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185" windowWidth="14805" windowHeight="6930"/>
  </bookViews>
  <sheets>
    <sheet name="Комплексное" sheetId="2" r:id="rId1"/>
  </sheets>
  <definedNames>
    <definedName name="_xlnm._FilterDatabase" localSheetId="0" hidden="1">Комплексное!$A$5:$X$89</definedName>
    <definedName name="_xlnm.Print_Titles" localSheetId="0">Комплексное!$5:$8</definedName>
    <definedName name="_xlnm.Print_Area" localSheetId="0">Комплексное!$A$1:$AM$89</definedName>
  </definedNames>
  <calcPr calcId="145621"/>
</workbook>
</file>

<file path=xl/calcChain.xml><?xml version="1.0" encoding="utf-8"?>
<calcChain xmlns="http://schemas.openxmlformats.org/spreadsheetml/2006/main">
  <c r="F75" i="2" l="1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E75" i="2"/>
  <c r="F79" i="2"/>
  <c r="E79" i="2" s="1"/>
  <c r="G79" i="2"/>
  <c r="H79" i="2"/>
  <c r="I79" i="2"/>
  <c r="F80" i="2"/>
  <c r="E80" i="2" s="1"/>
  <c r="G80" i="2"/>
  <c r="H80" i="2"/>
  <c r="I80" i="2"/>
  <c r="AD79" i="2"/>
  <c r="AD80" i="2"/>
  <c r="Y79" i="2"/>
  <c r="Y80" i="2"/>
  <c r="T79" i="2"/>
  <c r="T80" i="2"/>
  <c r="O79" i="2"/>
  <c r="O80" i="2"/>
  <c r="AD70" i="2"/>
  <c r="Y70" i="2"/>
  <c r="AD69" i="2"/>
  <c r="Y69" i="2"/>
  <c r="Y64" i="2" s="1"/>
  <c r="T69" i="2"/>
  <c r="AD68" i="2"/>
  <c r="Y68" i="2"/>
  <c r="T68" i="2"/>
  <c r="O68" i="2"/>
  <c r="F67" i="2"/>
  <c r="G67" i="2"/>
  <c r="H67" i="2"/>
  <c r="I67" i="2"/>
  <c r="F68" i="2"/>
  <c r="G68" i="2"/>
  <c r="H68" i="2"/>
  <c r="I68" i="2"/>
  <c r="F69" i="2"/>
  <c r="G69" i="2"/>
  <c r="H69" i="2"/>
  <c r="I69" i="2"/>
  <c r="F70" i="2"/>
  <c r="G70" i="2"/>
  <c r="H70" i="2"/>
  <c r="I70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Z64" i="2"/>
  <c r="AA64" i="2"/>
  <c r="AB64" i="2"/>
  <c r="AC64" i="2"/>
  <c r="AD64" i="2"/>
  <c r="AE64" i="2"/>
  <c r="AF64" i="2"/>
  <c r="AG64" i="2"/>
  <c r="AH64" i="2"/>
  <c r="E67" i="2" l="1"/>
  <c r="E69" i="2"/>
  <c r="E70" i="2"/>
  <c r="E68" i="2"/>
  <c r="AC38" i="2"/>
  <c r="AH38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K60" i="2"/>
  <c r="L60" i="2"/>
  <c r="M60" i="2"/>
  <c r="N60" i="2"/>
  <c r="J60" i="2"/>
  <c r="AD37" i="2"/>
  <c r="Y37" i="2"/>
  <c r="T37" i="2"/>
  <c r="O37" i="2"/>
  <c r="J37" i="2"/>
  <c r="J81" i="2" l="1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J81" i="2"/>
  <c r="AK81" i="2"/>
  <c r="AL81" i="2"/>
  <c r="AM81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K36" i="2"/>
  <c r="K34" i="2" s="1"/>
  <c r="L36" i="2"/>
  <c r="M36" i="2"/>
  <c r="N36" i="2"/>
  <c r="O36" i="2"/>
  <c r="O34" i="2" s="1"/>
  <c r="P36" i="2"/>
  <c r="P34" i="2" s="1"/>
  <c r="Q36" i="2"/>
  <c r="Q34" i="2" s="1"/>
  <c r="R36" i="2"/>
  <c r="R34" i="2" s="1"/>
  <c r="S36" i="2"/>
  <c r="S34" i="2" s="1"/>
  <c r="T36" i="2"/>
  <c r="U36" i="2"/>
  <c r="V36" i="2"/>
  <c r="V34" i="2" s="1"/>
  <c r="W36" i="2"/>
  <c r="W34" i="2" s="1"/>
  <c r="X36" i="2"/>
  <c r="X34" i="2" s="1"/>
  <c r="Y36" i="2"/>
  <c r="Y34" i="2" s="1"/>
  <c r="Z36" i="2"/>
  <c r="Z34" i="2" s="1"/>
  <c r="AA36" i="2"/>
  <c r="AA34" i="2" s="1"/>
  <c r="AB36" i="2"/>
  <c r="AC36" i="2"/>
  <c r="AD36" i="2"/>
  <c r="AD34" i="2" s="1"/>
  <c r="AE36" i="2"/>
  <c r="AE34" i="2" s="1"/>
  <c r="AF36" i="2"/>
  <c r="AF34" i="2" s="1"/>
  <c r="AG36" i="2"/>
  <c r="AG34" i="2" s="1"/>
  <c r="AH36" i="2"/>
  <c r="AH34" i="2" s="1"/>
  <c r="J36" i="2"/>
  <c r="J34" i="2" s="1"/>
  <c r="L34" i="2"/>
  <c r="M34" i="2"/>
  <c r="N34" i="2"/>
  <c r="T34" i="2"/>
  <c r="U34" i="2"/>
  <c r="AB34" i="2"/>
  <c r="AC34" i="2"/>
  <c r="F12" i="2"/>
  <c r="G12" i="2"/>
  <c r="I12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F31" i="2"/>
  <c r="G31" i="2"/>
  <c r="I31" i="2"/>
  <c r="F33" i="2"/>
  <c r="F32" i="2" s="1"/>
  <c r="G33" i="2"/>
  <c r="G32" i="2" s="1"/>
  <c r="I33" i="2"/>
  <c r="I32" i="2" s="1"/>
  <c r="F35" i="2"/>
  <c r="G35" i="2"/>
  <c r="H35" i="2"/>
  <c r="I35" i="2"/>
  <c r="F37" i="2"/>
  <c r="G37" i="2"/>
  <c r="H37" i="2"/>
  <c r="I37" i="2"/>
  <c r="F40" i="2"/>
  <c r="G40" i="2"/>
  <c r="H40" i="2"/>
  <c r="I40" i="2"/>
  <c r="F41" i="2"/>
  <c r="G41" i="2"/>
  <c r="H41" i="2"/>
  <c r="I41" i="2"/>
  <c r="F42" i="2"/>
  <c r="G42" i="2"/>
  <c r="H42" i="2"/>
  <c r="I42" i="2"/>
  <c r="F43" i="2"/>
  <c r="G43" i="2"/>
  <c r="H43" i="2"/>
  <c r="I43" i="2"/>
  <c r="F44" i="2"/>
  <c r="G44" i="2"/>
  <c r="H44" i="2"/>
  <c r="I44" i="2"/>
  <c r="F45" i="2"/>
  <c r="G45" i="2"/>
  <c r="H45" i="2"/>
  <c r="I45" i="2"/>
  <c r="F46" i="2"/>
  <c r="G46" i="2"/>
  <c r="H46" i="2"/>
  <c r="I46" i="2"/>
  <c r="F47" i="2"/>
  <c r="G47" i="2"/>
  <c r="H47" i="2"/>
  <c r="I47" i="2"/>
  <c r="F48" i="2"/>
  <c r="G48" i="2"/>
  <c r="H48" i="2"/>
  <c r="I48" i="2"/>
  <c r="F49" i="2"/>
  <c r="G49" i="2"/>
  <c r="H49" i="2"/>
  <c r="I49" i="2"/>
  <c r="F50" i="2"/>
  <c r="G50" i="2"/>
  <c r="H50" i="2"/>
  <c r="I50" i="2"/>
  <c r="F51" i="2"/>
  <c r="G51" i="2"/>
  <c r="H51" i="2"/>
  <c r="I51" i="2"/>
  <c r="F52" i="2"/>
  <c r="G52" i="2"/>
  <c r="H52" i="2"/>
  <c r="I52" i="2"/>
  <c r="F53" i="2"/>
  <c r="G53" i="2"/>
  <c r="H53" i="2"/>
  <c r="I53" i="2"/>
  <c r="F54" i="2"/>
  <c r="G54" i="2"/>
  <c r="H54" i="2"/>
  <c r="I54" i="2"/>
  <c r="F55" i="2"/>
  <c r="G55" i="2"/>
  <c r="H55" i="2"/>
  <c r="I55" i="2"/>
  <c r="F56" i="2"/>
  <c r="G56" i="2"/>
  <c r="H56" i="2"/>
  <c r="I56" i="2"/>
  <c r="F57" i="2"/>
  <c r="G57" i="2"/>
  <c r="H57" i="2"/>
  <c r="I57" i="2"/>
  <c r="F58" i="2"/>
  <c r="I58" i="2"/>
  <c r="F61" i="2"/>
  <c r="G61" i="2"/>
  <c r="H61" i="2"/>
  <c r="I61" i="2"/>
  <c r="F62" i="2"/>
  <c r="G62" i="2"/>
  <c r="H62" i="2"/>
  <c r="I62" i="2"/>
  <c r="F63" i="2"/>
  <c r="G63" i="2"/>
  <c r="H63" i="2"/>
  <c r="I63" i="2"/>
  <c r="F65" i="2"/>
  <c r="G65" i="2"/>
  <c r="I65" i="2"/>
  <c r="F66" i="2"/>
  <c r="G66" i="2"/>
  <c r="I66" i="2"/>
  <c r="F73" i="2"/>
  <c r="G73" i="2"/>
  <c r="H73" i="2"/>
  <c r="I73" i="2"/>
  <c r="F74" i="2"/>
  <c r="G74" i="2"/>
  <c r="H74" i="2"/>
  <c r="I74" i="2"/>
  <c r="F76" i="2"/>
  <c r="G76" i="2"/>
  <c r="I76" i="2"/>
  <c r="F77" i="2"/>
  <c r="G77" i="2"/>
  <c r="I77" i="2"/>
  <c r="F78" i="2"/>
  <c r="G78" i="2"/>
  <c r="I78" i="2"/>
  <c r="F82" i="2"/>
  <c r="G82" i="2"/>
  <c r="H82" i="2"/>
  <c r="I82" i="2"/>
  <c r="F83" i="2"/>
  <c r="G83" i="2"/>
  <c r="H83" i="2"/>
  <c r="I83" i="2"/>
  <c r="F84" i="2"/>
  <c r="G84" i="2"/>
  <c r="H84" i="2"/>
  <c r="I84" i="2"/>
  <c r="F85" i="2"/>
  <c r="G85" i="2"/>
  <c r="H85" i="2"/>
  <c r="I85" i="2"/>
  <c r="F86" i="2"/>
  <c r="G86" i="2"/>
  <c r="H86" i="2"/>
  <c r="I86" i="2"/>
  <c r="F87" i="2"/>
  <c r="G87" i="2"/>
  <c r="H87" i="2"/>
  <c r="I87" i="2"/>
  <c r="F88" i="2"/>
  <c r="G88" i="2"/>
  <c r="H88" i="2"/>
  <c r="I88" i="2"/>
  <c r="F89" i="2"/>
  <c r="G89" i="2"/>
  <c r="H89" i="2"/>
  <c r="I89" i="2"/>
  <c r="M31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3" i="2"/>
  <c r="M32" i="2" s="1"/>
  <c r="I64" i="2" l="1"/>
  <c r="G64" i="2"/>
  <c r="F64" i="2"/>
  <c r="E83" i="2"/>
  <c r="I72" i="2"/>
  <c r="I60" i="2"/>
  <c r="F72" i="2"/>
  <c r="H72" i="2"/>
  <c r="E45" i="2"/>
  <c r="G72" i="2"/>
  <c r="H60" i="2"/>
  <c r="E86" i="2"/>
  <c r="I81" i="2"/>
  <c r="E52" i="2"/>
  <c r="E50" i="2"/>
  <c r="F39" i="2"/>
  <c r="F38" i="2" s="1"/>
  <c r="E73" i="2"/>
  <c r="G81" i="2"/>
  <c r="I39" i="2"/>
  <c r="I38" i="2" s="1"/>
  <c r="E61" i="2"/>
  <c r="F60" i="2"/>
  <c r="H39" i="2"/>
  <c r="H81" i="2"/>
  <c r="E84" i="2"/>
  <c r="E53" i="2"/>
  <c r="E88" i="2"/>
  <c r="E82" i="2"/>
  <c r="G60" i="2"/>
  <c r="I34" i="2"/>
  <c r="E74" i="2"/>
  <c r="E72" i="2" s="1"/>
  <c r="E56" i="2"/>
  <c r="E54" i="2"/>
  <c r="E48" i="2"/>
  <c r="E46" i="2"/>
  <c r="E44" i="2"/>
  <c r="G39" i="2"/>
  <c r="F81" i="2"/>
  <c r="E89" i="2"/>
  <c r="E51" i="2"/>
  <c r="E62" i="2"/>
  <c r="E63" i="2"/>
  <c r="E43" i="2"/>
  <c r="E87" i="2"/>
  <c r="E85" i="2"/>
  <c r="E57" i="2"/>
  <c r="E55" i="2"/>
  <c r="E49" i="2"/>
  <c r="E47" i="2"/>
  <c r="I36" i="2"/>
  <c r="H36" i="2"/>
  <c r="H34" i="2" s="1"/>
  <c r="G36" i="2"/>
  <c r="G34" i="2" s="1"/>
  <c r="F36" i="2"/>
  <c r="E36" i="2" s="1"/>
  <c r="M58" i="2"/>
  <c r="M76" i="2"/>
  <c r="M78" i="2"/>
  <c r="M77" i="2"/>
  <c r="J66" i="2"/>
  <c r="J65" i="2"/>
  <c r="R66" i="2"/>
  <c r="R65" i="2"/>
  <c r="R33" i="2"/>
  <c r="R32" i="2" s="1"/>
  <c r="R15" i="2"/>
  <c r="R17" i="2"/>
  <c r="R19" i="2"/>
  <c r="R23" i="2"/>
  <c r="R25" i="2"/>
  <c r="R27" i="2"/>
  <c r="R12" i="2"/>
  <c r="W12" i="2" s="1"/>
  <c r="R13" i="2"/>
  <c r="J14" i="2"/>
  <c r="R16" i="2"/>
  <c r="R18" i="2"/>
  <c r="R20" i="2"/>
  <c r="R21" i="2"/>
  <c r="R22" i="2"/>
  <c r="R24" i="2"/>
  <c r="R26" i="2"/>
  <c r="R28" i="2"/>
  <c r="R29" i="2"/>
  <c r="R30" i="2"/>
  <c r="E81" i="2" l="1"/>
  <c r="F34" i="2"/>
  <c r="E60" i="2"/>
  <c r="O65" i="2"/>
  <c r="R77" i="2"/>
  <c r="R78" i="2"/>
  <c r="O78" i="2" s="1"/>
  <c r="R76" i="2"/>
  <c r="R58" i="2"/>
  <c r="W66" i="2"/>
  <c r="T66" i="2"/>
  <c r="AB66" i="2"/>
  <c r="O66" i="2"/>
  <c r="W65" i="2"/>
  <c r="R14" i="2"/>
  <c r="J58" i="2"/>
  <c r="J76" i="2"/>
  <c r="V58" i="2"/>
  <c r="W31" i="2"/>
  <c r="W15" i="2"/>
  <c r="W22" i="2"/>
  <c r="W23" i="2"/>
  <c r="W30" i="2"/>
  <c r="AB30" i="2" s="1"/>
  <c r="AG30" i="2" s="1"/>
  <c r="AB12" i="2"/>
  <c r="W13" i="2"/>
  <c r="AB13" i="2" s="1"/>
  <c r="AG13" i="2" s="1"/>
  <c r="W16" i="2"/>
  <c r="AB16" i="2" s="1"/>
  <c r="AG16" i="2" s="1"/>
  <c r="W17" i="2"/>
  <c r="AB17" i="2" s="1"/>
  <c r="AG17" i="2" s="1"/>
  <c r="W18" i="2"/>
  <c r="AB18" i="2" s="1"/>
  <c r="AG18" i="2" s="1"/>
  <c r="W19" i="2"/>
  <c r="AB19" i="2" s="1"/>
  <c r="AG19" i="2" s="1"/>
  <c r="W20" i="2"/>
  <c r="W21" i="2"/>
  <c r="AB21" i="2" s="1"/>
  <c r="AG21" i="2" s="1"/>
  <c r="W24" i="2"/>
  <c r="AB24" i="2" s="1"/>
  <c r="AG24" i="2" s="1"/>
  <c r="W25" i="2"/>
  <c r="AB25" i="2" s="1"/>
  <c r="AG25" i="2" s="1"/>
  <c r="W26" i="2"/>
  <c r="AB26" i="2" s="1"/>
  <c r="AG26" i="2" s="1"/>
  <c r="W27" i="2"/>
  <c r="W28" i="2"/>
  <c r="W29" i="2"/>
  <c r="AB29" i="2" s="1"/>
  <c r="AG29" i="2" s="1"/>
  <c r="W33" i="2"/>
  <c r="H25" i="2" l="1"/>
  <c r="H17" i="2"/>
  <c r="AB33" i="2"/>
  <c r="W32" i="2"/>
  <c r="H13" i="2"/>
  <c r="W78" i="2"/>
  <c r="AB78" i="2" s="1"/>
  <c r="Y78" i="2" s="1"/>
  <c r="AG78" i="2" s="1"/>
  <c r="AD78" i="2" s="1"/>
  <c r="AB23" i="2"/>
  <c r="AG23" i="2" s="1"/>
  <c r="O77" i="2"/>
  <c r="O76" i="2"/>
  <c r="AB27" i="2"/>
  <c r="AG27" i="2" s="1"/>
  <c r="AG31" i="2"/>
  <c r="H31" i="2"/>
  <c r="O58" i="2"/>
  <c r="H24" i="2"/>
  <c r="H29" i="2"/>
  <c r="AA58" i="2"/>
  <c r="AF58" i="2" s="1"/>
  <c r="W58" i="2"/>
  <c r="AB58" i="2" s="1"/>
  <c r="AG58" i="2" s="1"/>
  <c r="H16" i="2"/>
  <c r="H26" i="2"/>
  <c r="H19" i="2"/>
  <c r="AG12" i="2"/>
  <c r="H12" i="2"/>
  <c r="W77" i="2"/>
  <c r="AB77" i="2" s="1"/>
  <c r="H21" i="2"/>
  <c r="AB20" i="2"/>
  <c r="AG20" i="2" s="1"/>
  <c r="W14" i="2"/>
  <c r="AB14" i="2" s="1"/>
  <c r="AG14" i="2" s="1"/>
  <c r="H14" i="2" s="1"/>
  <c r="AB22" i="2"/>
  <c r="AG22" i="2" s="1"/>
  <c r="AB28" i="2"/>
  <c r="AG28" i="2" s="1"/>
  <c r="AB15" i="2"/>
  <c r="AG15" i="2" s="1"/>
  <c r="W76" i="2"/>
  <c r="H18" i="2"/>
  <c r="H30" i="2"/>
  <c r="Y66" i="2"/>
  <c r="AG66" i="2"/>
  <c r="H66" i="2" s="1"/>
  <c r="E66" i="2" s="1"/>
  <c r="T65" i="2"/>
  <c r="AB65" i="2"/>
  <c r="T78" i="2"/>
  <c r="J78" i="2"/>
  <c r="J77" i="2"/>
  <c r="O71" i="2" l="1"/>
  <c r="H15" i="2"/>
  <c r="H22" i="2"/>
  <c r="H23" i="2"/>
  <c r="T77" i="2"/>
  <c r="H28" i="2"/>
  <c r="AD58" i="2"/>
  <c r="AG33" i="2"/>
  <c r="AB32" i="2"/>
  <c r="AB59" i="2"/>
  <c r="H20" i="2"/>
  <c r="Y58" i="2"/>
  <c r="H27" i="2"/>
  <c r="AB76" i="2"/>
  <c r="W71" i="2"/>
  <c r="H78" i="2"/>
  <c r="E78" i="2" s="1"/>
  <c r="T76" i="2"/>
  <c r="G58" i="2"/>
  <c r="G38" i="2" s="1"/>
  <c r="H58" i="2"/>
  <c r="H38" i="2" s="1"/>
  <c r="Y65" i="2"/>
  <c r="Y59" i="2" s="1"/>
  <c r="AG65" i="2"/>
  <c r="AD66" i="2"/>
  <c r="Y77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Z59" i="2"/>
  <c r="AA59" i="2"/>
  <c r="AC59" i="2"/>
  <c r="AE59" i="2"/>
  <c r="AF59" i="2"/>
  <c r="AH59" i="2"/>
  <c r="AJ59" i="2"/>
  <c r="AK59" i="2"/>
  <c r="AL59" i="2"/>
  <c r="AM59" i="2"/>
  <c r="J71" i="2"/>
  <c r="K71" i="2"/>
  <c r="L71" i="2"/>
  <c r="M71" i="2"/>
  <c r="N71" i="2"/>
  <c r="P71" i="2"/>
  <c r="Q71" i="2"/>
  <c r="R71" i="2"/>
  <c r="S71" i="2"/>
  <c r="U71" i="2"/>
  <c r="V71" i="2"/>
  <c r="X71" i="2"/>
  <c r="Z71" i="2"/>
  <c r="AA71" i="2"/>
  <c r="AC71" i="2"/>
  <c r="AE71" i="2"/>
  <c r="AF71" i="2"/>
  <c r="AH71" i="2"/>
  <c r="T71" i="2" l="1"/>
  <c r="AG32" i="2"/>
  <c r="H33" i="2"/>
  <c r="H32" i="2" s="1"/>
  <c r="AD65" i="2"/>
  <c r="AD59" i="2" s="1"/>
  <c r="AG59" i="2"/>
  <c r="H59" i="2" s="1"/>
  <c r="G59" i="2"/>
  <c r="E58" i="2"/>
  <c r="AB71" i="2"/>
  <c r="Y76" i="2"/>
  <c r="H65" i="2"/>
  <c r="H64" i="2" s="1"/>
  <c r="I71" i="2"/>
  <c r="G71" i="2"/>
  <c r="F71" i="2"/>
  <c r="F59" i="2"/>
  <c r="I59" i="2"/>
  <c r="AG77" i="2"/>
  <c r="H77" i="2" s="1"/>
  <c r="E77" i="2" s="1"/>
  <c r="T58" i="2"/>
  <c r="E40" i="2"/>
  <c r="AE39" i="2"/>
  <c r="AE38" i="2" s="1"/>
  <c r="AF39" i="2"/>
  <c r="AF38" i="2" s="1"/>
  <c r="AG39" i="2"/>
  <c r="AG38" i="2" s="1"/>
  <c r="AD39" i="2"/>
  <c r="AD38" i="2" s="1"/>
  <c r="Z39" i="2"/>
  <c r="Z38" i="2" s="1"/>
  <c r="AA39" i="2"/>
  <c r="AA38" i="2" s="1"/>
  <c r="AB39" i="2"/>
  <c r="AB38" i="2" s="1"/>
  <c r="Y39" i="2"/>
  <c r="Y38" i="2" s="1"/>
  <c r="U39" i="2"/>
  <c r="U38" i="2" s="1"/>
  <c r="V39" i="2"/>
  <c r="V38" i="2" s="1"/>
  <c r="W39" i="2"/>
  <c r="W38" i="2" s="1"/>
  <c r="X39" i="2"/>
  <c r="X38" i="2" s="1"/>
  <c r="T39" i="2"/>
  <c r="P39" i="2"/>
  <c r="P38" i="2" s="1"/>
  <c r="Q39" i="2"/>
  <c r="Q38" i="2" s="1"/>
  <c r="R39" i="2"/>
  <c r="R38" i="2" s="1"/>
  <c r="S39" i="2"/>
  <c r="S38" i="2" s="1"/>
  <c r="O39" i="2"/>
  <c r="O38" i="2" s="1"/>
  <c r="K39" i="2"/>
  <c r="K38" i="2" s="1"/>
  <c r="L39" i="2"/>
  <c r="L38" i="2" s="1"/>
  <c r="M39" i="2"/>
  <c r="M38" i="2" s="1"/>
  <c r="N39" i="2"/>
  <c r="N38" i="2" s="1"/>
  <c r="J39" i="2"/>
  <c r="J38" i="2" s="1"/>
  <c r="E41" i="2"/>
  <c r="E42" i="2"/>
  <c r="T33" i="2"/>
  <c r="T32" i="2" s="1"/>
  <c r="O33" i="2"/>
  <c r="O32" i="2" s="1"/>
  <c r="J33" i="2"/>
  <c r="J32" i="2" s="1"/>
  <c r="P11" i="2"/>
  <c r="P10" i="2" s="1"/>
  <c r="Q11" i="2"/>
  <c r="Q10" i="2" s="1"/>
  <c r="S11" i="2"/>
  <c r="S10" i="2" s="1"/>
  <c r="S9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K11" i="2"/>
  <c r="L11" i="2"/>
  <c r="M11" i="2"/>
  <c r="N11" i="2"/>
  <c r="AD31" i="2"/>
  <c r="T31" i="2"/>
  <c r="O31" i="2"/>
  <c r="J31" i="2"/>
  <c r="AH11" i="2"/>
  <c r="AH10" i="2" s="1"/>
  <c r="AH9" i="2" s="1"/>
  <c r="J21" i="2"/>
  <c r="J23" i="2"/>
  <c r="J25" i="2"/>
  <c r="J26" i="2"/>
  <c r="J27" i="2"/>
  <c r="J28" i="2"/>
  <c r="J29" i="2"/>
  <c r="J30" i="2"/>
  <c r="J13" i="2"/>
  <c r="P9" i="2" l="1"/>
  <c r="T38" i="2"/>
  <c r="E59" i="2"/>
  <c r="Z9" i="2"/>
  <c r="X9" i="2"/>
  <c r="E39" i="2"/>
  <c r="L10" i="2"/>
  <c r="G10" i="2" s="1"/>
  <c r="G11" i="2"/>
  <c r="M10" i="2"/>
  <c r="E65" i="2"/>
  <c r="E64" i="2" s="1"/>
  <c r="AG76" i="2"/>
  <c r="Y71" i="2"/>
  <c r="K10" i="2"/>
  <c r="F11" i="2"/>
  <c r="AE9" i="2"/>
  <c r="N10" i="2"/>
  <c r="I11" i="2"/>
  <c r="E37" i="2"/>
  <c r="E35" i="2"/>
  <c r="E34" i="2" s="1"/>
  <c r="M9" i="2"/>
  <c r="AD77" i="2"/>
  <c r="Q9" i="2"/>
  <c r="V9" i="2"/>
  <c r="U9" i="2"/>
  <c r="AF9" i="2"/>
  <c r="AA9" i="2"/>
  <c r="E31" i="2"/>
  <c r="J12" i="2"/>
  <c r="J17" i="2"/>
  <c r="J15" i="2"/>
  <c r="J19" i="2"/>
  <c r="J16" i="2"/>
  <c r="J22" i="2"/>
  <c r="J20" i="2"/>
  <c r="J18" i="2"/>
  <c r="N9" i="2" l="1"/>
  <c r="I9" i="2" s="1"/>
  <c r="I10" i="2"/>
  <c r="J11" i="2"/>
  <c r="J10" i="2" s="1"/>
  <c r="L9" i="2"/>
  <c r="G9" i="2" s="1"/>
  <c r="K9" i="2"/>
  <c r="F9" i="2" s="1"/>
  <c r="F10" i="2"/>
  <c r="AD76" i="2"/>
  <c r="AG71" i="2"/>
  <c r="H71" i="2" s="1"/>
  <c r="E71" i="2" s="1"/>
  <c r="H76" i="2"/>
  <c r="E38" i="2"/>
  <c r="R11" i="2"/>
  <c r="Y33" i="2"/>
  <c r="Y32" i="2" s="1"/>
  <c r="O24" i="2"/>
  <c r="T24" i="2"/>
  <c r="O28" i="2"/>
  <c r="T28" i="2"/>
  <c r="O23" i="2"/>
  <c r="T23" i="2"/>
  <c r="O27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O22" i="2"/>
  <c r="T22" i="2"/>
  <c r="O16" i="2"/>
  <c r="T16" i="2"/>
  <c r="O14" i="2"/>
  <c r="T14" i="2"/>
  <c r="O25" i="2"/>
  <c r="T25" i="2"/>
  <c r="O29" i="2"/>
  <c r="T29" i="2"/>
  <c r="O19" i="2"/>
  <c r="T19" i="2"/>
  <c r="O15" i="2"/>
  <c r="T15" i="2"/>
  <c r="O17" i="2"/>
  <c r="T17" i="2"/>
  <c r="AI65" i="2"/>
  <c r="AI66" i="2"/>
  <c r="J9" i="2" l="1"/>
  <c r="R10" i="2"/>
  <c r="E76" i="2"/>
  <c r="AD71" i="2"/>
  <c r="O11" i="2"/>
  <c r="O10" i="2" s="1"/>
  <c r="O9" i="2" s="1"/>
  <c r="T12" i="2"/>
  <c r="W11" i="2"/>
  <c r="W10" i="2" s="1"/>
  <c r="W9" i="2" s="1"/>
  <c r="AD33" i="2"/>
  <c r="AD32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R9" i="2" l="1"/>
  <c r="T11" i="2"/>
  <c r="T10" i="2" s="1"/>
  <c r="T9" i="2" s="1"/>
  <c r="Y12" i="2"/>
  <c r="AB11" i="2"/>
  <c r="E33" i="2"/>
  <c r="E32" i="2" s="1"/>
  <c r="AD25" i="2"/>
  <c r="Y25" i="2"/>
  <c r="AD24" i="2"/>
  <c r="Y24" i="2"/>
  <c r="AD23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AD22" i="2"/>
  <c r="E22" i="2" s="1"/>
  <c r="AD16" i="2"/>
  <c r="E16" i="2" s="1"/>
  <c r="AD14" i="2"/>
  <c r="E14" i="2" s="1"/>
  <c r="AD29" i="2"/>
  <c r="E29" i="2" s="1"/>
  <c r="AD19" i="2"/>
  <c r="E19" i="2" s="1"/>
  <c r="AD15" i="2"/>
  <c r="E15" i="2" s="1"/>
  <c r="AD17" i="2"/>
  <c r="E17" i="2" s="1"/>
  <c r="AD28" i="2"/>
  <c r="E28" i="2" s="1"/>
  <c r="AD27" i="2"/>
  <c r="E27" i="2" s="1"/>
  <c r="AD13" i="2"/>
  <c r="E13" i="2" s="1"/>
  <c r="AI45" i="2"/>
  <c r="AB10" i="2" l="1"/>
  <c r="E23" i="2"/>
  <c r="E24" i="2"/>
  <c r="E25" i="2"/>
  <c r="AD12" i="2"/>
  <c r="AD11" i="2" s="1"/>
  <c r="AD10" i="2" s="1"/>
  <c r="AG11" i="2"/>
  <c r="AG10" i="2" s="1"/>
  <c r="AG9" i="2" s="1"/>
  <c r="AD9" i="2" s="1"/>
  <c r="Y11" i="2"/>
  <c r="Y10" i="2" s="1"/>
  <c r="AI77" i="2"/>
  <c r="AI89" i="2"/>
  <c r="AI81" i="2" s="1"/>
  <c r="AI60" i="2"/>
  <c r="AI59" i="2" s="1"/>
  <c r="AI62" i="2"/>
  <c r="AI63" i="2"/>
  <c r="AI71" i="2"/>
  <c r="AI72" i="2"/>
  <c r="AI57" i="2"/>
  <c r="AI51" i="2"/>
  <c r="AI50" i="2"/>
  <c r="AI49" i="2"/>
  <c r="AI27" i="2"/>
  <c r="AI28" i="2"/>
  <c r="AI29" i="2"/>
  <c r="AI31" i="2"/>
  <c r="AI32" i="2"/>
  <c r="AI33" i="2"/>
  <c r="AI34" i="2"/>
  <c r="AI35" i="2"/>
  <c r="AI37" i="2"/>
  <c r="AI38" i="2"/>
  <c r="AI39" i="2"/>
  <c r="AI40" i="2"/>
  <c r="AI41" i="2"/>
  <c r="AI42" i="2"/>
  <c r="AI43" i="2"/>
  <c r="AI44" i="2"/>
  <c r="AI46" i="2"/>
  <c r="AI47" i="2"/>
  <c r="AI48" i="2"/>
  <c r="AI13" i="2"/>
  <c r="AI14" i="2"/>
  <c r="AI15" i="2"/>
  <c r="AI16" i="2"/>
  <c r="AI17" i="2"/>
  <c r="AI18" i="2"/>
  <c r="AI19" i="2"/>
  <c r="AI20" i="2"/>
  <c r="AI21" i="2"/>
  <c r="AI22" i="2"/>
  <c r="H11" i="2" l="1"/>
  <c r="E11" i="2" s="1"/>
  <c r="AB9" i="2"/>
  <c r="Y9" i="2" s="1"/>
  <c r="H10" i="2"/>
  <c r="E10" i="2" s="1"/>
  <c r="AJ56" i="2"/>
  <c r="H9" i="2" l="1"/>
  <c r="E9" i="2" s="1"/>
  <c r="E12" i="2"/>
  <c r="AI56" i="2"/>
  <c r="AJ55" i="2"/>
  <c r="AJ54" i="2"/>
  <c r="AJ53" i="2"/>
  <c r="AJ52" i="2"/>
  <c r="AI53" i="2" l="1"/>
  <c r="AI54" i="2"/>
  <c r="AI55" i="2"/>
  <c r="AI52" i="2"/>
  <c r="AI76" i="2" l="1"/>
  <c r="AI75" i="2"/>
  <c r="AI74" i="2"/>
  <c r="AI73" i="2"/>
  <c r="AI58" i="2"/>
  <c r="AI26" i="2"/>
  <c r="AI12" i="2"/>
  <c r="AL10" i="2" l="1"/>
  <c r="AM10" i="2"/>
  <c r="AK10" i="2"/>
  <c r="AJ10" i="2"/>
  <c r="AJ9" i="2" l="1"/>
  <c r="AL9" i="2"/>
  <c r="AI10" i="2"/>
  <c r="AI9" i="2" l="1"/>
  <c r="AM9" i="2"/>
  <c r="AK9" i="2"/>
</calcChain>
</file>

<file path=xl/sharedStrings.xml><?xml version="1.0" encoding="utf-8"?>
<sst xmlns="http://schemas.openxmlformats.org/spreadsheetml/2006/main" count="341" uniqueCount="150">
  <si>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</si>
  <si>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</si>
  <si>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</si>
  <si>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</si>
  <si>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</si>
  <si>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</si>
  <si>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</si>
  <si>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</si>
  <si>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</si>
  <si>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</si>
  <si>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</si>
  <si>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</si>
  <si>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</si>
  <si>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</si>
  <si>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"Пешский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</si>
  <si>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</si>
  <si>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</si>
  <si>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</si>
  <si>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</si>
  <si>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</si>
  <si>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</si>
  <si>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</si>
  <si>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</si>
  <si>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</si>
  <si>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</si>
  <si>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</si>
  <si>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"Колгуевский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</si>
  <si>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</si>
  <si>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</si>
  <si>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</si>
  <si>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</si>
  <si>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</si>
  <si>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</si>
  <si>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</si>
  <si>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</si>
  <si>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</si>
  <si>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Всего на 2019-2023 годы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</si>
  <si>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</si>
  <si>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</si>
  <si>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</si>
  <si>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</si>
  <si>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</si>
  <si>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</si>
  <si>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</si>
  <si>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</si>
  <si>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</si>
  <si>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</si>
  <si>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</si>
  <si>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</si>
  <si>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</si>
  <si>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</si>
  <si>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</si>
  <si>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</si>
  <si>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</si>
  <si>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</si>
  <si>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</si>
  <si>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</si>
  <si>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</si>
  <si>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</si>
  <si>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</si>
  <si>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</si>
  <si>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</si>
  <si>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</si>
  <si>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«Приморско-Куйский сельсовет» НАО</t>
  </si>
  <si>
    <t>МО «Тельвисочный сельсовет» НАО</t>
  </si>
  <si>
    <t>МО «Омский сельсовет» НАО</t>
  </si>
  <si>
    <t>МО «Тиманский сельсовет» НАО</t>
  </si>
  <si>
    <t>МО «Великовисочный сельсовет» НАО</t>
  </si>
  <si>
    <t>МО «Юшарский сельсовет»</t>
  </si>
  <si>
    <t>МО «ГП «Рабочий поселок Искателей»</t>
  </si>
  <si>
    <t>МО «Малоземельский сельсовет» НАО</t>
  </si>
  <si>
    <t>Перечень программных мероприятий муниципальной программы "Безопасность на территории  муниципального района «Заполярный район» на 2019-2023 годы"</t>
  </si>
  <si>
    <t>МП "Безопасность на территории муниципального района «Заполярный район» на 2019-2023 годы"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</si>
  <si>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</si>
  <si>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</si>
  <si>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</si>
  <si>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</si>
  <si>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</si>
  <si>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</si>
  <si>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</si>
  <si>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</si>
  <si>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</si>
  <si>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</si>
  <si>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</si>
  <si>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</si>
  <si>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</si>
  <si>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</si>
  <si>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</si>
  <si>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</si>
  <si>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</si>
  <si>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</si>
  <si>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</si>
  <si>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</si>
  <si>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</si>
  <si>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</si>
  <si>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</si>
  <si>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</si>
  <si>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</si>
  <si>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</si>
  <si>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</si>
  <si>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</si>
  <si>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</si>
  <si>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</si>
  <si>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</si>
  <si>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</si>
  <si>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</si>
  <si>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</si>
  <si>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</si>
  <si>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</si>
  <si>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</si>
  <si>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</si>
  <si>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</si>
  <si>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</si>
  <si>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</si>
  <si>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Приложение 2 к  муниципальной программе «Безопасность на территории  муниципального района «Заполярный район» на 2019-2023 годы»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</si>
  <si>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</si>
  <si>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</si>
  <si>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</si>
  <si>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</si>
  <si>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</si>
  <si>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</si>
  <si>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</si>
  <si>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</si>
  <si>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</si>
  <si>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</si>
  <si>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</si>
  <si>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</si>
  <si>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</si>
  <si>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</si>
  <si>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</si>
  <si>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</si>
  <si>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</si>
  <si>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</si>
  <si>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</si>
  <si>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</si>
  <si>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</si>
  <si>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</si>
  <si>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</si>
  <si>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</si>
  <si>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</si>
  <si>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</si>
  <si>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</si>
  <si>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</si>
  <si>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</si>
  <si>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</si>
  <si>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</si>
  <si>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</si>
  <si>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</si>
  <si>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МО "Хоседа-Хардский  сельсовет" НАО</t>
  </si>
  <si>
    <t>Приложение № 1 к постановлению Администрации муниципального района "Заполярный район" от   20.12.2018  № 256п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</si>
</sst>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2">
    <xf numFmtId="0" fontId="0" fillId="0" borderId="0" xfId="0"/>
    <xf numFmtId="164" fontId="11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 wrapText="1"/>
    </xf>
    <xf numFmtId="164" fontId="9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2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164" fontId="7" fillId="2" borderId="2" xfId="1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right" vertical="center" wrapText="1"/>
    </xf>
    <xf numFmtId="164" fontId="11" fillId="2" borderId="1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vertical="center" wrapText="1"/>
    </xf>
    <xf numFmtId="164" fontId="13" fillId="0" borderId="0" xfId="1" applyNumberFormat="1" applyFont="1" applyFill="1" applyBorder="1" applyAlignment="1">
      <alignment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AN89"/>
  <sheetViews>
    <sheetView tabSelected="1" view="pageBreakPreview" topLeftCell="N1" zoomScale="75" zoomScaleNormal="70" zoomScaleSheetLayoutView="75" workbookViewId="0">
      <pane ySplit="8" topLeftCell="A9" activePane="bottomLeft" state="frozen"/>
      <selection activeCell="B1" sqref="B1"/>
      <selection pane="bottomLeft" activeCell="V10" sqref="V10"/>
    </sheetView>
  </sheetViews>
  <sheetFormatPr defaultRowHeight="15.75" outlineLevelRow="2" outlineLevelCol="1" x14ac:dyDescent="0.25"/>
  <cols>
    <col min="1" max="1" width="10" style="57" customWidth="1"/>
    <col min="2" max="2" width="33.42578125" style="11" customWidth="1"/>
    <col min="3" max="3" width="26.7109375" style="11" customWidth="1"/>
    <col min="4" max="4" width="20.28515625" style="11" customWidth="1"/>
    <col min="5" max="5" width="14.7109375" style="12" customWidth="1"/>
    <col min="6" max="6" width="16.28515625" style="11" customWidth="1" outlineLevel="1"/>
    <col min="7" max="7" width="13.28515625" style="11" customWidth="1"/>
    <col min="8" max="8" width="14.28515625" style="11" customWidth="1"/>
    <col min="9" max="9" width="13.28515625" style="11" customWidth="1"/>
    <col min="10" max="10" width="12.7109375" style="12" customWidth="1"/>
    <col min="11" max="11" width="15.42578125" style="12" customWidth="1"/>
    <col min="12" max="12" width="13.28515625" style="11" customWidth="1"/>
    <col min="13" max="14" width="13.140625" style="11" customWidth="1"/>
    <col min="15" max="15" width="13.85546875" style="13" customWidth="1"/>
    <col min="16" max="16" width="16.5703125" style="13" customWidth="1"/>
    <col min="17" max="17" width="13.85546875" style="11" customWidth="1"/>
    <col min="18" max="18" width="12.28515625" style="11" customWidth="1"/>
    <col min="19" max="19" width="13.85546875" style="11" customWidth="1"/>
    <col min="20" max="20" width="13.140625" style="12" customWidth="1"/>
    <col min="21" max="21" width="16.85546875" style="11" customWidth="1" outlineLevel="1"/>
    <col min="22" max="22" width="12.85546875" style="11" customWidth="1"/>
    <col min="23" max="23" width="13" style="11" customWidth="1"/>
    <col min="24" max="24" width="12.7109375" style="10" customWidth="1"/>
    <col min="25" max="25" width="13.140625" style="12" customWidth="1"/>
    <col min="26" max="26" width="17.140625" style="11" customWidth="1" outlineLevel="1"/>
    <col min="27" max="28" width="12.7109375" style="11" customWidth="1"/>
    <col min="29" max="29" width="13.28515625" style="10" customWidth="1"/>
    <col min="30" max="30" width="15" style="12" customWidth="1"/>
    <col min="31" max="31" width="17.140625" style="12" customWidth="1"/>
    <col min="32" max="33" width="15" style="11" customWidth="1"/>
    <col min="34" max="34" width="21.28515625" style="10" customWidth="1"/>
    <col min="35" max="35" width="15" style="12" hidden="1" customWidth="1" collapsed="1"/>
    <col min="36" max="36" width="15" style="11" hidden="1" customWidth="1" outlineLevel="1"/>
    <col min="37" max="38" width="15" style="11" hidden="1" customWidth="1"/>
    <col min="39" max="39" width="15.7109375" style="10" hidden="1" customWidth="1"/>
    <col min="40" max="43" width="7.7109375" style="11" customWidth="1"/>
    <col min="44" max="44" width="6.85546875" style="11" bestFit="1" customWidth="1"/>
    <col min="45" max="45" width="10.28515625" style="11" bestFit="1" customWidth="1"/>
    <col min="46" max="46" width="3.85546875" style="11" bestFit="1" customWidth="1"/>
    <col min="47" max="48" width="9.28515625" style="11" customWidth="1"/>
    <col min="49" max="16384" width="9.140625" style="11"/>
  </cols>
  <sheetData>
    <row r="1" spans="1:40" s="3" customFormat="1" ht="60.75" customHeight="1" x14ac:dyDescent="0.25">
      <c r="A1" s="50"/>
      <c r="B1" s="1"/>
      <c r="C1" s="2"/>
      <c r="D1" s="67"/>
      <c r="E1" s="67"/>
      <c r="F1" s="67"/>
      <c r="G1" s="67"/>
      <c r="H1" s="67"/>
      <c r="I1" s="67"/>
      <c r="J1" s="67"/>
      <c r="K1" s="67"/>
      <c r="L1" s="67"/>
      <c r="O1" s="4"/>
      <c r="P1" s="4"/>
      <c r="AF1" s="65" t="s">
        <v>149</v>
      </c>
      <c r="AG1" s="65"/>
      <c r="AH1" s="65"/>
      <c r="AI1" s="65"/>
      <c r="AJ1" s="65"/>
      <c r="AK1" s="65"/>
      <c r="AL1" s="65"/>
      <c r="AM1" s="65"/>
      <c r="AN1" s="5"/>
    </row>
    <row r="2" spans="1:40" s="3" customFormat="1" x14ac:dyDescent="0.25">
      <c r="A2" s="50"/>
      <c r="C2" s="2"/>
      <c r="D2" s="2"/>
      <c r="E2" s="6"/>
      <c r="F2" s="7"/>
      <c r="G2" s="7"/>
      <c r="H2" s="7"/>
      <c r="I2" s="7"/>
      <c r="J2" s="8"/>
      <c r="K2" s="8"/>
      <c r="O2" s="4"/>
      <c r="P2" s="4"/>
      <c r="R2" s="9"/>
      <c r="S2" s="9"/>
      <c r="T2" s="9"/>
      <c r="U2" s="36"/>
      <c r="V2" s="9"/>
      <c r="W2" s="9"/>
      <c r="Y2" s="9"/>
      <c r="Z2" s="36"/>
      <c r="AA2" s="9"/>
      <c r="AB2" s="9"/>
      <c r="AD2" s="9"/>
      <c r="AE2" s="36"/>
      <c r="AF2" s="65" t="s">
        <v>114</v>
      </c>
      <c r="AG2" s="65"/>
      <c r="AH2" s="65"/>
      <c r="AI2" s="9"/>
      <c r="AJ2" s="9"/>
      <c r="AK2" s="9"/>
      <c r="AL2" s="9"/>
    </row>
    <row r="3" spans="1:40" x14ac:dyDescent="0.25">
      <c r="A3" s="68" t="s">
        <v>71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Y3" s="11"/>
      <c r="AD3" s="11"/>
      <c r="AE3" s="11"/>
      <c r="AF3" s="65"/>
      <c r="AG3" s="65"/>
      <c r="AH3" s="65"/>
      <c r="AI3" s="11"/>
    </row>
    <row r="4" spans="1:40" x14ac:dyDescent="0.25">
      <c r="AF4" s="75"/>
      <c r="AG4" s="75"/>
      <c r="AH4" s="75"/>
    </row>
    <row r="5" spans="1:40" x14ac:dyDescent="0.25">
      <c r="A5" s="69" t="s">
        <v>2</v>
      </c>
      <c r="B5" s="70" t="s">
        <v>3</v>
      </c>
      <c r="C5" s="71" t="s">
        <v>29</v>
      </c>
      <c r="D5" s="71" t="s">
        <v>0</v>
      </c>
      <c r="E5" s="66" t="s">
        <v>36</v>
      </c>
      <c r="F5" s="66"/>
      <c r="G5" s="66"/>
      <c r="H5" s="66"/>
      <c r="I5" s="66"/>
      <c r="J5" s="72" t="s">
        <v>35</v>
      </c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4"/>
    </row>
    <row r="6" spans="1:40" x14ac:dyDescent="0.25">
      <c r="A6" s="69"/>
      <c r="B6" s="70"/>
      <c r="C6" s="71"/>
      <c r="D6" s="71"/>
      <c r="E6" s="66"/>
      <c r="F6" s="66"/>
      <c r="G6" s="66"/>
      <c r="H6" s="66"/>
      <c r="I6" s="66"/>
      <c r="J6" s="66" t="s">
        <v>4</v>
      </c>
      <c r="K6" s="66"/>
      <c r="L6" s="66"/>
      <c r="M6" s="66"/>
      <c r="N6" s="66"/>
      <c r="O6" s="66" t="s">
        <v>32</v>
      </c>
      <c r="P6" s="66"/>
      <c r="Q6" s="66"/>
      <c r="R6" s="66"/>
      <c r="S6" s="66"/>
      <c r="T6" s="66" t="s">
        <v>33</v>
      </c>
      <c r="U6" s="66"/>
      <c r="V6" s="66"/>
      <c r="W6" s="66"/>
      <c r="X6" s="66"/>
      <c r="Y6" s="66" t="s">
        <v>34</v>
      </c>
      <c r="Z6" s="66"/>
      <c r="AA6" s="66"/>
      <c r="AB6" s="66"/>
      <c r="AC6" s="66"/>
      <c r="AD6" s="66" t="s">
        <v>37</v>
      </c>
      <c r="AE6" s="66"/>
      <c r="AF6" s="66"/>
      <c r="AG6" s="66"/>
      <c r="AH6" s="66"/>
      <c r="AI6" s="66" t="s">
        <v>34</v>
      </c>
      <c r="AJ6" s="66"/>
      <c r="AK6" s="66"/>
      <c r="AL6" s="66"/>
      <c r="AM6" s="66"/>
    </row>
    <row r="7" spans="1:40" s="15" customFormat="1" ht="31.5" x14ac:dyDescent="0.25">
      <c r="A7" s="69"/>
      <c r="B7" s="70"/>
      <c r="C7" s="71"/>
      <c r="D7" s="71"/>
      <c r="E7" s="48" t="s">
        <v>1</v>
      </c>
      <c r="F7" s="35" t="s">
        <v>112</v>
      </c>
      <c r="G7" s="14" t="s">
        <v>8</v>
      </c>
      <c r="H7" s="14" t="s">
        <v>5</v>
      </c>
      <c r="I7" s="14" t="s">
        <v>9</v>
      </c>
      <c r="J7" s="48" t="s">
        <v>1</v>
      </c>
      <c r="K7" s="35" t="s">
        <v>112</v>
      </c>
      <c r="L7" s="14" t="s">
        <v>8</v>
      </c>
      <c r="M7" s="14" t="s">
        <v>5</v>
      </c>
      <c r="N7" s="14" t="s">
        <v>9</v>
      </c>
      <c r="O7" s="48" t="s">
        <v>1</v>
      </c>
      <c r="P7" s="35" t="s">
        <v>112</v>
      </c>
      <c r="Q7" s="14" t="s">
        <v>8</v>
      </c>
      <c r="R7" s="14" t="s">
        <v>5</v>
      </c>
      <c r="S7" s="14" t="s">
        <v>9</v>
      </c>
      <c r="T7" s="48" t="s">
        <v>1</v>
      </c>
      <c r="U7" s="35" t="s">
        <v>112</v>
      </c>
      <c r="V7" s="14" t="s">
        <v>8</v>
      </c>
      <c r="W7" s="14" t="s">
        <v>5</v>
      </c>
      <c r="X7" s="14" t="s">
        <v>9</v>
      </c>
      <c r="Y7" s="48" t="s">
        <v>1</v>
      </c>
      <c r="Z7" s="35" t="s">
        <v>112</v>
      </c>
      <c r="AA7" s="14" t="s">
        <v>8</v>
      </c>
      <c r="AB7" s="14" t="s">
        <v>5</v>
      </c>
      <c r="AC7" s="14" t="s">
        <v>9</v>
      </c>
      <c r="AD7" s="48" t="s">
        <v>1</v>
      </c>
      <c r="AE7" s="35" t="s">
        <v>112</v>
      </c>
      <c r="AF7" s="14" t="s">
        <v>8</v>
      </c>
      <c r="AG7" s="14" t="s">
        <v>5</v>
      </c>
      <c r="AH7" s="14" t="s">
        <v>9</v>
      </c>
      <c r="AI7" s="48"/>
      <c r="AJ7" s="14" t="s">
        <v>7</v>
      </c>
      <c r="AK7" s="14" t="s">
        <v>8</v>
      </c>
      <c r="AL7" s="14" t="s">
        <v>5</v>
      </c>
      <c r="AM7" s="14" t="s">
        <v>9</v>
      </c>
    </row>
    <row r="8" spans="1:40" s="15" customFormat="1" x14ac:dyDescent="0.25">
      <c r="A8" s="51">
        <v>1</v>
      </c>
      <c r="B8" s="33">
        <v>2</v>
      </c>
      <c r="C8" s="34">
        <v>3</v>
      </c>
      <c r="D8" s="34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  <c r="AD8" s="32">
        <v>30</v>
      </c>
      <c r="AE8" s="32">
        <v>31</v>
      </c>
      <c r="AF8" s="32">
        <v>32</v>
      </c>
      <c r="AG8" s="32">
        <v>33</v>
      </c>
      <c r="AH8" s="32">
        <v>34</v>
      </c>
      <c r="AI8" s="14">
        <v>17</v>
      </c>
      <c r="AJ8" s="14"/>
      <c r="AK8" s="14">
        <v>18</v>
      </c>
      <c r="AL8" s="14">
        <v>19</v>
      </c>
      <c r="AM8" s="14">
        <v>20</v>
      </c>
    </row>
    <row r="9" spans="1:40" s="18" customFormat="1" ht="42" customHeight="1" x14ac:dyDescent="0.25">
      <c r="A9" s="52"/>
      <c r="B9" s="76" t="s">
        <v>72</v>
      </c>
      <c r="C9" s="77"/>
      <c r="D9" s="77"/>
      <c r="E9" s="37">
        <f>F9+G9+H9+I9</f>
        <v>98170.3</v>
      </c>
      <c r="F9" s="37">
        <f>K9+P9+U9+Z9+AE9</f>
        <v>0</v>
      </c>
      <c r="G9" s="37">
        <f>L9+Q9+V9+AA9+AF9</f>
        <v>0</v>
      </c>
      <c r="H9" s="37">
        <f>M9+R9+W9+AB9+AG9</f>
        <v>98170.3</v>
      </c>
      <c r="I9" s="37">
        <f>N9+S9+X9+AC9+AH9</f>
        <v>0</v>
      </c>
      <c r="J9" s="37">
        <f>K9+L9+M9+N9</f>
        <v>19831</v>
      </c>
      <c r="K9" s="37">
        <f t="shared" ref="K9:X9" si="0">K10+K32+K34+K38+K59+K71</f>
        <v>0</v>
      </c>
      <c r="L9" s="37">
        <f t="shared" si="0"/>
        <v>0</v>
      </c>
      <c r="M9" s="37">
        <f t="shared" si="0"/>
        <v>19831</v>
      </c>
      <c r="N9" s="37">
        <f t="shared" si="0"/>
        <v>0</v>
      </c>
      <c r="O9" s="37">
        <f t="shared" si="0"/>
        <v>18578.699999999997</v>
      </c>
      <c r="P9" s="37">
        <f t="shared" si="0"/>
        <v>0</v>
      </c>
      <c r="Q9" s="37">
        <f t="shared" si="0"/>
        <v>0</v>
      </c>
      <c r="R9" s="37">
        <f t="shared" si="0"/>
        <v>18578.699999999997</v>
      </c>
      <c r="S9" s="37">
        <f t="shared" si="0"/>
        <v>0</v>
      </c>
      <c r="T9" s="37">
        <f t="shared" si="0"/>
        <v>20673.3</v>
      </c>
      <c r="U9" s="37">
        <f t="shared" si="0"/>
        <v>0</v>
      </c>
      <c r="V9" s="37">
        <f t="shared" si="0"/>
        <v>0</v>
      </c>
      <c r="W9" s="37">
        <f t="shared" si="0"/>
        <v>20673.3</v>
      </c>
      <c r="X9" s="37">
        <f t="shared" si="0"/>
        <v>0</v>
      </c>
      <c r="Y9" s="37">
        <f>Z9+AA9+AB9+AC9</f>
        <v>19185.300000000003</v>
      </c>
      <c r="Z9" s="37">
        <f>Z10+Z32+Z34+Z38+Z59+Z71</f>
        <v>0</v>
      </c>
      <c r="AA9" s="37">
        <f>AA10+AA32+AA34+AA38+AA59+AA71</f>
        <v>0</v>
      </c>
      <c r="AB9" s="37">
        <f>AB10+AB32+AB34+AB38+AB59+AB71</f>
        <v>19185.300000000003</v>
      </c>
      <c r="AC9" s="37">
        <f>AC10+AC32+AC34+AC38+AC59+AC71</f>
        <v>0</v>
      </c>
      <c r="AD9" s="37">
        <f>AE9+AF9+AG9+AH9</f>
        <v>19902</v>
      </c>
      <c r="AE9" s="37">
        <f>AE10+AE32+AE34+AE38+AE59+AE71</f>
        <v>0</v>
      </c>
      <c r="AF9" s="37">
        <f>AF10+AF32+AF34+AF38+AF59+AF71</f>
        <v>0</v>
      </c>
      <c r="AG9" s="37">
        <f>AG10+AG32+AG34+AG38+AG59+AG71</f>
        <v>19902</v>
      </c>
      <c r="AH9" s="37">
        <f>AH10+AH32+AH34+AH38+AH59+AH71</f>
        <v>0</v>
      </c>
      <c r="AI9" s="17" t="e">
        <f>AI10+#REF!+#REF!+#REF!+#REF!+#REF!</f>
        <v>#REF!</v>
      </c>
      <c r="AJ9" s="17" t="e">
        <f>AJ10+#REF!+#REF!+#REF!+#REF!+#REF!</f>
        <v>#REF!</v>
      </c>
      <c r="AK9" s="17" t="e">
        <f>AK10+#REF!+#REF!+#REF!+#REF!+#REF!</f>
        <v>#REF!</v>
      </c>
      <c r="AL9" s="17" t="e">
        <f>AL10+#REF!+#REF!+#REF!+#REF!+#REF!</f>
        <v>#REF!</v>
      </c>
      <c r="AM9" s="17" t="e">
        <f>AM10+#REF!+#REF!+#REF!+#REF!+#REF!</f>
        <v>#REF!</v>
      </c>
    </row>
    <row r="10" spans="1:40" s="18" customFormat="1" ht="49.5" customHeight="1" x14ac:dyDescent="0.25">
      <c r="A10" s="52">
        <v>1</v>
      </c>
      <c r="B10" s="76" t="s">
        <v>60</v>
      </c>
      <c r="C10" s="77"/>
      <c r="D10" s="77"/>
      <c r="E10" s="37">
        <f>F10+G10+H10+I10</f>
        <v>2438</v>
      </c>
      <c r="F10" s="37">
        <f t="shared" ref="F10:F77" si="1">K10+P10+U10+Z10+AE10</f>
        <v>0</v>
      </c>
      <c r="G10" s="37">
        <f t="shared" ref="G10:G77" si="2">L10+Q10+V10+AA10+AF10</f>
        <v>0</v>
      </c>
      <c r="H10" s="37">
        <f t="shared" ref="H10:H77" si="3">M10+R10+W10+AB10+AG10</f>
        <v>2438</v>
      </c>
      <c r="I10" s="37">
        <f t="shared" ref="I10:I77" si="4">N10+S10+X10+AC10+AH10</f>
        <v>0</v>
      </c>
      <c r="J10" s="37">
        <f t="shared" ref="J10:AH10" si="5">J11+J31</f>
        <v>469.90000000000003</v>
      </c>
      <c r="K10" s="37">
        <f t="shared" si="5"/>
        <v>0</v>
      </c>
      <c r="L10" s="37">
        <f t="shared" si="5"/>
        <v>0</v>
      </c>
      <c r="M10" s="37">
        <f t="shared" si="5"/>
        <v>469.90000000000003</v>
      </c>
      <c r="N10" s="37">
        <f t="shared" si="5"/>
        <v>0</v>
      </c>
      <c r="O10" s="37">
        <f t="shared" si="5"/>
        <v>442.4</v>
      </c>
      <c r="P10" s="37">
        <f t="shared" si="5"/>
        <v>0</v>
      </c>
      <c r="Q10" s="37">
        <f t="shared" si="5"/>
        <v>0</v>
      </c>
      <c r="R10" s="37">
        <f t="shared" si="5"/>
        <v>442.4</v>
      </c>
      <c r="S10" s="37">
        <f t="shared" si="5"/>
        <v>0</v>
      </c>
      <c r="T10" s="37">
        <f t="shared" si="5"/>
        <v>504.49999999999989</v>
      </c>
      <c r="U10" s="37">
        <f t="shared" si="5"/>
        <v>0</v>
      </c>
      <c r="V10" s="37">
        <f t="shared" si="5"/>
        <v>0</v>
      </c>
      <c r="W10" s="37">
        <f t="shared" si="5"/>
        <v>504.49999999999989</v>
      </c>
      <c r="X10" s="37">
        <f t="shared" si="5"/>
        <v>0</v>
      </c>
      <c r="Y10" s="37">
        <f t="shared" si="5"/>
        <v>477.80000000000007</v>
      </c>
      <c r="Z10" s="37">
        <f t="shared" si="5"/>
        <v>0</v>
      </c>
      <c r="AA10" s="37">
        <f t="shared" si="5"/>
        <v>0</v>
      </c>
      <c r="AB10" s="37">
        <f t="shared" si="5"/>
        <v>477.80000000000007</v>
      </c>
      <c r="AC10" s="37">
        <f t="shared" si="5"/>
        <v>0</v>
      </c>
      <c r="AD10" s="37">
        <f t="shared" si="5"/>
        <v>543.4</v>
      </c>
      <c r="AE10" s="37">
        <f t="shared" si="5"/>
        <v>0</v>
      </c>
      <c r="AF10" s="37">
        <f t="shared" si="5"/>
        <v>0</v>
      </c>
      <c r="AG10" s="37">
        <f t="shared" si="5"/>
        <v>543.4</v>
      </c>
      <c r="AH10" s="37">
        <f t="shared" si="5"/>
        <v>0</v>
      </c>
      <c r="AI10" s="17" t="e">
        <f>#REF!+#REF!+#REF!+#REF!+#REF!+#REF!</f>
        <v>#REF!</v>
      </c>
      <c r="AJ10" s="17" t="e">
        <f>#REF!+#REF!+#REF!+#REF!+#REF!+#REF!</f>
        <v>#REF!</v>
      </c>
      <c r="AK10" s="17" t="e">
        <f>#REF!+#REF!+#REF!+#REF!+#REF!+#REF!</f>
        <v>#REF!</v>
      </c>
      <c r="AL10" s="17" t="e">
        <f>#REF!+#REF!+#REF!+#REF!+#REF!+#REF!</f>
        <v>#REF!</v>
      </c>
      <c r="AM10" s="17" t="e">
        <f>#REF!+#REF!+#REF!+#REF!+#REF!+#REF!</f>
        <v>#REF!</v>
      </c>
    </row>
    <row r="11" spans="1:40" s="18" customFormat="1" ht="54" customHeight="1" x14ac:dyDescent="0.25">
      <c r="A11" s="51" t="s">
        <v>39</v>
      </c>
      <c r="B11" s="84" t="s">
        <v>59</v>
      </c>
      <c r="C11" s="85"/>
      <c r="D11" s="86"/>
      <c r="E11" s="43">
        <f t="shared" ref="E11" si="6">F11+G11+H11+I11</f>
        <v>2304.4</v>
      </c>
      <c r="F11" s="43">
        <f t="shared" si="1"/>
        <v>0</v>
      </c>
      <c r="G11" s="43">
        <f t="shared" si="2"/>
        <v>0</v>
      </c>
      <c r="H11" s="43">
        <f t="shared" si="3"/>
        <v>2304.4</v>
      </c>
      <c r="I11" s="43">
        <f t="shared" si="4"/>
        <v>0</v>
      </c>
      <c r="J11" s="43">
        <f>SUM(J12:J30)</f>
        <v>427.1</v>
      </c>
      <c r="K11" s="43">
        <f t="shared" ref="K11" si="7">SUM(K12:K30)</f>
        <v>0</v>
      </c>
      <c r="L11" s="43">
        <f t="shared" ref="L11" si="8">SUM(L12:L30)</f>
        <v>0</v>
      </c>
      <c r="M11" s="43">
        <f t="shared" ref="M11" si="9">SUM(M12:M30)</f>
        <v>427.1</v>
      </c>
      <c r="N11" s="43">
        <f t="shared" ref="N11" si="10">SUM(N12:N30)</f>
        <v>0</v>
      </c>
      <c r="O11" s="43">
        <f>SUM(O12:O30)</f>
        <v>442.4</v>
      </c>
      <c r="P11" s="43">
        <f t="shared" ref="P11" si="11">SUM(P12:P30)</f>
        <v>0</v>
      </c>
      <c r="Q11" s="43">
        <f t="shared" ref="Q11" si="12">SUM(Q12:Q30)</f>
        <v>0</v>
      </c>
      <c r="R11" s="43">
        <f t="shared" ref="R11" si="13">SUM(R12:R30)</f>
        <v>442.4</v>
      </c>
      <c r="S11" s="43">
        <f t="shared" ref="S11" si="14">SUM(S12:S30)</f>
        <v>0</v>
      </c>
      <c r="T11" s="43">
        <f t="shared" ref="T11" si="15">SUM(T12:T30)</f>
        <v>459.99999999999989</v>
      </c>
      <c r="U11" s="43">
        <f t="shared" ref="U11" si="16">SUM(U12:U30)</f>
        <v>0</v>
      </c>
      <c r="V11" s="43">
        <f t="shared" ref="V11" si="17">SUM(V12:V30)</f>
        <v>0</v>
      </c>
      <c r="W11" s="43">
        <f t="shared" ref="W11" si="18">SUM(W12:W30)</f>
        <v>459.99999999999989</v>
      </c>
      <c r="X11" s="43">
        <f t="shared" ref="X11" si="19">SUM(X12:X30)</f>
        <v>0</v>
      </c>
      <c r="Y11" s="43">
        <f t="shared" ref="Y11" si="20">SUM(Y12:Y30)</f>
        <v>477.80000000000007</v>
      </c>
      <c r="Z11" s="43">
        <f t="shared" ref="Z11" si="21">SUM(Z12:Z30)</f>
        <v>0</v>
      </c>
      <c r="AA11" s="43">
        <f t="shared" ref="AA11" si="22">SUM(AA12:AA30)</f>
        <v>0</v>
      </c>
      <c r="AB11" s="43">
        <f t="shared" ref="AB11" si="23">SUM(AB12:AB30)</f>
        <v>477.80000000000007</v>
      </c>
      <c r="AC11" s="43">
        <f t="shared" ref="AC11" si="24">SUM(AC12:AC30)</f>
        <v>0</v>
      </c>
      <c r="AD11" s="43">
        <f t="shared" ref="AD11" si="25">SUM(AD12:AD30)</f>
        <v>497.09999999999997</v>
      </c>
      <c r="AE11" s="43">
        <f t="shared" ref="AE11" si="26">SUM(AE12:AE30)</f>
        <v>0</v>
      </c>
      <c r="AF11" s="43">
        <f t="shared" ref="AF11" si="27">SUM(AF12:AF30)</f>
        <v>0</v>
      </c>
      <c r="AG11" s="43">
        <f t="shared" ref="AG11" si="28">SUM(AG12:AG30)</f>
        <v>497.09999999999997</v>
      </c>
      <c r="AH11" s="43">
        <f t="shared" ref="AH11" si="29">SUM(AH12:AH30)</f>
        <v>0</v>
      </c>
      <c r="AI11" s="49"/>
      <c r="AJ11" s="49"/>
      <c r="AK11" s="49"/>
      <c r="AL11" s="49"/>
      <c r="AM11" s="49"/>
    </row>
    <row r="12" spans="1:40" s="15" customFormat="1" ht="33" outlineLevel="2" x14ac:dyDescent="0.25">
      <c r="A12" s="54" t="s">
        <v>115</v>
      </c>
      <c r="B12" s="21" t="s">
        <v>27</v>
      </c>
      <c r="C12" s="19" t="s">
        <v>41</v>
      </c>
      <c r="D12" s="20" t="s">
        <v>28</v>
      </c>
      <c r="E12" s="43">
        <f>F12+G12+H12+I12</f>
        <v>56.100000000000009</v>
      </c>
      <c r="F12" s="45">
        <f t="shared" si="1"/>
        <v>0</v>
      </c>
      <c r="G12" s="45">
        <f t="shared" si="2"/>
        <v>0</v>
      </c>
      <c r="H12" s="45">
        <f t="shared" si="3"/>
        <v>56.100000000000009</v>
      </c>
      <c r="I12" s="45">
        <f t="shared" si="4"/>
        <v>0</v>
      </c>
      <c r="J12" s="43">
        <f>K12+L12+M12+N12</f>
        <v>10.4</v>
      </c>
      <c r="K12" s="45">
        <v>0</v>
      </c>
      <c r="L12" s="45">
        <v>0</v>
      </c>
      <c r="M12" s="45">
        <f>ROUND(10*1.042,1)</f>
        <v>10.4</v>
      </c>
      <c r="N12" s="45">
        <v>0</v>
      </c>
      <c r="O12" s="43">
        <f>P12+Q12+R12+S12</f>
        <v>10.8</v>
      </c>
      <c r="P12" s="45">
        <v>0</v>
      </c>
      <c r="Q12" s="45">
        <v>0</v>
      </c>
      <c r="R12" s="45">
        <f>ROUND(M12*1.036,1)</f>
        <v>10.8</v>
      </c>
      <c r="S12" s="45">
        <v>0</v>
      </c>
      <c r="T12" s="43">
        <f>U12+V12+W12+X12</f>
        <v>11.2</v>
      </c>
      <c r="U12" s="45">
        <v>0</v>
      </c>
      <c r="V12" s="45">
        <v>0</v>
      </c>
      <c r="W12" s="45">
        <f>ROUND(R12*1.04,1)</f>
        <v>11.2</v>
      </c>
      <c r="X12" s="45">
        <v>0</v>
      </c>
      <c r="Y12" s="43">
        <f>Z12+AA12+AB12+AC12</f>
        <v>11.6</v>
      </c>
      <c r="Z12" s="45">
        <v>0</v>
      </c>
      <c r="AA12" s="45">
        <v>0</v>
      </c>
      <c r="AB12" s="45">
        <f>ROUND(W12*1.04,1)</f>
        <v>11.6</v>
      </c>
      <c r="AC12" s="45">
        <v>0</v>
      </c>
      <c r="AD12" s="43">
        <f>AE12+AF12+AG12+AH12</f>
        <v>12.1</v>
      </c>
      <c r="AE12" s="45">
        <v>0</v>
      </c>
      <c r="AF12" s="45">
        <v>0</v>
      </c>
      <c r="AG12" s="45">
        <f>ROUND(AB12*1.04,1)</f>
        <v>12.1</v>
      </c>
      <c r="AH12" s="45">
        <v>0</v>
      </c>
      <c r="AI12" s="16">
        <f t="shared" ref="AI12:AI22" si="30">SUM(AJ12:AM12)</f>
        <v>0</v>
      </c>
      <c r="AJ12" s="23"/>
      <c r="AK12" s="23">
        <v>0</v>
      </c>
      <c r="AL12" s="23">
        <v>0</v>
      </c>
      <c r="AM12" s="23">
        <v>0</v>
      </c>
    </row>
    <row r="13" spans="1:40" s="15" customFormat="1" ht="33" outlineLevel="2" x14ac:dyDescent="0.25">
      <c r="A13" s="54" t="s">
        <v>116</v>
      </c>
      <c r="B13" s="21" t="s">
        <v>20</v>
      </c>
      <c r="C13" s="19" t="s">
        <v>41</v>
      </c>
      <c r="D13" s="20" t="s">
        <v>28</v>
      </c>
      <c r="E13" s="43">
        <f t="shared" ref="E13:E37" si="31">F13+G13+H13+I13</f>
        <v>281.40000000000003</v>
      </c>
      <c r="F13" s="45">
        <f t="shared" si="1"/>
        <v>0</v>
      </c>
      <c r="G13" s="45">
        <f t="shared" si="2"/>
        <v>0</v>
      </c>
      <c r="H13" s="45">
        <f t="shared" si="3"/>
        <v>281.40000000000003</v>
      </c>
      <c r="I13" s="45">
        <f t="shared" si="4"/>
        <v>0</v>
      </c>
      <c r="J13" s="43">
        <f t="shared" ref="J13:J30" si="32">K13+L13+M13+N13</f>
        <v>52.1</v>
      </c>
      <c r="K13" s="45">
        <v>0</v>
      </c>
      <c r="L13" s="45">
        <v>0</v>
      </c>
      <c r="M13" s="45">
        <f>ROUND(50*1.042,1)</f>
        <v>52.1</v>
      </c>
      <c r="N13" s="45">
        <v>0</v>
      </c>
      <c r="O13" s="43">
        <f t="shared" ref="O13:O30" si="33">P13+Q13+R13+S13</f>
        <v>54</v>
      </c>
      <c r="P13" s="45">
        <v>0</v>
      </c>
      <c r="Q13" s="45">
        <v>0</v>
      </c>
      <c r="R13" s="45">
        <f t="shared" ref="R13:R30" si="34">ROUND(M13*1.036,1)</f>
        <v>54</v>
      </c>
      <c r="S13" s="45">
        <v>0</v>
      </c>
      <c r="T13" s="43">
        <f t="shared" ref="T13:T30" si="35">U13+V13+W13+X13</f>
        <v>56.2</v>
      </c>
      <c r="U13" s="45">
        <v>0</v>
      </c>
      <c r="V13" s="45">
        <v>0</v>
      </c>
      <c r="W13" s="45">
        <f t="shared" ref="W13:W30" si="36">ROUND(R13*1.04,1)</f>
        <v>56.2</v>
      </c>
      <c r="X13" s="45">
        <v>0</v>
      </c>
      <c r="Y13" s="43">
        <f t="shared" ref="Y13:Y30" si="37">Z13+AA13+AB13+AC13</f>
        <v>58.4</v>
      </c>
      <c r="Z13" s="45">
        <v>0</v>
      </c>
      <c r="AA13" s="45">
        <v>0</v>
      </c>
      <c r="AB13" s="45">
        <f t="shared" ref="AB13:AB30" si="38">ROUND(W13*1.04,1)</f>
        <v>58.4</v>
      </c>
      <c r="AC13" s="45">
        <v>0</v>
      </c>
      <c r="AD13" s="43">
        <f t="shared" ref="AD13:AD30" si="39">AE13+AF13+AG13+AH13</f>
        <v>60.7</v>
      </c>
      <c r="AE13" s="45">
        <v>0</v>
      </c>
      <c r="AF13" s="45">
        <v>0</v>
      </c>
      <c r="AG13" s="45">
        <f t="shared" ref="AG13:AG30" si="40">ROUND(AB13*1.04,1)</f>
        <v>60.7</v>
      </c>
      <c r="AH13" s="45">
        <v>0</v>
      </c>
      <c r="AI13" s="16">
        <f t="shared" si="30"/>
        <v>0</v>
      </c>
      <c r="AJ13" s="23"/>
      <c r="AK13" s="23">
        <v>0</v>
      </c>
      <c r="AL13" s="23">
        <v>0</v>
      </c>
      <c r="AM13" s="23">
        <v>0</v>
      </c>
    </row>
    <row r="14" spans="1:40" s="15" customFormat="1" ht="33" outlineLevel="2" x14ac:dyDescent="0.25">
      <c r="A14" s="54" t="s">
        <v>117</v>
      </c>
      <c r="B14" s="21" t="s">
        <v>10</v>
      </c>
      <c r="C14" s="19" t="s">
        <v>41</v>
      </c>
      <c r="D14" s="20" t="s">
        <v>28</v>
      </c>
      <c r="E14" s="43">
        <f t="shared" si="31"/>
        <v>168.8</v>
      </c>
      <c r="F14" s="45">
        <f t="shared" si="1"/>
        <v>0</v>
      </c>
      <c r="G14" s="45">
        <f t="shared" si="2"/>
        <v>0</v>
      </c>
      <c r="H14" s="45">
        <f t="shared" si="3"/>
        <v>168.8</v>
      </c>
      <c r="I14" s="45">
        <f t="shared" si="4"/>
        <v>0</v>
      </c>
      <c r="J14" s="43">
        <f t="shared" si="32"/>
        <v>31.3</v>
      </c>
      <c r="K14" s="45">
        <v>0</v>
      </c>
      <c r="L14" s="45">
        <v>0</v>
      </c>
      <c r="M14" s="45">
        <f>ROUND(30*1.042,1)</f>
        <v>31.3</v>
      </c>
      <c r="N14" s="45">
        <v>0</v>
      </c>
      <c r="O14" s="43">
        <f t="shared" si="33"/>
        <v>32.4</v>
      </c>
      <c r="P14" s="45">
        <v>0</v>
      </c>
      <c r="Q14" s="45">
        <v>0</v>
      </c>
      <c r="R14" s="45">
        <f t="shared" si="34"/>
        <v>32.4</v>
      </c>
      <c r="S14" s="45">
        <v>0</v>
      </c>
      <c r="T14" s="43">
        <f t="shared" si="35"/>
        <v>33.700000000000003</v>
      </c>
      <c r="U14" s="45">
        <v>0</v>
      </c>
      <c r="V14" s="45">
        <v>0</v>
      </c>
      <c r="W14" s="45">
        <f t="shared" si="36"/>
        <v>33.700000000000003</v>
      </c>
      <c r="X14" s="45">
        <v>0</v>
      </c>
      <c r="Y14" s="43">
        <f t="shared" si="37"/>
        <v>35</v>
      </c>
      <c r="Z14" s="45">
        <v>0</v>
      </c>
      <c r="AA14" s="45">
        <v>0</v>
      </c>
      <c r="AB14" s="45">
        <f t="shared" si="38"/>
        <v>35</v>
      </c>
      <c r="AC14" s="45">
        <v>0</v>
      </c>
      <c r="AD14" s="43">
        <f t="shared" si="39"/>
        <v>36.4</v>
      </c>
      <c r="AE14" s="45">
        <v>0</v>
      </c>
      <c r="AF14" s="45">
        <v>0</v>
      </c>
      <c r="AG14" s="45">
        <f t="shared" si="40"/>
        <v>36.4</v>
      </c>
      <c r="AH14" s="45">
        <v>0</v>
      </c>
      <c r="AI14" s="16">
        <f t="shared" si="30"/>
        <v>0</v>
      </c>
      <c r="AJ14" s="23"/>
      <c r="AK14" s="23">
        <v>0</v>
      </c>
      <c r="AL14" s="23">
        <v>0</v>
      </c>
      <c r="AM14" s="23">
        <v>0</v>
      </c>
    </row>
    <row r="15" spans="1:40" s="15" customFormat="1" ht="31.5" outlineLevel="2" x14ac:dyDescent="0.25">
      <c r="A15" s="54" t="s">
        <v>118</v>
      </c>
      <c r="B15" s="21" t="s">
        <v>11</v>
      </c>
      <c r="C15" s="19" t="s">
        <v>41</v>
      </c>
      <c r="D15" s="20" t="s">
        <v>28</v>
      </c>
      <c r="E15" s="43">
        <f t="shared" si="31"/>
        <v>56.100000000000009</v>
      </c>
      <c r="F15" s="45">
        <f t="shared" si="1"/>
        <v>0</v>
      </c>
      <c r="G15" s="45">
        <f t="shared" si="2"/>
        <v>0</v>
      </c>
      <c r="H15" s="45">
        <f t="shared" si="3"/>
        <v>56.100000000000009</v>
      </c>
      <c r="I15" s="45">
        <f t="shared" si="4"/>
        <v>0</v>
      </c>
      <c r="J15" s="43">
        <f t="shared" si="32"/>
        <v>10.4</v>
      </c>
      <c r="K15" s="45">
        <v>0</v>
      </c>
      <c r="L15" s="45">
        <v>0</v>
      </c>
      <c r="M15" s="45">
        <f>ROUND(10*1.042,1)</f>
        <v>10.4</v>
      </c>
      <c r="N15" s="45">
        <v>0</v>
      </c>
      <c r="O15" s="43">
        <f t="shared" si="33"/>
        <v>10.8</v>
      </c>
      <c r="P15" s="45">
        <v>0</v>
      </c>
      <c r="Q15" s="45">
        <v>0</v>
      </c>
      <c r="R15" s="45">
        <f t="shared" si="34"/>
        <v>10.8</v>
      </c>
      <c r="S15" s="45">
        <v>0</v>
      </c>
      <c r="T15" s="43">
        <f t="shared" si="35"/>
        <v>11.2</v>
      </c>
      <c r="U15" s="45">
        <v>0</v>
      </c>
      <c r="V15" s="45">
        <v>0</v>
      </c>
      <c r="W15" s="45">
        <f t="shared" si="36"/>
        <v>11.2</v>
      </c>
      <c r="X15" s="45">
        <v>0</v>
      </c>
      <c r="Y15" s="43">
        <f t="shared" si="37"/>
        <v>11.6</v>
      </c>
      <c r="Z15" s="45">
        <v>0</v>
      </c>
      <c r="AA15" s="45">
        <v>0</v>
      </c>
      <c r="AB15" s="45">
        <f t="shared" si="38"/>
        <v>11.6</v>
      </c>
      <c r="AC15" s="45">
        <v>0</v>
      </c>
      <c r="AD15" s="43">
        <f t="shared" si="39"/>
        <v>12.1</v>
      </c>
      <c r="AE15" s="45">
        <v>0</v>
      </c>
      <c r="AF15" s="45">
        <v>0</v>
      </c>
      <c r="AG15" s="45">
        <f t="shared" si="40"/>
        <v>12.1</v>
      </c>
      <c r="AH15" s="45">
        <v>0</v>
      </c>
      <c r="AI15" s="16">
        <f t="shared" si="30"/>
        <v>0</v>
      </c>
      <c r="AJ15" s="23"/>
      <c r="AK15" s="23">
        <v>0</v>
      </c>
      <c r="AL15" s="23">
        <v>0</v>
      </c>
      <c r="AM15" s="23">
        <v>0</v>
      </c>
    </row>
    <row r="16" spans="1:40" s="15" customFormat="1" ht="33" outlineLevel="2" x14ac:dyDescent="0.25">
      <c r="A16" s="54" t="s">
        <v>119</v>
      </c>
      <c r="B16" s="21" t="s">
        <v>26</v>
      </c>
      <c r="C16" s="19" t="s">
        <v>41</v>
      </c>
      <c r="D16" s="20" t="s">
        <v>28</v>
      </c>
      <c r="E16" s="43">
        <f t="shared" si="31"/>
        <v>56.100000000000009</v>
      </c>
      <c r="F16" s="45">
        <f t="shared" si="1"/>
        <v>0</v>
      </c>
      <c r="G16" s="45">
        <f t="shared" si="2"/>
        <v>0</v>
      </c>
      <c r="H16" s="45">
        <f t="shared" si="3"/>
        <v>56.100000000000009</v>
      </c>
      <c r="I16" s="45">
        <f t="shared" si="4"/>
        <v>0</v>
      </c>
      <c r="J16" s="43">
        <f t="shared" si="32"/>
        <v>10.4</v>
      </c>
      <c r="K16" s="45">
        <v>0</v>
      </c>
      <c r="L16" s="45">
        <v>0</v>
      </c>
      <c r="M16" s="45">
        <f t="shared" ref="M16:M18" si="41">ROUND(10*1.042,1)</f>
        <v>10.4</v>
      </c>
      <c r="N16" s="45">
        <v>0</v>
      </c>
      <c r="O16" s="43">
        <f t="shared" si="33"/>
        <v>10.8</v>
      </c>
      <c r="P16" s="45">
        <v>0</v>
      </c>
      <c r="Q16" s="45">
        <v>0</v>
      </c>
      <c r="R16" s="45">
        <f t="shared" si="34"/>
        <v>10.8</v>
      </c>
      <c r="S16" s="45">
        <v>0</v>
      </c>
      <c r="T16" s="43">
        <f t="shared" si="35"/>
        <v>11.2</v>
      </c>
      <c r="U16" s="45">
        <v>0</v>
      </c>
      <c r="V16" s="45">
        <v>0</v>
      </c>
      <c r="W16" s="45">
        <f t="shared" si="36"/>
        <v>11.2</v>
      </c>
      <c r="X16" s="45">
        <v>0</v>
      </c>
      <c r="Y16" s="43">
        <f t="shared" si="37"/>
        <v>11.6</v>
      </c>
      <c r="Z16" s="45">
        <v>0</v>
      </c>
      <c r="AA16" s="45">
        <v>0</v>
      </c>
      <c r="AB16" s="45">
        <f t="shared" si="38"/>
        <v>11.6</v>
      </c>
      <c r="AC16" s="45">
        <v>0</v>
      </c>
      <c r="AD16" s="43">
        <f t="shared" si="39"/>
        <v>12.1</v>
      </c>
      <c r="AE16" s="45">
        <v>0</v>
      </c>
      <c r="AF16" s="45">
        <v>0</v>
      </c>
      <c r="AG16" s="45">
        <f t="shared" si="40"/>
        <v>12.1</v>
      </c>
      <c r="AH16" s="45">
        <v>0</v>
      </c>
      <c r="AI16" s="16">
        <f t="shared" si="30"/>
        <v>0</v>
      </c>
      <c r="AJ16" s="23"/>
      <c r="AK16" s="23">
        <v>0</v>
      </c>
      <c r="AL16" s="23">
        <v>0</v>
      </c>
      <c r="AM16" s="23">
        <v>0</v>
      </c>
    </row>
    <row r="17" spans="1:39" s="15" customFormat="1" ht="33" outlineLevel="2" x14ac:dyDescent="0.25">
      <c r="A17" s="54" t="s">
        <v>120</v>
      </c>
      <c r="B17" s="21" t="s">
        <v>12</v>
      </c>
      <c r="C17" s="19" t="s">
        <v>41</v>
      </c>
      <c r="D17" s="20" t="s">
        <v>28</v>
      </c>
      <c r="E17" s="43">
        <f t="shared" si="31"/>
        <v>56.100000000000009</v>
      </c>
      <c r="F17" s="45">
        <f t="shared" si="1"/>
        <v>0</v>
      </c>
      <c r="G17" s="45">
        <f t="shared" si="2"/>
        <v>0</v>
      </c>
      <c r="H17" s="45">
        <f t="shared" si="3"/>
        <v>56.100000000000009</v>
      </c>
      <c r="I17" s="45">
        <f t="shared" si="4"/>
        <v>0</v>
      </c>
      <c r="J17" s="43">
        <f t="shared" si="32"/>
        <v>10.4</v>
      </c>
      <c r="K17" s="45">
        <v>0</v>
      </c>
      <c r="L17" s="45">
        <v>0</v>
      </c>
      <c r="M17" s="45">
        <f t="shared" si="41"/>
        <v>10.4</v>
      </c>
      <c r="N17" s="45">
        <v>0</v>
      </c>
      <c r="O17" s="43">
        <f t="shared" si="33"/>
        <v>10.8</v>
      </c>
      <c r="P17" s="45">
        <v>0</v>
      </c>
      <c r="Q17" s="45">
        <v>0</v>
      </c>
      <c r="R17" s="45">
        <f t="shared" si="34"/>
        <v>10.8</v>
      </c>
      <c r="S17" s="45">
        <v>0</v>
      </c>
      <c r="T17" s="43">
        <f t="shared" si="35"/>
        <v>11.2</v>
      </c>
      <c r="U17" s="45">
        <v>0</v>
      </c>
      <c r="V17" s="45">
        <v>0</v>
      </c>
      <c r="W17" s="45">
        <f t="shared" si="36"/>
        <v>11.2</v>
      </c>
      <c r="X17" s="45">
        <v>0</v>
      </c>
      <c r="Y17" s="43">
        <f t="shared" si="37"/>
        <v>11.6</v>
      </c>
      <c r="Z17" s="45">
        <v>0</v>
      </c>
      <c r="AA17" s="45">
        <v>0</v>
      </c>
      <c r="AB17" s="45">
        <f t="shared" si="38"/>
        <v>11.6</v>
      </c>
      <c r="AC17" s="45">
        <v>0</v>
      </c>
      <c r="AD17" s="43">
        <f t="shared" si="39"/>
        <v>12.1</v>
      </c>
      <c r="AE17" s="45">
        <v>0</v>
      </c>
      <c r="AF17" s="45">
        <v>0</v>
      </c>
      <c r="AG17" s="45">
        <f t="shared" si="40"/>
        <v>12.1</v>
      </c>
      <c r="AH17" s="45">
        <v>0</v>
      </c>
      <c r="AI17" s="16">
        <f t="shared" si="30"/>
        <v>0</v>
      </c>
      <c r="AJ17" s="23"/>
      <c r="AK17" s="23">
        <v>0</v>
      </c>
      <c r="AL17" s="23">
        <v>0</v>
      </c>
      <c r="AM17" s="23">
        <v>0</v>
      </c>
    </row>
    <row r="18" spans="1:39" s="15" customFormat="1" ht="33" outlineLevel="2" x14ac:dyDescent="0.25">
      <c r="A18" s="54" t="s">
        <v>121</v>
      </c>
      <c r="B18" s="21" t="s">
        <v>13</v>
      </c>
      <c r="C18" s="19" t="s">
        <v>41</v>
      </c>
      <c r="D18" s="20" t="s">
        <v>28</v>
      </c>
      <c r="E18" s="43">
        <f t="shared" si="31"/>
        <v>56.100000000000009</v>
      </c>
      <c r="F18" s="45">
        <f t="shared" si="1"/>
        <v>0</v>
      </c>
      <c r="G18" s="45">
        <f t="shared" si="2"/>
        <v>0</v>
      </c>
      <c r="H18" s="45">
        <f t="shared" si="3"/>
        <v>56.100000000000009</v>
      </c>
      <c r="I18" s="45">
        <f t="shared" si="4"/>
        <v>0</v>
      </c>
      <c r="J18" s="43">
        <f t="shared" si="32"/>
        <v>10.4</v>
      </c>
      <c r="K18" s="45">
        <v>0</v>
      </c>
      <c r="L18" s="45">
        <v>0</v>
      </c>
      <c r="M18" s="45">
        <f t="shared" si="41"/>
        <v>10.4</v>
      </c>
      <c r="N18" s="45">
        <v>0</v>
      </c>
      <c r="O18" s="43">
        <f t="shared" si="33"/>
        <v>10.8</v>
      </c>
      <c r="P18" s="45">
        <v>0</v>
      </c>
      <c r="Q18" s="45">
        <v>0</v>
      </c>
      <c r="R18" s="45">
        <f t="shared" si="34"/>
        <v>10.8</v>
      </c>
      <c r="S18" s="45">
        <v>0</v>
      </c>
      <c r="T18" s="43">
        <f t="shared" si="35"/>
        <v>11.2</v>
      </c>
      <c r="U18" s="45">
        <v>0</v>
      </c>
      <c r="V18" s="45">
        <v>0</v>
      </c>
      <c r="W18" s="45">
        <f t="shared" si="36"/>
        <v>11.2</v>
      </c>
      <c r="X18" s="45">
        <v>0</v>
      </c>
      <c r="Y18" s="43">
        <f t="shared" si="37"/>
        <v>11.6</v>
      </c>
      <c r="Z18" s="45">
        <v>0</v>
      </c>
      <c r="AA18" s="45">
        <v>0</v>
      </c>
      <c r="AB18" s="45">
        <f t="shared" si="38"/>
        <v>11.6</v>
      </c>
      <c r="AC18" s="45">
        <v>0</v>
      </c>
      <c r="AD18" s="43">
        <f t="shared" si="39"/>
        <v>12.1</v>
      </c>
      <c r="AE18" s="45">
        <v>0</v>
      </c>
      <c r="AF18" s="45">
        <v>0</v>
      </c>
      <c r="AG18" s="45">
        <f t="shared" si="40"/>
        <v>12.1</v>
      </c>
      <c r="AH18" s="45">
        <v>0</v>
      </c>
      <c r="AI18" s="16">
        <f t="shared" si="30"/>
        <v>0</v>
      </c>
      <c r="AJ18" s="23"/>
      <c r="AK18" s="23">
        <v>0</v>
      </c>
      <c r="AL18" s="23">
        <v>0</v>
      </c>
      <c r="AM18" s="23">
        <v>0</v>
      </c>
    </row>
    <row r="19" spans="1:39" s="15" customFormat="1" ht="31.5" outlineLevel="2" x14ac:dyDescent="0.25">
      <c r="A19" s="54" t="s">
        <v>122</v>
      </c>
      <c r="B19" s="21" t="s">
        <v>25</v>
      </c>
      <c r="C19" s="19" t="s">
        <v>41</v>
      </c>
      <c r="D19" s="20" t="s">
        <v>28</v>
      </c>
      <c r="E19" s="43">
        <f t="shared" si="31"/>
        <v>168.8</v>
      </c>
      <c r="F19" s="45">
        <f t="shared" si="1"/>
        <v>0</v>
      </c>
      <c r="G19" s="45">
        <f t="shared" si="2"/>
        <v>0</v>
      </c>
      <c r="H19" s="45">
        <f t="shared" si="3"/>
        <v>168.8</v>
      </c>
      <c r="I19" s="45">
        <f t="shared" si="4"/>
        <v>0</v>
      </c>
      <c r="J19" s="43">
        <f t="shared" si="32"/>
        <v>31.3</v>
      </c>
      <c r="K19" s="45">
        <v>0</v>
      </c>
      <c r="L19" s="45">
        <v>0</v>
      </c>
      <c r="M19" s="45">
        <f>ROUND(30*1.042,1)</f>
        <v>31.3</v>
      </c>
      <c r="N19" s="45">
        <v>0</v>
      </c>
      <c r="O19" s="43">
        <f t="shared" si="33"/>
        <v>32.4</v>
      </c>
      <c r="P19" s="45">
        <v>0</v>
      </c>
      <c r="Q19" s="45">
        <v>0</v>
      </c>
      <c r="R19" s="45">
        <f t="shared" si="34"/>
        <v>32.4</v>
      </c>
      <c r="S19" s="45">
        <v>0</v>
      </c>
      <c r="T19" s="43">
        <f t="shared" si="35"/>
        <v>33.700000000000003</v>
      </c>
      <c r="U19" s="45">
        <v>0</v>
      </c>
      <c r="V19" s="45">
        <v>0</v>
      </c>
      <c r="W19" s="45">
        <f t="shared" si="36"/>
        <v>33.700000000000003</v>
      </c>
      <c r="X19" s="45">
        <v>0</v>
      </c>
      <c r="Y19" s="43">
        <f t="shared" si="37"/>
        <v>35</v>
      </c>
      <c r="Z19" s="45">
        <v>0</v>
      </c>
      <c r="AA19" s="45">
        <v>0</v>
      </c>
      <c r="AB19" s="45">
        <f t="shared" si="38"/>
        <v>35</v>
      </c>
      <c r="AC19" s="45">
        <v>0</v>
      </c>
      <c r="AD19" s="43">
        <f t="shared" si="39"/>
        <v>36.4</v>
      </c>
      <c r="AE19" s="45">
        <v>0</v>
      </c>
      <c r="AF19" s="45">
        <v>0</v>
      </c>
      <c r="AG19" s="45">
        <f t="shared" si="40"/>
        <v>36.4</v>
      </c>
      <c r="AH19" s="45">
        <v>0</v>
      </c>
      <c r="AI19" s="16">
        <f t="shared" si="30"/>
        <v>0</v>
      </c>
      <c r="AJ19" s="23"/>
      <c r="AK19" s="23">
        <v>0</v>
      </c>
      <c r="AL19" s="23">
        <v>0</v>
      </c>
      <c r="AM19" s="23">
        <v>0</v>
      </c>
    </row>
    <row r="20" spans="1:39" s="15" customFormat="1" ht="33" outlineLevel="2" x14ac:dyDescent="0.25">
      <c r="A20" s="54" t="s">
        <v>123</v>
      </c>
      <c r="B20" s="21" t="s">
        <v>14</v>
      </c>
      <c r="C20" s="19" t="s">
        <v>41</v>
      </c>
      <c r="D20" s="20" t="s">
        <v>28</v>
      </c>
      <c r="E20" s="43">
        <f t="shared" si="31"/>
        <v>225.1</v>
      </c>
      <c r="F20" s="45">
        <f t="shared" si="1"/>
        <v>0</v>
      </c>
      <c r="G20" s="45">
        <f t="shared" si="2"/>
        <v>0</v>
      </c>
      <c r="H20" s="45">
        <f t="shared" si="3"/>
        <v>225.1</v>
      </c>
      <c r="I20" s="45">
        <f t="shared" si="4"/>
        <v>0</v>
      </c>
      <c r="J20" s="43">
        <f t="shared" si="32"/>
        <v>41.7</v>
      </c>
      <c r="K20" s="45">
        <v>0</v>
      </c>
      <c r="L20" s="45">
        <v>0</v>
      </c>
      <c r="M20" s="45">
        <f>ROUND(40*1.042,1)</f>
        <v>41.7</v>
      </c>
      <c r="N20" s="45">
        <v>0</v>
      </c>
      <c r="O20" s="43">
        <f t="shared" si="33"/>
        <v>43.2</v>
      </c>
      <c r="P20" s="45">
        <v>0</v>
      </c>
      <c r="Q20" s="45">
        <v>0</v>
      </c>
      <c r="R20" s="45">
        <f t="shared" si="34"/>
        <v>43.2</v>
      </c>
      <c r="S20" s="45">
        <v>0</v>
      </c>
      <c r="T20" s="43">
        <f t="shared" si="35"/>
        <v>44.9</v>
      </c>
      <c r="U20" s="45">
        <v>0</v>
      </c>
      <c r="V20" s="45">
        <v>0</v>
      </c>
      <c r="W20" s="45">
        <f t="shared" si="36"/>
        <v>44.9</v>
      </c>
      <c r="X20" s="45">
        <v>0</v>
      </c>
      <c r="Y20" s="43">
        <f t="shared" si="37"/>
        <v>46.7</v>
      </c>
      <c r="Z20" s="45">
        <v>0</v>
      </c>
      <c r="AA20" s="45">
        <v>0</v>
      </c>
      <c r="AB20" s="45">
        <f t="shared" si="38"/>
        <v>46.7</v>
      </c>
      <c r="AC20" s="45">
        <v>0</v>
      </c>
      <c r="AD20" s="43">
        <f t="shared" si="39"/>
        <v>48.6</v>
      </c>
      <c r="AE20" s="45">
        <v>0</v>
      </c>
      <c r="AF20" s="45">
        <v>0</v>
      </c>
      <c r="AG20" s="45">
        <f t="shared" si="40"/>
        <v>48.6</v>
      </c>
      <c r="AH20" s="45">
        <v>0</v>
      </c>
      <c r="AI20" s="16">
        <f t="shared" si="30"/>
        <v>0</v>
      </c>
      <c r="AJ20" s="23"/>
      <c r="AK20" s="23">
        <v>0</v>
      </c>
      <c r="AL20" s="23">
        <v>0</v>
      </c>
      <c r="AM20" s="23">
        <v>0</v>
      </c>
    </row>
    <row r="21" spans="1:39" s="15" customFormat="1" ht="33" outlineLevel="2" x14ac:dyDescent="0.25">
      <c r="A21" s="54" t="s">
        <v>124</v>
      </c>
      <c r="B21" s="24" t="s">
        <v>23</v>
      </c>
      <c r="C21" s="19" t="s">
        <v>41</v>
      </c>
      <c r="D21" s="20" t="s">
        <v>28</v>
      </c>
      <c r="E21" s="43">
        <f t="shared" si="31"/>
        <v>225.1</v>
      </c>
      <c r="F21" s="45">
        <f t="shared" si="1"/>
        <v>0</v>
      </c>
      <c r="G21" s="45">
        <f t="shared" si="2"/>
        <v>0</v>
      </c>
      <c r="H21" s="45">
        <f t="shared" si="3"/>
        <v>225.1</v>
      </c>
      <c r="I21" s="45">
        <f t="shared" si="4"/>
        <v>0</v>
      </c>
      <c r="J21" s="43">
        <f t="shared" si="32"/>
        <v>41.7</v>
      </c>
      <c r="K21" s="45">
        <v>0</v>
      </c>
      <c r="L21" s="45">
        <v>0</v>
      </c>
      <c r="M21" s="45">
        <f>ROUND(40*1.042,1)</f>
        <v>41.7</v>
      </c>
      <c r="N21" s="45">
        <v>0</v>
      </c>
      <c r="O21" s="43">
        <f t="shared" si="33"/>
        <v>43.2</v>
      </c>
      <c r="P21" s="45">
        <v>0</v>
      </c>
      <c r="Q21" s="45">
        <v>0</v>
      </c>
      <c r="R21" s="45">
        <f t="shared" si="34"/>
        <v>43.2</v>
      </c>
      <c r="S21" s="45">
        <v>0</v>
      </c>
      <c r="T21" s="43">
        <f t="shared" si="35"/>
        <v>44.9</v>
      </c>
      <c r="U21" s="45">
        <v>0</v>
      </c>
      <c r="V21" s="45">
        <v>0</v>
      </c>
      <c r="W21" s="45">
        <f t="shared" si="36"/>
        <v>44.9</v>
      </c>
      <c r="X21" s="45">
        <v>0</v>
      </c>
      <c r="Y21" s="43">
        <f t="shared" si="37"/>
        <v>46.7</v>
      </c>
      <c r="Z21" s="45">
        <v>0</v>
      </c>
      <c r="AA21" s="45">
        <v>0</v>
      </c>
      <c r="AB21" s="45">
        <f t="shared" si="38"/>
        <v>46.7</v>
      </c>
      <c r="AC21" s="45">
        <v>0</v>
      </c>
      <c r="AD21" s="43">
        <f t="shared" si="39"/>
        <v>48.6</v>
      </c>
      <c r="AE21" s="45">
        <v>0</v>
      </c>
      <c r="AF21" s="45">
        <v>0</v>
      </c>
      <c r="AG21" s="45">
        <f t="shared" si="40"/>
        <v>48.6</v>
      </c>
      <c r="AH21" s="45">
        <v>0</v>
      </c>
      <c r="AI21" s="16">
        <f t="shared" si="30"/>
        <v>0</v>
      </c>
      <c r="AJ21" s="23"/>
      <c r="AK21" s="23">
        <v>0</v>
      </c>
      <c r="AL21" s="23">
        <v>0</v>
      </c>
      <c r="AM21" s="23">
        <v>0</v>
      </c>
    </row>
    <row r="22" spans="1:39" s="15" customFormat="1" ht="33" outlineLevel="2" x14ac:dyDescent="0.25">
      <c r="A22" s="54" t="s">
        <v>125</v>
      </c>
      <c r="B22" s="21" t="s">
        <v>21</v>
      </c>
      <c r="C22" s="19" t="s">
        <v>41</v>
      </c>
      <c r="D22" s="20" t="s">
        <v>28</v>
      </c>
      <c r="E22" s="43">
        <f t="shared" si="31"/>
        <v>168.8</v>
      </c>
      <c r="F22" s="45">
        <f t="shared" si="1"/>
        <v>0</v>
      </c>
      <c r="G22" s="45">
        <f t="shared" si="2"/>
        <v>0</v>
      </c>
      <c r="H22" s="45">
        <f t="shared" si="3"/>
        <v>168.8</v>
      </c>
      <c r="I22" s="45">
        <f t="shared" si="4"/>
        <v>0</v>
      </c>
      <c r="J22" s="43">
        <f t="shared" si="32"/>
        <v>31.3</v>
      </c>
      <c r="K22" s="45">
        <v>0</v>
      </c>
      <c r="L22" s="45">
        <v>0</v>
      </c>
      <c r="M22" s="45">
        <f>ROUND(30*1.042,1)</f>
        <v>31.3</v>
      </c>
      <c r="N22" s="45">
        <v>0</v>
      </c>
      <c r="O22" s="43">
        <f t="shared" si="33"/>
        <v>32.4</v>
      </c>
      <c r="P22" s="45">
        <v>0</v>
      </c>
      <c r="Q22" s="45">
        <v>0</v>
      </c>
      <c r="R22" s="45">
        <f t="shared" si="34"/>
        <v>32.4</v>
      </c>
      <c r="S22" s="45">
        <v>0</v>
      </c>
      <c r="T22" s="43">
        <f t="shared" si="35"/>
        <v>33.700000000000003</v>
      </c>
      <c r="U22" s="45">
        <v>0</v>
      </c>
      <c r="V22" s="45">
        <v>0</v>
      </c>
      <c r="W22" s="45">
        <f t="shared" si="36"/>
        <v>33.700000000000003</v>
      </c>
      <c r="X22" s="45">
        <v>0</v>
      </c>
      <c r="Y22" s="43">
        <f t="shared" si="37"/>
        <v>35</v>
      </c>
      <c r="Z22" s="45">
        <v>0</v>
      </c>
      <c r="AA22" s="45">
        <v>0</v>
      </c>
      <c r="AB22" s="45">
        <f t="shared" si="38"/>
        <v>35</v>
      </c>
      <c r="AC22" s="45">
        <v>0</v>
      </c>
      <c r="AD22" s="43">
        <f t="shared" si="39"/>
        <v>36.4</v>
      </c>
      <c r="AE22" s="45">
        <v>0</v>
      </c>
      <c r="AF22" s="45">
        <v>0</v>
      </c>
      <c r="AG22" s="45">
        <f t="shared" si="40"/>
        <v>36.4</v>
      </c>
      <c r="AH22" s="45">
        <v>0</v>
      </c>
      <c r="AI22" s="16">
        <f t="shared" si="30"/>
        <v>0</v>
      </c>
      <c r="AJ22" s="23"/>
      <c r="AK22" s="23">
        <v>0</v>
      </c>
      <c r="AL22" s="23">
        <v>0</v>
      </c>
      <c r="AM22" s="23">
        <v>0</v>
      </c>
    </row>
    <row r="23" spans="1:39" s="15" customFormat="1" ht="33" outlineLevel="2" x14ac:dyDescent="0.25">
      <c r="A23" s="54" t="s">
        <v>126</v>
      </c>
      <c r="B23" s="21" t="s">
        <v>22</v>
      </c>
      <c r="C23" s="19" t="s">
        <v>41</v>
      </c>
      <c r="D23" s="20" t="s">
        <v>28</v>
      </c>
      <c r="E23" s="43">
        <f t="shared" si="31"/>
        <v>168.8</v>
      </c>
      <c r="F23" s="45">
        <f t="shared" si="1"/>
        <v>0</v>
      </c>
      <c r="G23" s="45">
        <f t="shared" si="2"/>
        <v>0</v>
      </c>
      <c r="H23" s="45">
        <f t="shared" si="3"/>
        <v>168.8</v>
      </c>
      <c r="I23" s="45">
        <f t="shared" si="4"/>
        <v>0</v>
      </c>
      <c r="J23" s="43">
        <f t="shared" si="32"/>
        <v>31.3</v>
      </c>
      <c r="K23" s="45">
        <v>0</v>
      </c>
      <c r="L23" s="45">
        <v>0</v>
      </c>
      <c r="M23" s="45">
        <f>ROUND(30*1.042,1)</f>
        <v>31.3</v>
      </c>
      <c r="N23" s="45">
        <v>0</v>
      </c>
      <c r="O23" s="43">
        <f t="shared" si="33"/>
        <v>32.4</v>
      </c>
      <c r="P23" s="45">
        <v>0</v>
      </c>
      <c r="Q23" s="45">
        <v>0</v>
      </c>
      <c r="R23" s="45">
        <f t="shared" si="34"/>
        <v>32.4</v>
      </c>
      <c r="S23" s="45">
        <v>0</v>
      </c>
      <c r="T23" s="43">
        <f t="shared" si="35"/>
        <v>33.700000000000003</v>
      </c>
      <c r="U23" s="45">
        <v>0</v>
      </c>
      <c r="V23" s="45">
        <v>0</v>
      </c>
      <c r="W23" s="45">
        <f t="shared" si="36"/>
        <v>33.700000000000003</v>
      </c>
      <c r="X23" s="45">
        <v>0</v>
      </c>
      <c r="Y23" s="43">
        <f t="shared" si="37"/>
        <v>35</v>
      </c>
      <c r="Z23" s="43">
        <v>0</v>
      </c>
      <c r="AA23" s="45">
        <v>0</v>
      </c>
      <c r="AB23" s="45">
        <f t="shared" si="38"/>
        <v>35</v>
      </c>
      <c r="AC23" s="45">
        <v>0</v>
      </c>
      <c r="AD23" s="43">
        <f t="shared" si="39"/>
        <v>36.4</v>
      </c>
      <c r="AE23" s="45">
        <v>0</v>
      </c>
      <c r="AF23" s="45">
        <v>0</v>
      </c>
      <c r="AG23" s="45">
        <f t="shared" si="40"/>
        <v>36.4</v>
      </c>
      <c r="AH23" s="45">
        <v>0</v>
      </c>
      <c r="AI23" s="23">
        <v>0</v>
      </c>
      <c r="AJ23" s="23"/>
      <c r="AK23" s="23">
        <v>0</v>
      </c>
      <c r="AL23" s="23">
        <v>0</v>
      </c>
      <c r="AM23" s="23">
        <v>0</v>
      </c>
    </row>
    <row r="24" spans="1:39" s="15" customFormat="1" ht="33" outlineLevel="2" x14ac:dyDescent="0.25">
      <c r="A24" s="54" t="s">
        <v>127</v>
      </c>
      <c r="B24" s="21" t="s">
        <v>15</v>
      </c>
      <c r="C24" s="19" t="s">
        <v>41</v>
      </c>
      <c r="D24" s="20" t="s">
        <v>28</v>
      </c>
      <c r="E24" s="43">
        <f t="shared" si="31"/>
        <v>112.19999999999999</v>
      </c>
      <c r="F24" s="45">
        <f t="shared" si="1"/>
        <v>0</v>
      </c>
      <c r="G24" s="45">
        <f t="shared" si="2"/>
        <v>0</v>
      </c>
      <c r="H24" s="45">
        <f t="shared" si="3"/>
        <v>112.19999999999999</v>
      </c>
      <c r="I24" s="45">
        <f t="shared" si="4"/>
        <v>0</v>
      </c>
      <c r="J24" s="43">
        <v>20.8</v>
      </c>
      <c r="K24" s="45">
        <v>0</v>
      </c>
      <c r="L24" s="45">
        <v>0</v>
      </c>
      <c r="M24" s="45">
        <v>20.8</v>
      </c>
      <c r="N24" s="45">
        <v>0</v>
      </c>
      <c r="O24" s="43">
        <f t="shared" si="33"/>
        <v>21.5</v>
      </c>
      <c r="P24" s="45">
        <v>0</v>
      </c>
      <c r="Q24" s="45">
        <v>0</v>
      </c>
      <c r="R24" s="45">
        <f t="shared" si="34"/>
        <v>21.5</v>
      </c>
      <c r="S24" s="45">
        <v>0</v>
      </c>
      <c r="T24" s="43">
        <f t="shared" si="35"/>
        <v>22.4</v>
      </c>
      <c r="U24" s="45">
        <v>0</v>
      </c>
      <c r="V24" s="45">
        <v>0</v>
      </c>
      <c r="W24" s="45">
        <f t="shared" si="36"/>
        <v>22.4</v>
      </c>
      <c r="X24" s="45">
        <v>0</v>
      </c>
      <c r="Y24" s="43">
        <f t="shared" si="37"/>
        <v>23.3</v>
      </c>
      <c r="Z24" s="43">
        <v>0</v>
      </c>
      <c r="AA24" s="45">
        <v>0</v>
      </c>
      <c r="AB24" s="45">
        <f t="shared" si="38"/>
        <v>23.3</v>
      </c>
      <c r="AC24" s="45">
        <v>0</v>
      </c>
      <c r="AD24" s="43">
        <f t="shared" si="39"/>
        <v>24.2</v>
      </c>
      <c r="AE24" s="45">
        <v>0</v>
      </c>
      <c r="AF24" s="45">
        <v>0</v>
      </c>
      <c r="AG24" s="45">
        <f t="shared" si="40"/>
        <v>24.2</v>
      </c>
      <c r="AH24" s="45">
        <v>0</v>
      </c>
      <c r="AI24" s="23">
        <v>0</v>
      </c>
      <c r="AJ24" s="23"/>
      <c r="AK24" s="23">
        <v>0</v>
      </c>
      <c r="AL24" s="23">
        <v>0</v>
      </c>
      <c r="AM24" s="23">
        <v>0</v>
      </c>
    </row>
    <row r="25" spans="1:39" s="15" customFormat="1" ht="33" outlineLevel="2" x14ac:dyDescent="0.25">
      <c r="A25" s="54" t="s">
        <v>128</v>
      </c>
      <c r="B25" s="21" t="s">
        <v>16</v>
      </c>
      <c r="C25" s="19" t="s">
        <v>41</v>
      </c>
      <c r="D25" s="20" t="s">
        <v>28</v>
      </c>
      <c r="E25" s="43">
        <f t="shared" si="31"/>
        <v>112.19999999999999</v>
      </c>
      <c r="F25" s="45">
        <f t="shared" si="1"/>
        <v>0</v>
      </c>
      <c r="G25" s="45">
        <f t="shared" si="2"/>
        <v>0</v>
      </c>
      <c r="H25" s="45">
        <f t="shared" si="3"/>
        <v>112.19999999999999</v>
      </c>
      <c r="I25" s="45">
        <f t="shared" si="4"/>
        <v>0</v>
      </c>
      <c r="J25" s="43">
        <f t="shared" si="32"/>
        <v>20.8</v>
      </c>
      <c r="K25" s="45">
        <v>0</v>
      </c>
      <c r="L25" s="45">
        <v>0</v>
      </c>
      <c r="M25" s="45">
        <f>ROUND(20*1.042,1)</f>
        <v>20.8</v>
      </c>
      <c r="N25" s="45">
        <v>0</v>
      </c>
      <c r="O25" s="43">
        <f t="shared" si="33"/>
        <v>21.5</v>
      </c>
      <c r="P25" s="45">
        <v>0</v>
      </c>
      <c r="Q25" s="45">
        <v>0</v>
      </c>
      <c r="R25" s="45">
        <f t="shared" si="34"/>
        <v>21.5</v>
      </c>
      <c r="S25" s="45">
        <v>0</v>
      </c>
      <c r="T25" s="43">
        <f t="shared" si="35"/>
        <v>22.4</v>
      </c>
      <c r="U25" s="45">
        <v>0</v>
      </c>
      <c r="V25" s="45">
        <v>0</v>
      </c>
      <c r="W25" s="45">
        <f t="shared" si="36"/>
        <v>22.4</v>
      </c>
      <c r="X25" s="45">
        <v>0</v>
      </c>
      <c r="Y25" s="43">
        <f t="shared" si="37"/>
        <v>23.3</v>
      </c>
      <c r="Z25" s="43">
        <v>0</v>
      </c>
      <c r="AA25" s="45">
        <v>0</v>
      </c>
      <c r="AB25" s="45">
        <f t="shared" si="38"/>
        <v>23.3</v>
      </c>
      <c r="AC25" s="45">
        <v>0</v>
      </c>
      <c r="AD25" s="43">
        <f t="shared" si="39"/>
        <v>24.2</v>
      </c>
      <c r="AE25" s="45">
        <v>0</v>
      </c>
      <c r="AF25" s="45">
        <v>0</v>
      </c>
      <c r="AG25" s="45">
        <f t="shared" si="40"/>
        <v>24.2</v>
      </c>
      <c r="AH25" s="45">
        <v>0</v>
      </c>
      <c r="AI25" s="23">
        <v>0</v>
      </c>
      <c r="AJ25" s="23"/>
      <c r="AK25" s="23">
        <v>0</v>
      </c>
      <c r="AL25" s="23">
        <v>0</v>
      </c>
      <c r="AM25" s="23">
        <v>0</v>
      </c>
    </row>
    <row r="26" spans="1:39" s="15" customFormat="1" ht="33" outlineLevel="2" x14ac:dyDescent="0.25">
      <c r="A26" s="54" t="s">
        <v>129</v>
      </c>
      <c r="B26" s="21" t="s">
        <v>17</v>
      </c>
      <c r="C26" s="19" t="s">
        <v>41</v>
      </c>
      <c r="D26" s="20" t="s">
        <v>28</v>
      </c>
      <c r="E26" s="43">
        <f t="shared" si="31"/>
        <v>56.100000000000009</v>
      </c>
      <c r="F26" s="45">
        <f t="shared" si="1"/>
        <v>0</v>
      </c>
      <c r="G26" s="45">
        <f t="shared" si="2"/>
        <v>0</v>
      </c>
      <c r="H26" s="45">
        <f t="shared" si="3"/>
        <v>56.100000000000009</v>
      </c>
      <c r="I26" s="45">
        <f t="shared" si="4"/>
        <v>0</v>
      </c>
      <c r="J26" s="43">
        <f t="shared" si="32"/>
        <v>10.4</v>
      </c>
      <c r="K26" s="45">
        <v>0</v>
      </c>
      <c r="L26" s="45">
        <v>0</v>
      </c>
      <c r="M26" s="45">
        <f>ROUND(10*1.042,1)</f>
        <v>10.4</v>
      </c>
      <c r="N26" s="45">
        <v>0</v>
      </c>
      <c r="O26" s="43">
        <f t="shared" si="33"/>
        <v>10.8</v>
      </c>
      <c r="P26" s="45">
        <v>0</v>
      </c>
      <c r="Q26" s="45">
        <v>0</v>
      </c>
      <c r="R26" s="45">
        <f t="shared" si="34"/>
        <v>10.8</v>
      </c>
      <c r="S26" s="45">
        <v>0</v>
      </c>
      <c r="T26" s="43">
        <f t="shared" si="35"/>
        <v>11.2</v>
      </c>
      <c r="U26" s="45">
        <v>0</v>
      </c>
      <c r="V26" s="45">
        <v>0</v>
      </c>
      <c r="W26" s="45">
        <f t="shared" si="36"/>
        <v>11.2</v>
      </c>
      <c r="X26" s="45">
        <v>0</v>
      </c>
      <c r="Y26" s="43">
        <f t="shared" si="37"/>
        <v>11.6</v>
      </c>
      <c r="Z26" s="45">
        <v>0</v>
      </c>
      <c r="AA26" s="45">
        <v>0</v>
      </c>
      <c r="AB26" s="45">
        <f t="shared" si="38"/>
        <v>11.6</v>
      </c>
      <c r="AC26" s="45">
        <v>0</v>
      </c>
      <c r="AD26" s="43">
        <f t="shared" si="39"/>
        <v>12.1</v>
      </c>
      <c r="AE26" s="45">
        <v>0</v>
      </c>
      <c r="AF26" s="45">
        <v>0</v>
      </c>
      <c r="AG26" s="45">
        <f t="shared" si="40"/>
        <v>12.1</v>
      </c>
      <c r="AH26" s="45">
        <v>0</v>
      </c>
      <c r="AI26" s="16">
        <f t="shared" ref="AI26:AI57" si="42">SUM(AJ26:AM26)</f>
        <v>0</v>
      </c>
      <c r="AJ26" s="23"/>
      <c r="AK26" s="23">
        <v>0</v>
      </c>
      <c r="AL26" s="23">
        <v>0</v>
      </c>
      <c r="AM26" s="23">
        <v>0</v>
      </c>
    </row>
    <row r="27" spans="1:39" s="15" customFormat="1" ht="33" outlineLevel="2" x14ac:dyDescent="0.25">
      <c r="A27" s="54" t="s">
        <v>130</v>
      </c>
      <c r="B27" s="21" t="s">
        <v>18</v>
      </c>
      <c r="C27" s="19" t="s">
        <v>41</v>
      </c>
      <c r="D27" s="20" t="s">
        <v>28</v>
      </c>
      <c r="E27" s="43">
        <f t="shared" si="31"/>
        <v>112.19999999999999</v>
      </c>
      <c r="F27" s="45">
        <f t="shared" si="1"/>
        <v>0</v>
      </c>
      <c r="G27" s="45">
        <f t="shared" si="2"/>
        <v>0</v>
      </c>
      <c r="H27" s="45">
        <f t="shared" si="3"/>
        <v>112.19999999999999</v>
      </c>
      <c r="I27" s="45">
        <f t="shared" si="4"/>
        <v>0</v>
      </c>
      <c r="J27" s="43">
        <f t="shared" si="32"/>
        <v>20.8</v>
      </c>
      <c r="K27" s="45">
        <v>0</v>
      </c>
      <c r="L27" s="45">
        <v>0</v>
      </c>
      <c r="M27" s="45">
        <f>ROUND(20*1.042,1)</f>
        <v>20.8</v>
      </c>
      <c r="N27" s="45">
        <v>0</v>
      </c>
      <c r="O27" s="43">
        <f t="shared" si="33"/>
        <v>21.5</v>
      </c>
      <c r="P27" s="45">
        <v>0</v>
      </c>
      <c r="Q27" s="45">
        <v>0</v>
      </c>
      <c r="R27" s="45">
        <f t="shared" si="34"/>
        <v>21.5</v>
      </c>
      <c r="S27" s="45">
        <v>0</v>
      </c>
      <c r="T27" s="43">
        <f t="shared" si="35"/>
        <v>22.4</v>
      </c>
      <c r="U27" s="45">
        <v>0</v>
      </c>
      <c r="V27" s="45">
        <v>0</v>
      </c>
      <c r="W27" s="45">
        <f t="shared" si="36"/>
        <v>22.4</v>
      </c>
      <c r="X27" s="45">
        <v>0</v>
      </c>
      <c r="Y27" s="43">
        <f t="shared" si="37"/>
        <v>23.3</v>
      </c>
      <c r="Z27" s="45">
        <v>0</v>
      </c>
      <c r="AA27" s="45">
        <v>0</v>
      </c>
      <c r="AB27" s="45">
        <f t="shared" si="38"/>
        <v>23.3</v>
      </c>
      <c r="AC27" s="45">
        <v>0</v>
      </c>
      <c r="AD27" s="43">
        <f t="shared" si="39"/>
        <v>24.2</v>
      </c>
      <c r="AE27" s="45">
        <v>0</v>
      </c>
      <c r="AF27" s="45">
        <v>0</v>
      </c>
      <c r="AG27" s="45">
        <f t="shared" si="40"/>
        <v>24.2</v>
      </c>
      <c r="AH27" s="45">
        <v>0</v>
      </c>
      <c r="AI27" s="16">
        <f t="shared" si="42"/>
        <v>0</v>
      </c>
      <c r="AJ27" s="23"/>
      <c r="AK27" s="23">
        <v>0</v>
      </c>
      <c r="AL27" s="23">
        <v>0</v>
      </c>
      <c r="AM27" s="23">
        <v>0</v>
      </c>
    </row>
    <row r="28" spans="1:39" s="15" customFormat="1" ht="33" outlineLevel="2" x14ac:dyDescent="0.25">
      <c r="A28" s="54" t="s">
        <v>131</v>
      </c>
      <c r="B28" s="21" t="s">
        <v>19</v>
      </c>
      <c r="C28" s="19" t="s">
        <v>41</v>
      </c>
      <c r="D28" s="20" t="s">
        <v>28</v>
      </c>
      <c r="E28" s="43">
        <f t="shared" si="31"/>
        <v>112.19999999999999</v>
      </c>
      <c r="F28" s="45">
        <f t="shared" si="1"/>
        <v>0</v>
      </c>
      <c r="G28" s="45">
        <f t="shared" si="2"/>
        <v>0</v>
      </c>
      <c r="H28" s="45">
        <f t="shared" si="3"/>
        <v>112.19999999999999</v>
      </c>
      <c r="I28" s="45">
        <f t="shared" si="4"/>
        <v>0</v>
      </c>
      <c r="J28" s="43">
        <f t="shared" si="32"/>
        <v>20.8</v>
      </c>
      <c r="K28" s="45">
        <v>0</v>
      </c>
      <c r="L28" s="45">
        <v>0</v>
      </c>
      <c r="M28" s="45">
        <f>ROUND(20*1.042,1)</f>
        <v>20.8</v>
      </c>
      <c r="N28" s="45">
        <v>0</v>
      </c>
      <c r="O28" s="43">
        <f t="shared" si="33"/>
        <v>21.5</v>
      </c>
      <c r="P28" s="45">
        <v>0</v>
      </c>
      <c r="Q28" s="45">
        <v>0</v>
      </c>
      <c r="R28" s="45">
        <f t="shared" si="34"/>
        <v>21.5</v>
      </c>
      <c r="S28" s="45">
        <v>0</v>
      </c>
      <c r="T28" s="43">
        <f t="shared" si="35"/>
        <v>22.4</v>
      </c>
      <c r="U28" s="45">
        <v>0</v>
      </c>
      <c r="V28" s="45">
        <v>0</v>
      </c>
      <c r="W28" s="45">
        <f t="shared" si="36"/>
        <v>22.4</v>
      </c>
      <c r="X28" s="45">
        <v>0</v>
      </c>
      <c r="Y28" s="43">
        <f t="shared" si="37"/>
        <v>23.3</v>
      </c>
      <c r="Z28" s="45">
        <v>0</v>
      </c>
      <c r="AA28" s="45">
        <v>0</v>
      </c>
      <c r="AB28" s="45">
        <f t="shared" si="38"/>
        <v>23.3</v>
      </c>
      <c r="AC28" s="45">
        <v>0</v>
      </c>
      <c r="AD28" s="43">
        <f t="shared" si="39"/>
        <v>24.2</v>
      </c>
      <c r="AE28" s="45">
        <v>0</v>
      </c>
      <c r="AF28" s="45">
        <v>0</v>
      </c>
      <c r="AG28" s="45">
        <f t="shared" si="40"/>
        <v>24.2</v>
      </c>
      <c r="AH28" s="45">
        <v>0</v>
      </c>
      <c r="AI28" s="16">
        <f t="shared" si="42"/>
        <v>0</v>
      </c>
      <c r="AJ28" s="23"/>
      <c r="AK28" s="23">
        <v>0</v>
      </c>
      <c r="AL28" s="23">
        <v>0</v>
      </c>
      <c r="AM28" s="23">
        <v>0</v>
      </c>
    </row>
    <row r="29" spans="1:39" s="15" customFormat="1" ht="31.5" outlineLevel="2" x14ac:dyDescent="0.25">
      <c r="A29" s="54" t="s">
        <v>132</v>
      </c>
      <c r="B29" s="24" t="s">
        <v>24</v>
      </c>
      <c r="C29" s="19" t="s">
        <v>41</v>
      </c>
      <c r="D29" s="20" t="s">
        <v>28</v>
      </c>
      <c r="E29" s="43">
        <f t="shared" si="31"/>
        <v>56.100000000000009</v>
      </c>
      <c r="F29" s="45">
        <f t="shared" si="1"/>
        <v>0</v>
      </c>
      <c r="G29" s="45">
        <f t="shared" si="2"/>
        <v>0</v>
      </c>
      <c r="H29" s="45">
        <f t="shared" si="3"/>
        <v>56.100000000000009</v>
      </c>
      <c r="I29" s="45">
        <f t="shared" si="4"/>
        <v>0</v>
      </c>
      <c r="J29" s="43">
        <f t="shared" si="32"/>
        <v>10.4</v>
      </c>
      <c r="K29" s="45">
        <v>0</v>
      </c>
      <c r="L29" s="45">
        <v>0</v>
      </c>
      <c r="M29" s="45">
        <f>ROUND(10*1.042,1)</f>
        <v>10.4</v>
      </c>
      <c r="N29" s="45">
        <v>0</v>
      </c>
      <c r="O29" s="43">
        <f t="shared" si="33"/>
        <v>10.8</v>
      </c>
      <c r="P29" s="45">
        <v>0</v>
      </c>
      <c r="Q29" s="45">
        <v>0</v>
      </c>
      <c r="R29" s="45">
        <f t="shared" si="34"/>
        <v>10.8</v>
      </c>
      <c r="S29" s="45">
        <v>0</v>
      </c>
      <c r="T29" s="43">
        <f t="shared" si="35"/>
        <v>11.2</v>
      </c>
      <c r="U29" s="45">
        <v>0</v>
      </c>
      <c r="V29" s="45">
        <v>0</v>
      </c>
      <c r="W29" s="45">
        <f t="shared" si="36"/>
        <v>11.2</v>
      </c>
      <c r="X29" s="45">
        <v>0</v>
      </c>
      <c r="Y29" s="43">
        <f t="shared" si="37"/>
        <v>11.6</v>
      </c>
      <c r="Z29" s="45">
        <v>0</v>
      </c>
      <c r="AA29" s="45">
        <v>0</v>
      </c>
      <c r="AB29" s="45">
        <f t="shared" si="38"/>
        <v>11.6</v>
      </c>
      <c r="AC29" s="45">
        <v>0</v>
      </c>
      <c r="AD29" s="43">
        <f t="shared" si="39"/>
        <v>12.1</v>
      </c>
      <c r="AE29" s="45">
        <v>0</v>
      </c>
      <c r="AF29" s="45">
        <v>0</v>
      </c>
      <c r="AG29" s="45">
        <f t="shared" si="40"/>
        <v>12.1</v>
      </c>
      <c r="AH29" s="45">
        <v>0</v>
      </c>
      <c r="AI29" s="16">
        <f t="shared" si="42"/>
        <v>0</v>
      </c>
      <c r="AJ29" s="23"/>
      <c r="AK29" s="23">
        <v>0</v>
      </c>
      <c r="AL29" s="23">
        <v>0</v>
      </c>
      <c r="AM29" s="23">
        <v>0</v>
      </c>
    </row>
    <row r="30" spans="1:39" s="15" customFormat="1" ht="33" outlineLevel="2" x14ac:dyDescent="0.25">
      <c r="A30" s="54" t="s">
        <v>133</v>
      </c>
      <c r="B30" s="24" t="s">
        <v>38</v>
      </c>
      <c r="C30" s="19" t="s">
        <v>41</v>
      </c>
      <c r="D30" s="20" t="s">
        <v>28</v>
      </c>
      <c r="E30" s="43">
        <f t="shared" si="31"/>
        <v>56.100000000000009</v>
      </c>
      <c r="F30" s="45">
        <f t="shared" si="1"/>
        <v>0</v>
      </c>
      <c r="G30" s="45">
        <f t="shared" si="2"/>
        <v>0</v>
      </c>
      <c r="H30" s="45">
        <f t="shared" si="3"/>
        <v>56.100000000000009</v>
      </c>
      <c r="I30" s="45">
        <f t="shared" si="4"/>
        <v>0</v>
      </c>
      <c r="J30" s="43">
        <f t="shared" si="32"/>
        <v>10.4</v>
      </c>
      <c r="K30" s="45">
        <v>0</v>
      </c>
      <c r="L30" s="45">
        <v>0</v>
      </c>
      <c r="M30" s="45">
        <f>ROUND(10*1.042,1)</f>
        <v>10.4</v>
      </c>
      <c r="N30" s="45">
        <v>0</v>
      </c>
      <c r="O30" s="43">
        <f t="shared" si="33"/>
        <v>10.8</v>
      </c>
      <c r="P30" s="45">
        <v>0</v>
      </c>
      <c r="Q30" s="45">
        <v>0</v>
      </c>
      <c r="R30" s="45">
        <f t="shared" si="34"/>
        <v>10.8</v>
      </c>
      <c r="S30" s="45">
        <v>0</v>
      </c>
      <c r="T30" s="43">
        <f t="shared" si="35"/>
        <v>11.2</v>
      </c>
      <c r="U30" s="45">
        <v>0</v>
      </c>
      <c r="V30" s="45">
        <v>0</v>
      </c>
      <c r="W30" s="45">
        <f t="shared" si="36"/>
        <v>11.2</v>
      </c>
      <c r="X30" s="45">
        <v>0</v>
      </c>
      <c r="Y30" s="43">
        <f t="shared" si="37"/>
        <v>11.6</v>
      </c>
      <c r="Z30" s="45">
        <v>0</v>
      </c>
      <c r="AA30" s="45">
        <v>0</v>
      </c>
      <c r="AB30" s="45">
        <f t="shared" si="38"/>
        <v>11.6</v>
      </c>
      <c r="AC30" s="45">
        <v>0</v>
      </c>
      <c r="AD30" s="43">
        <f t="shared" si="39"/>
        <v>12.1</v>
      </c>
      <c r="AE30" s="45">
        <v>0</v>
      </c>
      <c r="AF30" s="45">
        <v>0</v>
      </c>
      <c r="AG30" s="45">
        <f t="shared" si="40"/>
        <v>12.1</v>
      </c>
      <c r="AH30" s="45">
        <v>0</v>
      </c>
      <c r="AI30" s="16"/>
      <c r="AJ30" s="23"/>
      <c r="AK30" s="23"/>
      <c r="AL30" s="23"/>
      <c r="AM30" s="23"/>
    </row>
    <row r="31" spans="1:39" s="18" customFormat="1" ht="121.5" customHeight="1" outlineLevel="2" x14ac:dyDescent="0.25">
      <c r="A31" s="59" t="s">
        <v>40</v>
      </c>
      <c r="B31" s="60" t="s">
        <v>61</v>
      </c>
      <c r="C31" s="60" t="s">
        <v>41</v>
      </c>
      <c r="D31" s="60" t="s">
        <v>41</v>
      </c>
      <c r="E31" s="43">
        <f t="shared" si="31"/>
        <v>133.6</v>
      </c>
      <c r="F31" s="43">
        <f t="shared" si="1"/>
        <v>0</v>
      </c>
      <c r="G31" s="43">
        <f t="shared" si="2"/>
        <v>0</v>
      </c>
      <c r="H31" s="43">
        <f t="shared" si="3"/>
        <v>133.6</v>
      </c>
      <c r="I31" s="43">
        <f t="shared" si="4"/>
        <v>0</v>
      </c>
      <c r="J31" s="43">
        <f>K31+L31+M31+N31</f>
        <v>42.8</v>
      </c>
      <c r="K31" s="43">
        <v>0</v>
      </c>
      <c r="L31" s="43">
        <v>0</v>
      </c>
      <c r="M31" s="43">
        <f>ROUND(41.1*1.042,1)</f>
        <v>42.8</v>
      </c>
      <c r="N31" s="43">
        <v>0</v>
      </c>
      <c r="O31" s="43">
        <f>P31+Q31+R31+S31</f>
        <v>0</v>
      </c>
      <c r="P31" s="43">
        <v>0</v>
      </c>
      <c r="Q31" s="43">
        <v>0</v>
      </c>
      <c r="R31" s="43">
        <v>0</v>
      </c>
      <c r="S31" s="43">
        <v>0</v>
      </c>
      <c r="T31" s="43">
        <f>U31+V31+W31+X31</f>
        <v>44.5</v>
      </c>
      <c r="U31" s="43">
        <v>0</v>
      </c>
      <c r="V31" s="43">
        <v>0</v>
      </c>
      <c r="W31" s="42">
        <f>ROUND(M31*1.04,1)</f>
        <v>44.5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f>AE31+AF31+AG31+AH31</f>
        <v>46.3</v>
      </c>
      <c r="AE31" s="43">
        <v>0</v>
      </c>
      <c r="AF31" s="43">
        <v>0</v>
      </c>
      <c r="AG31" s="42">
        <f>ROUND(W31*1.04,1)</f>
        <v>46.3</v>
      </c>
      <c r="AH31" s="43">
        <v>0</v>
      </c>
      <c r="AI31" s="49">
        <f t="shared" si="42"/>
        <v>0</v>
      </c>
      <c r="AJ31" s="49"/>
      <c r="AK31" s="49">
        <v>0</v>
      </c>
      <c r="AL31" s="49">
        <v>0</v>
      </c>
      <c r="AM31" s="49">
        <v>0</v>
      </c>
    </row>
    <row r="32" spans="1:39" s="15" customFormat="1" ht="22.5" customHeight="1" outlineLevel="2" x14ac:dyDescent="0.25">
      <c r="A32" s="53" t="s">
        <v>44</v>
      </c>
      <c r="B32" s="78" t="s">
        <v>43</v>
      </c>
      <c r="C32" s="79"/>
      <c r="D32" s="80"/>
      <c r="E32" s="37">
        <f>E33</f>
        <v>6564.2</v>
      </c>
      <c r="F32" s="37">
        <f t="shared" ref="F32:AH32" si="43">F33</f>
        <v>0</v>
      </c>
      <c r="G32" s="37">
        <f t="shared" si="43"/>
        <v>0</v>
      </c>
      <c r="H32" s="37">
        <f t="shared" si="43"/>
        <v>6564.2</v>
      </c>
      <c r="I32" s="37">
        <f t="shared" si="43"/>
        <v>0</v>
      </c>
      <c r="J32" s="37">
        <f t="shared" si="43"/>
        <v>1215.7</v>
      </c>
      <c r="K32" s="37">
        <f t="shared" si="43"/>
        <v>0</v>
      </c>
      <c r="L32" s="37">
        <f t="shared" si="43"/>
        <v>0</v>
      </c>
      <c r="M32" s="37">
        <f t="shared" si="43"/>
        <v>1215.7</v>
      </c>
      <c r="N32" s="37">
        <f t="shared" si="43"/>
        <v>0</v>
      </c>
      <c r="O32" s="37">
        <f t="shared" si="43"/>
        <v>1259.5</v>
      </c>
      <c r="P32" s="37">
        <f t="shared" si="43"/>
        <v>0</v>
      </c>
      <c r="Q32" s="37">
        <f t="shared" si="43"/>
        <v>0</v>
      </c>
      <c r="R32" s="37">
        <f t="shared" si="43"/>
        <v>1259.5</v>
      </c>
      <c r="S32" s="37">
        <f t="shared" si="43"/>
        <v>0</v>
      </c>
      <c r="T32" s="37">
        <f t="shared" si="43"/>
        <v>1309.9000000000001</v>
      </c>
      <c r="U32" s="37">
        <f t="shared" si="43"/>
        <v>0</v>
      </c>
      <c r="V32" s="37">
        <f t="shared" si="43"/>
        <v>0</v>
      </c>
      <c r="W32" s="37">
        <f t="shared" si="43"/>
        <v>1309.9000000000001</v>
      </c>
      <c r="X32" s="37">
        <f t="shared" si="43"/>
        <v>0</v>
      </c>
      <c r="Y32" s="37">
        <f t="shared" si="43"/>
        <v>1362.3</v>
      </c>
      <c r="Z32" s="37">
        <f t="shared" si="43"/>
        <v>0</v>
      </c>
      <c r="AA32" s="37">
        <f t="shared" si="43"/>
        <v>0</v>
      </c>
      <c r="AB32" s="37">
        <f t="shared" si="43"/>
        <v>1362.3</v>
      </c>
      <c r="AC32" s="37">
        <f t="shared" si="43"/>
        <v>0</v>
      </c>
      <c r="AD32" s="37">
        <f t="shared" si="43"/>
        <v>1416.8</v>
      </c>
      <c r="AE32" s="37">
        <f t="shared" si="43"/>
        <v>0</v>
      </c>
      <c r="AF32" s="37">
        <f t="shared" si="43"/>
        <v>0</v>
      </c>
      <c r="AG32" s="37">
        <f t="shared" si="43"/>
        <v>1416.8</v>
      </c>
      <c r="AH32" s="37">
        <f t="shared" si="43"/>
        <v>0</v>
      </c>
      <c r="AI32" s="16">
        <f t="shared" si="42"/>
        <v>0</v>
      </c>
      <c r="AJ32" s="23"/>
      <c r="AK32" s="23">
        <v>0</v>
      </c>
      <c r="AL32" s="23">
        <v>0</v>
      </c>
      <c r="AM32" s="23">
        <v>0</v>
      </c>
    </row>
    <row r="33" spans="1:39" s="15" customFormat="1" ht="49.5" outlineLevel="2" x14ac:dyDescent="0.25">
      <c r="A33" s="54" t="s">
        <v>134</v>
      </c>
      <c r="B33" s="19" t="s">
        <v>42</v>
      </c>
      <c r="C33" s="19" t="s">
        <v>41</v>
      </c>
      <c r="D33" s="19" t="s">
        <v>41</v>
      </c>
      <c r="E33" s="43">
        <f t="shared" si="31"/>
        <v>6564.2</v>
      </c>
      <c r="F33" s="45">
        <f t="shared" si="1"/>
        <v>0</v>
      </c>
      <c r="G33" s="45">
        <f t="shared" si="2"/>
        <v>0</v>
      </c>
      <c r="H33" s="45">
        <f t="shared" si="3"/>
        <v>6564.2</v>
      </c>
      <c r="I33" s="45">
        <f t="shared" si="4"/>
        <v>0</v>
      </c>
      <c r="J33" s="43">
        <f t="shared" ref="J33" si="44">K33+L33+M33+N33</f>
        <v>1215.7</v>
      </c>
      <c r="K33" s="45">
        <v>0</v>
      </c>
      <c r="L33" s="45">
        <v>0</v>
      </c>
      <c r="M33" s="45">
        <f>ROUND(1166.7*1.042,1)</f>
        <v>1215.7</v>
      </c>
      <c r="N33" s="45">
        <v>0</v>
      </c>
      <c r="O33" s="43">
        <f t="shared" ref="O33" si="45">P33+Q33+R33+S33</f>
        <v>1259.5</v>
      </c>
      <c r="P33" s="45">
        <v>0</v>
      </c>
      <c r="Q33" s="45">
        <v>0</v>
      </c>
      <c r="R33" s="45">
        <f>ROUND(M33*1.036,1)</f>
        <v>1259.5</v>
      </c>
      <c r="S33" s="45">
        <v>0</v>
      </c>
      <c r="T33" s="43">
        <f t="shared" ref="T33" si="46">U33+V33+W33+X33</f>
        <v>1309.9000000000001</v>
      </c>
      <c r="U33" s="43">
        <v>0</v>
      </c>
      <c r="V33" s="45">
        <v>0</v>
      </c>
      <c r="W33" s="45">
        <f>ROUND(R33*1.04,1)</f>
        <v>1309.9000000000001</v>
      </c>
      <c r="X33" s="45">
        <v>0</v>
      </c>
      <c r="Y33" s="43">
        <f t="shared" ref="Y33" si="47">Z33+AA33+AB33+AC33</f>
        <v>1362.3</v>
      </c>
      <c r="Z33" s="43">
        <v>0</v>
      </c>
      <c r="AA33" s="45">
        <v>0</v>
      </c>
      <c r="AB33" s="45">
        <f>ROUND(W33*1.04,1)</f>
        <v>1362.3</v>
      </c>
      <c r="AC33" s="45">
        <v>0</v>
      </c>
      <c r="AD33" s="43">
        <f t="shared" ref="AD33" si="48">AE33+AF33+AG33+AH33</f>
        <v>1416.8</v>
      </c>
      <c r="AE33" s="43">
        <v>0</v>
      </c>
      <c r="AF33" s="45">
        <v>0</v>
      </c>
      <c r="AG33" s="45">
        <f>ROUND(AB33*1.04,1)</f>
        <v>1416.8</v>
      </c>
      <c r="AH33" s="45">
        <v>0</v>
      </c>
      <c r="AI33" s="16">
        <f t="shared" si="42"/>
        <v>0</v>
      </c>
      <c r="AJ33" s="23"/>
      <c r="AK33" s="23">
        <v>0</v>
      </c>
      <c r="AL33" s="23">
        <v>0</v>
      </c>
      <c r="AM33" s="23">
        <v>0</v>
      </c>
    </row>
    <row r="34" spans="1:39" s="15" customFormat="1" outlineLevel="2" x14ac:dyDescent="0.25">
      <c r="A34" s="53" t="s">
        <v>75</v>
      </c>
      <c r="B34" s="78" t="s">
        <v>74</v>
      </c>
      <c r="C34" s="79"/>
      <c r="D34" s="80"/>
      <c r="E34" s="37">
        <f t="shared" ref="E34:I34" si="49">E35+E36</f>
        <v>1516.3</v>
      </c>
      <c r="F34" s="37">
        <f t="shared" si="49"/>
        <v>0</v>
      </c>
      <c r="G34" s="37">
        <f t="shared" si="49"/>
        <v>0</v>
      </c>
      <c r="H34" s="37">
        <f t="shared" si="49"/>
        <v>1516.3</v>
      </c>
      <c r="I34" s="37">
        <f t="shared" si="49"/>
        <v>0</v>
      </c>
      <c r="J34" s="37">
        <f>J35+J36</f>
        <v>1206.5</v>
      </c>
      <c r="K34" s="37">
        <f t="shared" ref="K34:AH34" si="50">K35+K36</f>
        <v>0</v>
      </c>
      <c r="L34" s="37">
        <f t="shared" si="50"/>
        <v>0</v>
      </c>
      <c r="M34" s="37">
        <f t="shared" si="50"/>
        <v>1206.5</v>
      </c>
      <c r="N34" s="37">
        <f t="shared" si="50"/>
        <v>0</v>
      </c>
      <c r="O34" s="37">
        <f t="shared" si="50"/>
        <v>100</v>
      </c>
      <c r="P34" s="37">
        <f t="shared" si="50"/>
        <v>0</v>
      </c>
      <c r="Q34" s="37">
        <f t="shared" si="50"/>
        <v>0</v>
      </c>
      <c r="R34" s="37">
        <f t="shared" si="50"/>
        <v>100</v>
      </c>
      <c r="S34" s="37">
        <f t="shared" si="50"/>
        <v>0</v>
      </c>
      <c r="T34" s="37">
        <f t="shared" si="50"/>
        <v>100</v>
      </c>
      <c r="U34" s="37">
        <f t="shared" si="50"/>
        <v>0</v>
      </c>
      <c r="V34" s="37">
        <f t="shared" si="50"/>
        <v>0</v>
      </c>
      <c r="W34" s="37">
        <f t="shared" si="50"/>
        <v>100</v>
      </c>
      <c r="X34" s="37">
        <f t="shared" si="50"/>
        <v>0</v>
      </c>
      <c r="Y34" s="37">
        <f t="shared" si="50"/>
        <v>50</v>
      </c>
      <c r="Z34" s="37">
        <f t="shared" si="50"/>
        <v>0</v>
      </c>
      <c r="AA34" s="37">
        <f t="shared" si="50"/>
        <v>0</v>
      </c>
      <c r="AB34" s="37">
        <f t="shared" si="50"/>
        <v>50</v>
      </c>
      <c r="AC34" s="37">
        <f t="shared" si="50"/>
        <v>0</v>
      </c>
      <c r="AD34" s="37">
        <f t="shared" si="50"/>
        <v>59.8</v>
      </c>
      <c r="AE34" s="37">
        <f t="shared" si="50"/>
        <v>0</v>
      </c>
      <c r="AF34" s="37">
        <f t="shared" si="50"/>
        <v>0</v>
      </c>
      <c r="AG34" s="37">
        <f t="shared" si="50"/>
        <v>59.8</v>
      </c>
      <c r="AH34" s="37">
        <f t="shared" si="50"/>
        <v>0</v>
      </c>
      <c r="AI34" s="16">
        <f t="shared" si="42"/>
        <v>0</v>
      </c>
      <c r="AJ34" s="23"/>
      <c r="AK34" s="23">
        <v>0</v>
      </c>
      <c r="AL34" s="23">
        <v>0</v>
      </c>
      <c r="AM34" s="23">
        <v>0</v>
      </c>
    </row>
    <row r="35" spans="1:39" s="18" customFormat="1" ht="123" customHeight="1" outlineLevel="2" x14ac:dyDescent="0.25">
      <c r="A35" s="51" t="s">
        <v>135</v>
      </c>
      <c r="B35" s="64" t="s">
        <v>47</v>
      </c>
      <c r="C35" s="64" t="s">
        <v>41</v>
      </c>
      <c r="D35" s="64" t="s">
        <v>41</v>
      </c>
      <c r="E35" s="43">
        <f t="shared" si="31"/>
        <v>409.8</v>
      </c>
      <c r="F35" s="43">
        <f t="shared" si="1"/>
        <v>0</v>
      </c>
      <c r="G35" s="43">
        <f t="shared" si="2"/>
        <v>0</v>
      </c>
      <c r="H35" s="43">
        <f t="shared" si="3"/>
        <v>409.8</v>
      </c>
      <c r="I35" s="43">
        <f t="shared" si="4"/>
        <v>0</v>
      </c>
      <c r="J35" s="43">
        <v>100</v>
      </c>
      <c r="K35" s="43">
        <v>0</v>
      </c>
      <c r="L35" s="43">
        <v>0</v>
      </c>
      <c r="M35" s="43">
        <v>100</v>
      </c>
      <c r="N35" s="43">
        <v>0</v>
      </c>
      <c r="O35" s="43">
        <v>100</v>
      </c>
      <c r="P35" s="43">
        <v>0</v>
      </c>
      <c r="Q35" s="43">
        <v>0</v>
      </c>
      <c r="R35" s="43">
        <v>100</v>
      </c>
      <c r="S35" s="43">
        <v>0</v>
      </c>
      <c r="T35" s="43">
        <v>100</v>
      </c>
      <c r="U35" s="43">
        <v>0</v>
      </c>
      <c r="V35" s="43">
        <v>0</v>
      </c>
      <c r="W35" s="43">
        <v>100</v>
      </c>
      <c r="X35" s="43">
        <v>0</v>
      </c>
      <c r="Y35" s="43">
        <v>50</v>
      </c>
      <c r="Z35" s="43">
        <v>0</v>
      </c>
      <c r="AA35" s="43">
        <v>0</v>
      </c>
      <c r="AB35" s="43">
        <v>50</v>
      </c>
      <c r="AC35" s="43">
        <v>0</v>
      </c>
      <c r="AD35" s="43">
        <v>59.8</v>
      </c>
      <c r="AE35" s="43">
        <v>0</v>
      </c>
      <c r="AF35" s="43">
        <v>0</v>
      </c>
      <c r="AG35" s="43">
        <v>59.8</v>
      </c>
      <c r="AH35" s="43">
        <v>0</v>
      </c>
      <c r="AI35" s="49">
        <f t="shared" si="42"/>
        <v>0</v>
      </c>
      <c r="AJ35" s="49"/>
      <c r="AK35" s="49">
        <v>0</v>
      </c>
      <c r="AL35" s="49">
        <v>0</v>
      </c>
      <c r="AM35" s="49">
        <v>0</v>
      </c>
    </row>
    <row r="36" spans="1:39" s="18" customFormat="1" ht="69" customHeight="1" outlineLevel="2" x14ac:dyDescent="0.25">
      <c r="A36" s="59" t="s">
        <v>136</v>
      </c>
      <c r="B36" s="96" t="s">
        <v>73</v>
      </c>
      <c r="C36" s="97"/>
      <c r="D36" s="98"/>
      <c r="E36" s="43">
        <f>F36+G36+H36+I36</f>
        <v>1106.5</v>
      </c>
      <c r="F36" s="43">
        <f t="shared" si="1"/>
        <v>0</v>
      </c>
      <c r="G36" s="43">
        <f t="shared" si="2"/>
        <v>0</v>
      </c>
      <c r="H36" s="43">
        <f t="shared" si="3"/>
        <v>1106.5</v>
      </c>
      <c r="I36" s="43">
        <f t="shared" si="4"/>
        <v>0</v>
      </c>
      <c r="J36" s="43">
        <f>J37</f>
        <v>1106.5</v>
      </c>
      <c r="K36" s="43">
        <f t="shared" ref="K36:AH36" si="51">K37</f>
        <v>0</v>
      </c>
      <c r="L36" s="43">
        <f t="shared" si="51"/>
        <v>0</v>
      </c>
      <c r="M36" s="43">
        <f t="shared" si="51"/>
        <v>1106.5</v>
      </c>
      <c r="N36" s="43">
        <f t="shared" si="51"/>
        <v>0</v>
      </c>
      <c r="O36" s="43">
        <f t="shared" si="51"/>
        <v>0</v>
      </c>
      <c r="P36" s="43">
        <f t="shared" si="51"/>
        <v>0</v>
      </c>
      <c r="Q36" s="43">
        <f t="shared" si="51"/>
        <v>0</v>
      </c>
      <c r="R36" s="43">
        <f t="shared" si="51"/>
        <v>0</v>
      </c>
      <c r="S36" s="43">
        <f t="shared" si="51"/>
        <v>0</v>
      </c>
      <c r="T36" s="43">
        <f t="shared" si="51"/>
        <v>0</v>
      </c>
      <c r="U36" s="43">
        <f t="shared" si="51"/>
        <v>0</v>
      </c>
      <c r="V36" s="43">
        <f t="shared" si="51"/>
        <v>0</v>
      </c>
      <c r="W36" s="43">
        <f t="shared" si="51"/>
        <v>0</v>
      </c>
      <c r="X36" s="43">
        <f t="shared" si="51"/>
        <v>0</v>
      </c>
      <c r="Y36" s="43">
        <f t="shared" si="51"/>
        <v>0</v>
      </c>
      <c r="Z36" s="43">
        <f t="shared" si="51"/>
        <v>0</v>
      </c>
      <c r="AA36" s="43">
        <f t="shared" si="51"/>
        <v>0</v>
      </c>
      <c r="AB36" s="43">
        <f t="shared" si="51"/>
        <v>0</v>
      </c>
      <c r="AC36" s="43">
        <f t="shared" si="51"/>
        <v>0</v>
      </c>
      <c r="AD36" s="43">
        <f t="shared" si="51"/>
        <v>0</v>
      </c>
      <c r="AE36" s="43">
        <f t="shared" si="51"/>
        <v>0</v>
      </c>
      <c r="AF36" s="43">
        <f t="shared" si="51"/>
        <v>0</v>
      </c>
      <c r="AG36" s="43">
        <f t="shared" si="51"/>
        <v>0</v>
      </c>
      <c r="AH36" s="43">
        <f t="shared" si="51"/>
        <v>0</v>
      </c>
      <c r="AI36" s="49"/>
      <c r="AJ36" s="49"/>
      <c r="AK36" s="49"/>
      <c r="AL36" s="49"/>
      <c r="AM36" s="49"/>
    </row>
    <row r="37" spans="1:39" s="15" customFormat="1" ht="52.5" customHeight="1" outlineLevel="2" x14ac:dyDescent="0.25">
      <c r="A37" s="54" t="s">
        <v>76</v>
      </c>
      <c r="B37" s="19" t="s">
        <v>21</v>
      </c>
      <c r="C37" s="19" t="s">
        <v>41</v>
      </c>
      <c r="D37" s="20" t="s">
        <v>49</v>
      </c>
      <c r="E37" s="43">
        <f t="shared" si="31"/>
        <v>1106.5</v>
      </c>
      <c r="F37" s="45">
        <f t="shared" si="1"/>
        <v>0</v>
      </c>
      <c r="G37" s="45">
        <f t="shared" si="2"/>
        <v>0</v>
      </c>
      <c r="H37" s="45">
        <f t="shared" si="3"/>
        <v>1106.5</v>
      </c>
      <c r="I37" s="45">
        <f t="shared" si="4"/>
        <v>0</v>
      </c>
      <c r="J37" s="43">
        <f>K37+L37+M37+N37</f>
        <v>1106.5</v>
      </c>
      <c r="K37" s="45">
        <v>0</v>
      </c>
      <c r="L37" s="45">
        <v>0</v>
      </c>
      <c r="M37" s="45">
        <v>1106.5</v>
      </c>
      <c r="N37" s="45">
        <v>0</v>
      </c>
      <c r="O37" s="43">
        <f>P37+Q37+R37+S37</f>
        <v>0</v>
      </c>
      <c r="P37" s="45">
        <v>0</v>
      </c>
      <c r="Q37" s="45">
        <v>0</v>
      </c>
      <c r="R37" s="45">
        <v>0</v>
      </c>
      <c r="S37" s="45">
        <v>0</v>
      </c>
      <c r="T37" s="43">
        <f>U37+V37+W37+X37</f>
        <v>0</v>
      </c>
      <c r="U37" s="45">
        <v>0</v>
      </c>
      <c r="V37" s="45">
        <v>0</v>
      </c>
      <c r="W37" s="45">
        <v>0</v>
      </c>
      <c r="X37" s="45">
        <v>0</v>
      </c>
      <c r="Y37" s="43">
        <f>Z37+AA37+AB37+AC37</f>
        <v>0</v>
      </c>
      <c r="Z37" s="45">
        <v>0</v>
      </c>
      <c r="AA37" s="45">
        <v>0</v>
      </c>
      <c r="AB37" s="45">
        <v>0</v>
      </c>
      <c r="AC37" s="45">
        <v>0</v>
      </c>
      <c r="AD37" s="43">
        <f>AE37+AF37+AG37+AH37</f>
        <v>0</v>
      </c>
      <c r="AE37" s="43">
        <v>0</v>
      </c>
      <c r="AF37" s="45">
        <v>0</v>
      </c>
      <c r="AG37" s="45">
        <v>0</v>
      </c>
      <c r="AH37" s="45">
        <v>0</v>
      </c>
      <c r="AI37" s="16">
        <f t="shared" si="42"/>
        <v>0</v>
      </c>
      <c r="AJ37" s="23"/>
      <c r="AK37" s="23">
        <v>0</v>
      </c>
      <c r="AL37" s="23">
        <v>0</v>
      </c>
      <c r="AM37" s="23">
        <v>0</v>
      </c>
    </row>
    <row r="38" spans="1:39" s="15" customFormat="1" ht="37.5" customHeight="1" outlineLevel="2" x14ac:dyDescent="0.25">
      <c r="A38" s="53" t="s">
        <v>45</v>
      </c>
      <c r="B38" s="81" t="s">
        <v>113</v>
      </c>
      <c r="C38" s="82"/>
      <c r="D38" s="83"/>
      <c r="E38" s="62">
        <f t="shared" ref="E38" si="52">E39+E58</f>
        <v>33530.800000000003</v>
      </c>
      <c r="F38" s="62">
        <f t="shared" ref="F38" si="53">F39+F58</f>
        <v>0</v>
      </c>
      <c r="G38" s="62">
        <f t="shared" ref="G38" si="54">G39+G58</f>
        <v>0</v>
      </c>
      <c r="H38" s="62">
        <f t="shared" ref="H38" si="55">H39+H58</f>
        <v>33530.800000000003</v>
      </c>
      <c r="I38" s="62">
        <f t="shared" ref="I38" si="56">I39+I58</f>
        <v>0</v>
      </c>
      <c r="J38" s="62">
        <f t="shared" ref="J38" si="57">J39+J58</f>
        <v>6398.2000000000007</v>
      </c>
      <c r="K38" s="62">
        <f t="shared" ref="K38" si="58">K39+K58</f>
        <v>0</v>
      </c>
      <c r="L38" s="62">
        <f t="shared" ref="L38" si="59">L39+L58</f>
        <v>0</v>
      </c>
      <c r="M38" s="62">
        <f t="shared" ref="M38" si="60">M39+M58</f>
        <v>6398.2000000000007</v>
      </c>
      <c r="N38" s="62">
        <f t="shared" ref="N38" si="61">N39+N58</f>
        <v>0</v>
      </c>
      <c r="O38" s="62">
        <f t="shared" ref="O38" si="62">O39+O58</f>
        <v>6537</v>
      </c>
      <c r="P38" s="62">
        <f t="shared" ref="P38" si="63">P39+P58</f>
        <v>0</v>
      </c>
      <c r="Q38" s="62">
        <f t="shared" ref="Q38" si="64">Q39+Q58</f>
        <v>0</v>
      </c>
      <c r="R38" s="62">
        <f t="shared" ref="R38" si="65">R39+R58</f>
        <v>6537</v>
      </c>
      <c r="S38" s="62">
        <f t="shared" ref="S38" si="66">S39+S58</f>
        <v>0</v>
      </c>
      <c r="T38" s="62">
        <f t="shared" ref="T38" si="67">T39+T58</f>
        <v>6696.8</v>
      </c>
      <c r="U38" s="62">
        <f t="shared" ref="U38" si="68">U39+U58</f>
        <v>0</v>
      </c>
      <c r="V38" s="62">
        <f t="shared" ref="V38" si="69">V39+V58</f>
        <v>0</v>
      </c>
      <c r="W38" s="62">
        <f t="shared" ref="W38" si="70">W39+W58</f>
        <v>6696.8</v>
      </c>
      <c r="X38" s="62">
        <f t="shared" ref="X38" si="71">X39+X58</f>
        <v>0</v>
      </c>
      <c r="Y38" s="62">
        <f t="shared" ref="Y38" si="72">Y39+Y58</f>
        <v>6863</v>
      </c>
      <c r="Z38" s="62">
        <f t="shared" ref="Z38" si="73">Z39+Z58</f>
        <v>0</v>
      </c>
      <c r="AA38" s="62">
        <f t="shared" ref="AA38" si="74">AA39+AA58</f>
        <v>0</v>
      </c>
      <c r="AB38" s="62">
        <f t="shared" ref="AB38" si="75">AB39+AB58</f>
        <v>6863</v>
      </c>
      <c r="AC38" s="62">
        <f t="shared" ref="AC38" si="76">AC39+AC58</f>
        <v>0</v>
      </c>
      <c r="AD38" s="62">
        <f t="shared" ref="AD38" si="77">AD39+AD58</f>
        <v>7035.8</v>
      </c>
      <c r="AE38" s="62">
        <f t="shared" ref="AE38" si="78">AE39+AE58</f>
        <v>0</v>
      </c>
      <c r="AF38" s="62">
        <f t="shared" ref="AF38" si="79">AF39+AF58</f>
        <v>0</v>
      </c>
      <c r="AG38" s="62">
        <f t="shared" ref="AG38" si="80">AG39+AG58</f>
        <v>7035.8</v>
      </c>
      <c r="AH38" s="62">
        <f t="shared" ref="AH38" si="81">AH39+AH58</f>
        <v>0</v>
      </c>
      <c r="AI38" s="16">
        <f t="shared" si="42"/>
        <v>0</v>
      </c>
      <c r="AJ38" s="23"/>
      <c r="AK38" s="23">
        <v>0</v>
      </c>
      <c r="AL38" s="23">
        <v>0</v>
      </c>
      <c r="AM38" s="23">
        <v>0</v>
      </c>
    </row>
    <row r="39" spans="1:39" s="18" customFormat="1" ht="58.5" customHeight="1" outlineLevel="2" x14ac:dyDescent="0.25">
      <c r="A39" s="51" t="s">
        <v>46</v>
      </c>
      <c r="B39" s="93" t="s">
        <v>137</v>
      </c>
      <c r="C39" s="94"/>
      <c r="D39" s="95"/>
      <c r="E39" s="43">
        <f t="shared" ref="E39:I39" si="82">SUM(E40:E57)</f>
        <v>12714</v>
      </c>
      <c r="F39" s="43">
        <f t="shared" si="82"/>
        <v>0</v>
      </c>
      <c r="G39" s="43">
        <f t="shared" si="82"/>
        <v>0</v>
      </c>
      <c r="H39" s="43">
        <f t="shared" si="82"/>
        <v>12714</v>
      </c>
      <c r="I39" s="43">
        <f t="shared" si="82"/>
        <v>0</v>
      </c>
      <c r="J39" s="43">
        <f>SUM(J40:J57)</f>
        <v>2542.8000000000002</v>
      </c>
      <c r="K39" s="43">
        <f t="shared" ref="K39:N39" si="83">SUM(K40:K57)</f>
        <v>0</v>
      </c>
      <c r="L39" s="43">
        <f t="shared" si="83"/>
        <v>0</v>
      </c>
      <c r="M39" s="43">
        <f t="shared" si="83"/>
        <v>2542.8000000000002</v>
      </c>
      <c r="N39" s="43">
        <f t="shared" si="83"/>
        <v>0</v>
      </c>
      <c r="O39" s="43">
        <f>SUM(O40:O57)</f>
        <v>2542.8000000000002</v>
      </c>
      <c r="P39" s="43">
        <f t="shared" ref="P39:S39" si="84">SUM(P40:P57)</f>
        <v>0</v>
      </c>
      <c r="Q39" s="43">
        <f t="shared" si="84"/>
        <v>0</v>
      </c>
      <c r="R39" s="43">
        <f t="shared" si="84"/>
        <v>2542.8000000000002</v>
      </c>
      <c r="S39" s="43">
        <f t="shared" si="84"/>
        <v>0</v>
      </c>
      <c r="T39" s="43">
        <f>SUM(T40:T57)</f>
        <v>2542.8000000000002</v>
      </c>
      <c r="U39" s="43">
        <f t="shared" ref="U39:X39" si="85">SUM(U40:U57)</f>
        <v>0</v>
      </c>
      <c r="V39" s="43">
        <f t="shared" si="85"/>
        <v>0</v>
      </c>
      <c r="W39" s="43">
        <f t="shared" si="85"/>
        <v>2542.8000000000002</v>
      </c>
      <c r="X39" s="43">
        <f t="shared" si="85"/>
        <v>0</v>
      </c>
      <c r="Y39" s="43">
        <f>SUM(Y40:Y57)</f>
        <v>2542.8000000000002</v>
      </c>
      <c r="Z39" s="43">
        <f t="shared" ref="Z39:AB39" si="86">SUM(Z40:Z57)</f>
        <v>0</v>
      </c>
      <c r="AA39" s="43">
        <f t="shared" si="86"/>
        <v>0</v>
      </c>
      <c r="AB39" s="43">
        <f t="shared" si="86"/>
        <v>2542.8000000000002</v>
      </c>
      <c r="AC39" s="43">
        <v>0</v>
      </c>
      <c r="AD39" s="43">
        <f>SUM(AD40:AD57)</f>
        <v>2542.8000000000002</v>
      </c>
      <c r="AE39" s="43">
        <f t="shared" ref="AE39:AG39" si="87">SUM(AE40:AE57)</f>
        <v>0</v>
      </c>
      <c r="AF39" s="43">
        <f t="shared" si="87"/>
        <v>0</v>
      </c>
      <c r="AG39" s="43">
        <f t="shared" si="87"/>
        <v>2542.8000000000002</v>
      </c>
      <c r="AH39" s="43">
        <v>0</v>
      </c>
      <c r="AI39" s="49">
        <f t="shared" si="42"/>
        <v>0</v>
      </c>
      <c r="AJ39" s="49"/>
      <c r="AK39" s="49">
        <v>0</v>
      </c>
      <c r="AL39" s="49">
        <v>0</v>
      </c>
      <c r="AM39" s="49">
        <v>0</v>
      </c>
    </row>
    <row r="40" spans="1:39" s="15" customFormat="1" ht="33" outlineLevel="2" x14ac:dyDescent="0.25">
      <c r="A40" s="54" t="s">
        <v>77</v>
      </c>
      <c r="B40" s="21" t="s">
        <v>27</v>
      </c>
      <c r="C40" s="20" t="s">
        <v>6</v>
      </c>
      <c r="D40" s="20" t="s">
        <v>28</v>
      </c>
      <c r="E40" s="43">
        <f t="shared" ref="E40:E89" si="88">F40+G40+H40+I40</f>
        <v>164</v>
      </c>
      <c r="F40" s="45">
        <f t="shared" si="1"/>
        <v>0</v>
      </c>
      <c r="G40" s="45">
        <f t="shared" si="2"/>
        <v>0</v>
      </c>
      <c r="H40" s="45">
        <f t="shared" si="3"/>
        <v>164</v>
      </c>
      <c r="I40" s="45">
        <f t="shared" si="4"/>
        <v>0</v>
      </c>
      <c r="J40" s="43">
        <v>32.799999999999997</v>
      </c>
      <c r="K40" s="45">
        <v>0</v>
      </c>
      <c r="L40" s="44">
        <v>0</v>
      </c>
      <c r="M40" s="45">
        <v>32.799999999999997</v>
      </c>
      <c r="N40" s="44">
        <v>0</v>
      </c>
      <c r="O40" s="43">
        <v>32.799999999999997</v>
      </c>
      <c r="P40" s="45">
        <v>0</v>
      </c>
      <c r="Q40" s="44">
        <v>0</v>
      </c>
      <c r="R40" s="45">
        <v>32.799999999999997</v>
      </c>
      <c r="S40" s="44">
        <v>0</v>
      </c>
      <c r="T40" s="43">
        <v>32.799999999999997</v>
      </c>
      <c r="U40" s="45">
        <v>0</v>
      </c>
      <c r="V40" s="44">
        <v>0</v>
      </c>
      <c r="W40" s="45">
        <v>32.799999999999997</v>
      </c>
      <c r="X40" s="44">
        <v>0</v>
      </c>
      <c r="Y40" s="43">
        <v>32.799999999999997</v>
      </c>
      <c r="Z40" s="45">
        <v>0</v>
      </c>
      <c r="AA40" s="44">
        <v>0</v>
      </c>
      <c r="AB40" s="45">
        <v>32.799999999999997</v>
      </c>
      <c r="AC40" s="44">
        <v>0</v>
      </c>
      <c r="AD40" s="43">
        <v>32.799999999999997</v>
      </c>
      <c r="AE40" s="43">
        <v>0</v>
      </c>
      <c r="AF40" s="44">
        <v>0</v>
      </c>
      <c r="AG40" s="45">
        <v>32.799999999999997</v>
      </c>
      <c r="AH40" s="44">
        <v>0</v>
      </c>
      <c r="AI40" s="16">
        <f t="shared" si="42"/>
        <v>0</v>
      </c>
      <c r="AJ40" s="23"/>
      <c r="AK40" s="23">
        <v>0</v>
      </c>
      <c r="AL40" s="23">
        <v>0</v>
      </c>
      <c r="AM40" s="23">
        <v>0</v>
      </c>
    </row>
    <row r="41" spans="1:39" s="15" customFormat="1" ht="33" outlineLevel="2" x14ac:dyDescent="0.25">
      <c r="A41" s="54" t="s">
        <v>78</v>
      </c>
      <c r="B41" s="21" t="s">
        <v>20</v>
      </c>
      <c r="C41" s="20" t="s">
        <v>6</v>
      </c>
      <c r="D41" s="20" t="s">
        <v>28</v>
      </c>
      <c r="E41" s="43">
        <f t="shared" si="88"/>
        <v>869.5</v>
      </c>
      <c r="F41" s="45">
        <f t="shared" si="1"/>
        <v>0</v>
      </c>
      <c r="G41" s="45">
        <f t="shared" si="2"/>
        <v>0</v>
      </c>
      <c r="H41" s="45">
        <f t="shared" si="3"/>
        <v>869.5</v>
      </c>
      <c r="I41" s="45">
        <f t="shared" si="4"/>
        <v>0</v>
      </c>
      <c r="J41" s="43">
        <v>173.9</v>
      </c>
      <c r="K41" s="45">
        <v>0</v>
      </c>
      <c r="L41" s="44">
        <v>0</v>
      </c>
      <c r="M41" s="45">
        <v>173.9</v>
      </c>
      <c r="N41" s="44">
        <v>0</v>
      </c>
      <c r="O41" s="43">
        <v>173.9</v>
      </c>
      <c r="P41" s="45">
        <v>0</v>
      </c>
      <c r="Q41" s="44">
        <v>0</v>
      </c>
      <c r="R41" s="45">
        <v>173.9</v>
      </c>
      <c r="S41" s="44">
        <v>0</v>
      </c>
      <c r="T41" s="43">
        <v>173.9</v>
      </c>
      <c r="U41" s="45">
        <v>0</v>
      </c>
      <c r="V41" s="44">
        <v>0</v>
      </c>
      <c r="W41" s="45">
        <v>173.9</v>
      </c>
      <c r="X41" s="44">
        <v>0</v>
      </c>
      <c r="Y41" s="43">
        <v>173.9</v>
      </c>
      <c r="Z41" s="45">
        <v>0</v>
      </c>
      <c r="AA41" s="44">
        <v>0</v>
      </c>
      <c r="AB41" s="45">
        <v>173.9</v>
      </c>
      <c r="AC41" s="44">
        <v>0</v>
      </c>
      <c r="AD41" s="43">
        <v>173.9</v>
      </c>
      <c r="AE41" s="43">
        <v>0</v>
      </c>
      <c r="AF41" s="44">
        <v>0</v>
      </c>
      <c r="AG41" s="45">
        <v>173.9</v>
      </c>
      <c r="AH41" s="44">
        <v>0</v>
      </c>
      <c r="AI41" s="16">
        <f t="shared" si="42"/>
        <v>0</v>
      </c>
      <c r="AJ41" s="23"/>
      <c r="AK41" s="23">
        <v>0</v>
      </c>
      <c r="AL41" s="23">
        <v>0</v>
      </c>
      <c r="AM41" s="23">
        <v>0</v>
      </c>
    </row>
    <row r="42" spans="1:39" s="15" customFormat="1" ht="33" outlineLevel="2" x14ac:dyDescent="0.25">
      <c r="A42" s="54" t="s">
        <v>79</v>
      </c>
      <c r="B42" s="21" t="s">
        <v>10</v>
      </c>
      <c r="C42" s="20" t="s">
        <v>6</v>
      </c>
      <c r="D42" s="20" t="s">
        <v>28</v>
      </c>
      <c r="E42" s="43">
        <f t="shared" si="88"/>
        <v>1406</v>
      </c>
      <c r="F42" s="45">
        <f t="shared" si="1"/>
        <v>0</v>
      </c>
      <c r="G42" s="45">
        <f t="shared" si="2"/>
        <v>0</v>
      </c>
      <c r="H42" s="45">
        <f t="shared" si="3"/>
        <v>1406</v>
      </c>
      <c r="I42" s="45">
        <f t="shared" si="4"/>
        <v>0</v>
      </c>
      <c r="J42" s="43">
        <v>281.2</v>
      </c>
      <c r="K42" s="45">
        <v>0</v>
      </c>
      <c r="L42" s="44">
        <v>0</v>
      </c>
      <c r="M42" s="45">
        <v>281.2</v>
      </c>
      <c r="N42" s="44">
        <v>0</v>
      </c>
      <c r="O42" s="43">
        <v>281.2</v>
      </c>
      <c r="P42" s="45">
        <v>0</v>
      </c>
      <c r="Q42" s="44">
        <v>0</v>
      </c>
      <c r="R42" s="45">
        <v>281.2</v>
      </c>
      <c r="S42" s="44">
        <v>0</v>
      </c>
      <c r="T42" s="43">
        <v>281.2</v>
      </c>
      <c r="U42" s="45">
        <v>0</v>
      </c>
      <c r="V42" s="44">
        <v>0</v>
      </c>
      <c r="W42" s="45">
        <v>281.2</v>
      </c>
      <c r="X42" s="44">
        <v>0</v>
      </c>
      <c r="Y42" s="43">
        <v>281.2</v>
      </c>
      <c r="Z42" s="45">
        <v>0</v>
      </c>
      <c r="AA42" s="44">
        <v>0</v>
      </c>
      <c r="AB42" s="45">
        <v>281.2</v>
      </c>
      <c r="AC42" s="44">
        <v>0</v>
      </c>
      <c r="AD42" s="43">
        <v>281.2</v>
      </c>
      <c r="AE42" s="43">
        <v>0</v>
      </c>
      <c r="AF42" s="44">
        <v>0</v>
      </c>
      <c r="AG42" s="45">
        <v>281.2</v>
      </c>
      <c r="AH42" s="44">
        <v>0</v>
      </c>
      <c r="AI42" s="16">
        <f t="shared" si="42"/>
        <v>0</v>
      </c>
      <c r="AJ42" s="23"/>
      <c r="AK42" s="23">
        <v>0</v>
      </c>
      <c r="AL42" s="23">
        <v>0</v>
      </c>
      <c r="AM42" s="23">
        <v>0</v>
      </c>
    </row>
    <row r="43" spans="1:39" s="15" customFormat="1" ht="31.5" outlineLevel="2" x14ac:dyDescent="0.25">
      <c r="A43" s="54" t="s">
        <v>80</v>
      </c>
      <c r="B43" s="21" t="s">
        <v>11</v>
      </c>
      <c r="C43" s="20" t="s">
        <v>6</v>
      </c>
      <c r="D43" s="20" t="s">
        <v>28</v>
      </c>
      <c r="E43" s="43">
        <f t="shared" si="88"/>
        <v>569.5</v>
      </c>
      <c r="F43" s="45">
        <f t="shared" si="1"/>
        <v>0</v>
      </c>
      <c r="G43" s="45">
        <f t="shared" si="2"/>
        <v>0</v>
      </c>
      <c r="H43" s="45">
        <f t="shared" si="3"/>
        <v>569.5</v>
      </c>
      <c r="I43" s="45">
        <f t="shared" si="4"/>
        <v>0</v>
      </c>
      <c r="J43" s="43">
        <v>113.9</v>
      </c>
      <c r="K43" s="45">
        <v>0</v>
      </c>
      <c r="L43" s="44">
        <v>0</v>
      </c>
      <c r="M43" s="45">
        <v>113.9</v>
      </c>
      <c r="N43" s="44">
        <v>0</v>
      </c>
      <c r="O43" s="43">
        <v>113.9</v>
      </c>
      <c r="P43" s="45">
        <v>0</v>
      </c>
      <c r="Q43" s="44">
        <v>0</v>
      </c>
      <c r="R43" s="45">
        <v>113.9</v>
      </c>
      <c r="S43" s="44">
        <v>0</v>
      </c>
      <c r="T43" s="43">
        <v>113.9</v>
      </c>
      <c r="U43" s="45">
        <v>0</v>
      </c>
      <c r="V43" s="44">
        <v>0</v>
      </c>
      <c r="W43" s="45">
        <v>113.9</v>
      </c>
      <c r="X43" s="44">
        <v>0</v>
      </c>
      <c r="Y43" s="43">
        <v>113.9</v>
      </c>
      <c r="Z43" s="45">
        <v>0</v>
      </c>
      <c r="AA43" s="44">
        <v>0</v>
      </c>
      <c r="AB43" s="45">
        <v>113.9</v>
      </c>
      <c r="AC43" s="44">
        <v>0</v>
      </c>
      <c r="AD43" s="43">
        <v>113.9</v>
      </c>
      <c r="AE43" s="43">
        <v>0</v>
      </c>
      <c r="AF43" s="44">
        <v>0</v>
      </c>
      <c r="AG43" s="45">
        <v>113.9</v>
      </c>
      <c r="AH43" s="44">
        <v>0</v>
      </c>
      <c r="AI43" s="16">
        <f t="shared" si="42"/>
        <v>0</v>
      </c>
      <c r="AJ43" s="23"/>
      <c r="AK43" s="23">
        <v>0</v>
      </c>
      <c r="AL43" s="23">
        <v>0</v>
      </c>
      <c r="AM43" s="23">
        <v>0</v>
      </c>
    </row>
    <row r="44" spans="1:39" s="15" customFormat="1" ht="33" outlineLevel="2" x14ac:dyDescent="0.25">
      <c r="A44" s="54" t="s">
        <v>81</v>
      </c>
      <c r="B44" s="21" t="s">
        <v>26</v>
      </c>
      <c r="C44" s="20" t="s">
        <v>6</v>
      </c>
      <c r="D44" s="20" t="s">
        <v>28</v>
      </c>
      <c r="E44" s="43">
        <f t="shared" si="88"/>
        <v>438</v>
      </c>
      <c r="F44" s="45">
        <f t="shared" si="1"/>
        <v>0</v>
      </c>
      <c r="G44" s="45">
        <f t="shared" si="2"/>
        <v>0</v>
      </c>
      <c r="H44" s="45">
        <f t="shared" si="3"/>
        <v>438</v>
      </c>
      <c r="I44" s="45">
        <f t="shared" si="4"/>
        <v>0</v>
      </c>
      <c r="J44" s="43">
        <v>87.6</v>
      </c>
      <c r="K44" s="45">
        <v>0</v>
      </c>
      <c r="L44" s="44">
        <v>0</v>
      </c>
      <c r="M44" s="45">
        <v>87.6</v>
      </c>
      <c r="N44" s="44">
        <v>0</v>
      </c>
      <c r="O44" s="43">
        <v>87.6</v>
      </c>
      <c r="P44" s="45">
        <v>0</v>
      </c>
      <c r="Q44" s="44">
        <v>0</v>
      </c>
      <c r="R44" s="45">
        <v>87.6</v>
      </c>
      <c r="S44" s="44">
        <v>0</v>
      </c>
      <c r="T44" s="43">
        <v>87.6</v>
      </c>
      <c r="U44" s="45">
        <v>0</v>
      </c>
      <c r="V44" s="44">
        <v>0</v>
      </c>
      <c r="W44" s="45">
        <v>87.6</v>
      </c>
      <c r="X44" s="44">
        <v>0</v>
      </c>
      <c r="Y44" s="43">
        <v>87.6</v>
      </c>
      <c r="Z44" s="45">
        <v>0</v>
      </c>
      <c r="AA44" s="44">
        <v>0</v>
      </c>
      <c r="AB44" s="45">
        <v>87.6</v>
      </c>
      <c r="AC44" s="44">
        <v>0</v>
      </c>
      <c r="AD44" s="43">
        <v>87.6</v>
      </c>
      <c r="AE44" s="43">
        <v>0</v>
      </c>
      <c r="AF44" s="44">
        <v>0</v>
      </c>
      <c r="AG44" s="45">
        <v>87.6</v>
      </c>
      <c r="AH44" s="44">
        <v>0</v>
      </c>
      <c r="AI44" s="16">
        <f t="shared" si="42"/>
        <v>0</v>
      </c>
      <c r="AJ44" s="23"/>
      <c r="AK44" s="23">
        <v>0</v>
      </c>
      <c r="AL44" s="23">
        <v>0</v>
      </c>
      <c r="AM44" s="23">
        <v>0</v>
      </c>
    </row>
    <row r="45" spans="1:39" s="15" customFormat="1" ht="33" outlineLevel="2" x14ac:dyDescent="0.25">
      <c r="A45" s="54" t="s">
        <v>82</v>
      </c>
      <c r="B45" s="21" t="s">
        <v>12</v>
      </c>
      <c r="C45" s="20" t="s">
        <v>6</v>
      </c>
      <c r="D45" s="20" t="s">
        <v>28</v>
      </c>
      <c r="E45" s="43">
        <f t="shared" si="88"/>
        <v>322.5</v>
      </c>
      <c r="F45" s="45">
        <f t="shared" si="1"/>
        <v>0</v>
      </c>
      <c r="G45" s="45">
        <f t="shared" si="2"/>
        <v>0</v>
      </c>
      <c r="H45" s="45">
        <f t="shared" si="3"/>
        <v>322.5</v>
      </c>
      <c r="I45" s="45">
        <f t="shared" si="4"/>
        <v>0</v>
      </c>
      <c r="J45" s="43">
        <v>64.5</v>
      </c>
      <c r="K45" s="45">
        <v>0</v>
      </c>
      <c r="L45" s="44">
        <v>0</v>
      </c>
      <c r="M45" s="45">
        <v>64.5</v>
      </c>
      <c r="N45" s="44">
        <v>0</v>
      </c>
      <c r="O45" s="43">
        <v>64.5</v>
      </c>
      <c r="P45" s="45">
        <v>0</v>
      </c>
      <c r="Q45" s="44">
        <v>0</v>
      </c>
      <c r="R45" s="45">
        <v>64.5</v>
      </c>
      <c r="S45" s="44">
        <v>0</v>
      </c>
      <c r="T45" s="43">
        <v>64.5</v>
      </c>
      <c r="U45" s="45">
        <v>0</v>
      </c>
      <c r="V45" s="44">
        <v>0</v>
      </c>
      <c r="W45" s="45">
        <v>64.5</v>
      </c>
      <c r="X45" s="44">
        <v>0</v>
      </c>
      <c r="Y45" s="43">
        <v>64.5</v>
      </c>
      <c r="Z45" s="45">
        <v>0</v>
      </c>
      <c r="AA45" s="44">
        <v>0</v>
      </c>
      <c r="AB45" s="45">
        <v>64.5</v>
      </c>
      <c r="AC45" s="44">
        <v>0</v>
      </c>
      <c r="AD45" s="43">
        <v>64.5</v>
      </c>
      <c r="AE45" s="43">
        <v>0</v>
      </c>
      <c r="AF45" s="44">
        <v>0</v>
      </c>
      <c r="AG45" s="45">
        <v>64.5</v>
      </c>
      <c r="AH45" s="44">
        <v>0</v>
      </c>
      <c r="AI45" s="16">
        <f t="shared" ref="AI45" si="89">SUM(AJ45:AM45)</f>
        <v>0</v>
      </c>
      <c r="AJ45" s="23"/>
      <c r="AK45" s="23">
        <v>0</v>
      </c>
      <c r="AL45" s="23">
        <v>0</v>
      </c>
      <c r="AM45" s="23">
        <v>0</v>
      </c>
    </row>
    <row r="46" spans="1:39" s="15" customFormat="1" ht="33" outlineLevel="2" x14ac:dyDescent="0.25">
      <c r="A46" s="54" t="s">
        <v>83</v>
      </c>
      <c r="B46" s="21" t="s">
        <v>13</v>
      </c>
      <c r="C46" s="20" t="s">
        <v>6</v>
      </c>
      <c r="D46" s="20" t="s">
        <v>28</v>
      </c>
      <c r="E46" s="43">
        <f t="shared" si="88"/>
        <v>858</v>
      </c>
      <c r="F46" s="45">
        <f t="shared" si="1"/>
        <v>0</v>
      </c>
      <c r="G46" s="45">
        <f t="shared" si="2"/>
        <v>0</v>
      </c>
      <c r="H46" s="45">
        <f t="shared" si="3"/>
        <v>858</v>
      </c>
      <c r="I46" s="45">
        <f t="shared" si="4"/>
        <v>0</v>
      </c>
      <c r="J46" s="43">
        <v>171.6</v>
      </c>
      <c r="K46" s="45">
        <v>0</v>
      </c>
      <c r="L46" s="44">
        <v>0</v>
      </c>
      <c r="M46" s="45">
        <v>171.6</v>
      </c>
      <c r="N46" s="44">
        <v>0</v>
      </c>
      <c r="O46" s="43">
        <v>171.6</v>
      </c>
      <c r="P46" s="45">
        <v>0</v>
      </c>
      <c r="Q46" s="44">
        <v>0</v>
      </c>
      <c r="R46" s="45">
        <v>171.6</v>
      </c>
      <c r="S46" s="44">
        <v>0</v>
      </c>
      <c r="T46" s="43">
        <v>171.6</v>
      </c>
      <c r="U46" s="45">
        <v>0</v>
      </c>
      <c r="V46" s="44">
        <v>0</v>
      </c>
      <c r="W46" s="45">
        <v>171.6</v>
      </c>
      <c r="X46" s="44">
        <v>0</v>
      </c>
      <c r="Y46" s="43">
        <v>171.6</v>
      </c>
      <c r="Z46" s="45">
        <v>0</v>
      </c>
      <c r="AA46" s="44">
        <v>0</v>
      </c>
      <c r="AB46" s="45">
        <v>171.6</v>
      </c>
      <c r="AC46" s="44">
        <v>0</v>
      </c>
      <c r="AD46" s="43">
        <v>171.6</v>
      </c>
      <c r="AE46" s="43">
        <v>0</v>
      </c>
      <c r="AF46" s="44">
        <v>0</v>
      </c>
      <c r="AG46" s="45">
        <v>171.6</v>
      </c>
      <c r="AH46" s="44">
        <v>0</v>
      </c>
      <c r="AI46" s="16">
        <f t="shared" si="42"/>
        <v>0</v>
      </c>
      <c r="AJ46" s="23"/>
      <c r="AK46" s="23">
        <v>0</v>
      </c>
      <c r="AL46" s="23">
        <v>0</v>
      </c>
      <c r="AM46" s="23">
        <v>0</v>
      </c>
    </row>
    <row r="47" spans="1:39" s="15" customFormat="1" ht="31.5" outlineLevel="2" x14ac:dyDescent="0.25">
      <c r="A47" s="54" t="s">
        <v>84</v>
      </c>
      <c r="B47" s="21" t="s">
        <v>25</v>
      </c>
      <c r="C47" s="20" t="s">
        <v>6</v>
      </c>
      <c r="D47" s="20" t="s">
        <v>28</v>
      </c>
      <c r="E47" s="43">
        <f t="shared" si="88"/>
        <v>845.5</v>
      </c>
      <c r="F47" s="45">
        <f t="shared" si="1"/>
        <v>0</v>
      </c>
      <c r="G47" s="45">
        <f t="shared" si="2"/>
        <v>0</v>
      </c>
      <c r="H47" s="45">
        <f t="shared" si="3"/>
        <v>845.5</v>
      </c>
      <c r="I47" s="45">
        <f t="shared" si="4"/>
        <v>0</v>
      </c>
      <c r="J47" s="43">
        <v>169.1</v>
      </c>
      <c r="K47" s="45">
        <v>0</v>
      </c>
      <c r="L47" s="44">
        <v>0</v>
      </c>
      <c r="M47" s="45">
        <v>169.1</v>
      </c>
      <c r="N47" s="44">
        <v>0</v>
      </c>
      <c r="O47" s="43">
        <v>169.1</v>
      </c>
      <c r="P47" s="45">
        <v>0</v>
      </c>
      <c r="Q47" s="44">
        <v>0</v>
      </c>
      <c r="R47" s="45">
        <v>169.1</v>
      </c>
      <c r="S47" s="44">
        <v>0</v>
      </c>
      <c r="T47" s="43">
        <v>169.1</v>
      </c>
      <c r="U47" s="45">
        <v>0</v>
      </c>
      <c r="V47" s="44">
        <v>0</v>
      </c>
      <c r="W47" s="45">
        <v>169.1</v>
      </c>
      <c r="X47" s="44">
        <v>0</v>
      </c>
      <c r="Y47" s="43">
        <v>169.1</v>
      </c>
      <c r="Z47" s="45">
        <v>0</v>
      </c>
      <c r="AA47" s="44">
        <v>0</v>
      </c>
      <c r="AB47" s="45">
        <v>169.1</v>
      </c>
      <c r="AC47" s="44">
        <v>0</v>
      </c>
      <c r="AD47" s="43">
        <v>169.1</v>
      </c>
      <c r="AE47" s="43">
        <v>0</v>
      </c>
      <c r="AF47" s="44">
        <v>0</v>
      </c>
      <c r="AG47" s="45">
        <v>169.1</v>
      </c>
      <c r="AH47" s="44">
        <v>0</v>
      </c>
      <c r="AI47" s="16">
        <f t="shared" si="42"/>
        <v>0</v>
      </c>
      <c r="AJ47" s="23"/>
      <c r="AK47" s="23">
        <v>0</v>
      </c>
      <c r="AL47" s="23">
        <v>0</v>
      </c>
      <c r="AM47" s="23">
        <v>0</v>
      </c>
    </row>
    <row r="48" spans="1:39" s="15" customFormat="1" ht="33" outlineLevel="2" x14ac:dyDescent="0.25">
      <c r="A48" s="54" t="s">
        <v>85</v>
      </c>
      <c r="B48" s="21" t="s">
        <v>14</v>
      </c>
      <c r="C48" s="20" t="s">
        <v>6</v>
      </c>
      <c r="D48" s="20" t="s">
        <v>28</v>
      </c>
      <c r="E48" s="43">
        <f t="shared" si="88"/>
        <v>886.5</v>
      </c>
      <c r="F48" s="45">
        <f t="shared" si="1"/>
        <v>0</v>
      </c>
      <c r="G48" s="45">
        <f t="shared" si="2"/>
        <v>0</v>
      </c>
      <c r="H48" s="45">
        <f t="shared" si="3"/>
        <v>886.5</v>
      </c>
      <c r="I48" s="45">
        <f t="shared" si="4"/>
        <v>0</v>
      </c>
      <c r="J48" s="43">
        <v>177.3</v>
      </c>
      <c r="K48" s="45">
        <v>0</v>
      </c>
      <c r="L48" s="44">
        <v>0</v>
      </c>
      <c r="M48" s="45">
        <v>177.3</v>
      </c>
      <c r="N48" s="44">
        <v>0</v>
      </c>
      <c r="O48" s="43">
        <v>177.3</v>
      </c>
      <c r="P48" s="45">
        <v>0</v>
      </c>
      <c r="Q48" s="44">
        <v>0</v>
      </c>
      <c r="R48" s="45">
        <v>177.3</v>
      </c>
      <c r="S48" s="44">
        <v>0</v>
      </c>
      <c r="T48" s="43">
        <v>177.3</v>
      </c>
      <c r="U48" s="45">
        <v>0</v>
      </c>
      <c r="V48" s="44">
        <v>0</v>
      </c>
      <c r="W48" s="45">
        <v>177.3</v>
      </c>
      <c r="X48" s="44">
        <v>0</v>
      </c>
      <c r="Y48" s="43">
        <v>177.3</v>
      </c>
      <c r="Z48" s="45">
        <v>0</v>
      </c>
      <c r="AA48" s="44">
        <v>0</v>
      </c>
      <c r="AB48" s="45">
        <v>177.3</v>
      </c>
      <c r="AC48" s="44">
        <v>0</v>
      </c>
      <c r="AD48" s="43">
        <v>177.3</v>
      </c>
      <c r="AE48" s="43">
        <v>0</v>
      </c>
      <c r="AF48" s="44">
        <v>0</v>
      </c>
      <c r="AG48" s="45">
        <v>177.3</v>
      </c>
      <c r="AH48" s="44">
        <v>0</v>
      </c>
      <c r="AI48" s="16">
        <f t="shared" si="42"/>
        <v>0</v>
      </c>
      <c r="AJ48" s="23"/>
      <c r="AK48" s="23">
        <v>0</v>
      </c>
      <c r="AL48" s="23">
        <v>0</v>
      </c>
      <c r="AM48" s="23">
        <v>0</v>
      </c>
    </row>
    <row r="49" spans="1:40" s="15" customFormat="1" ht="33" outlineLevel="2" x14ac:dyDescent="0.25">
      <c r="A49" s="55" t="s">
        <v>86</v>
      </c>
      <c r="B49" s="24" t="s">
        <v>23</v>
      </c>
      <c r="C49" s="20" t="s">
        <v>6</v>
      </c>
      <c r="D49" s="20" t="s">
        <v>28</v>
      </c>
      <c r="E49" s="43">
        <f t="shared" si="88"/>
        <v>1643.5</v>
      </c>
      <c r="F49" s="45">
        <f t="shared" si="1"/>
        <v>0</v>
      </c>
      <c r="G49" s="45">
        <f t="shared" si="2"/>
        <v>0</v>
      </c>
      <c r="H49" s="45">
        <f t="shared" si="3"/>
        <v>1643.5</v>
      </c>
      <c r="I49" s="45">
        <f t="shared" si="4"/>
        <v>0</v>
      </c>
      <c r="J49" s="43">
        <v>328.7</v>
      </c>
      <c r="K49" s="45">
        <v>0</v>
      </c>
      <c r="L49" s="44">
        <v>0</v>
      </c>
      <c r="M49" s="45">
        <v>328.7</v>
      </c>
      <c r="N49" s="44">
        <v>0</v>
      </c>
      <c r="O49" s="43">
        <v>328.7</v>
      </c>
      <c r="P49" s="45">
        <v>0</v>
      </c>
      <c r="Q49" s="44">
        <v>0</v>
      </c>
      <c r="R49" s="45">
        <v>328.7</v>
      </c>
      <c r="S49" s="44">
        <v>0</v>
      </c>
      <c r="T49" s="43">
        <v>328.7</v>
      </c>
      <c r="U49" s="45">
        <v>0</v>
      </c>
      <c r="V49" s="44">
        <v>0</v>
      </c>
      <c r="W49" s="45">
        <v>328.7</v>
      </c>
      <c r="X49" s="44">
        <v>0</v>
      </c>
      <c r="Y49" s="43">
        <v>328.7</v>
      </c>
      <c r="Z49" s="45">
        <v>0</v>
      </c>
      <c r="AA49" s="44">
        <v>0</v>
      </c>
      <c r="AB49" s="45">
        <v>328.7</v>
      </c>
      <c r="AC49" s="44">
        <v>0</v>
      </c>
      <c r="AD49" s="43">
        <v>328.7</v>
      </c>
      <c r="AE49" s="43">
        <v>0</v>
      </c>
      <c r="AF49" s="44">
        <v>0</v>
      </c>
      <c r="AG49" s="45">
        <v>328.7</v>
      </c>
      <c r="AH49" s="44">
        <v>0</v>
      </c>
      <c r="AI49" s="16">
        <f t="shared" si="42"/>
        <v>0</v>
      </c>
      <c r="AJ49" s="23"/>
      <c r="AK49" s="23">
        <v>0</v>
      </c>
      <c r="AL49" s="23">
        <v>0</v>
      </c>
      <c r="AM49" s="23">
        <v>0</v>
      </c>
    </row>
    <row r="50" spans="1:40" s="15" customFormat="1" ht="33" outlineLevel="2" x14ac:dyDescent="0.25">
      <c r="A50" s="54" t="s">
        <v>87</v>
      </c>
      <c r="B50" s="21" t="s">
        <v>21</v>
      </c>
      <c r="C50" s="20" t="s">
        <v>6</v>
      </c>
      <c r="D50" s="20" t="s">
        <v>28</v>
      </c>
      <c r="E50" s="43">
        <f t="shared" si="88"/>
        <v>604</v>
      </c>
      <c r="F50" s="45">
        <f t="shared" si="1"/>
        <v>0</v>
      </c>
      <c r="G50" s="45">
        <f t="shared" si="2"/>
        <v>0</v>
      </c>
      <c r="H50" s="45">
        <f t="shared" si="3"/>
        <v>604</v>
      </c>
      <c r="I50" s="45">
        <f t="shared" si="4"/>
        <v>0</v>
      </c>
      <c r="J50" s="43">
        <v>120.8</v>
      </c>
      <c r="K50" s="45">
        <v>0</v>
      </c>
      <c r="L50" s="44">
        <v>0</v>
      </c>
      <c r="M50" s="45">
        <v>120.8</v>
      </c>
      <c r="N50" s="44">
        <v>0</v>
      </c>
      <c r="O50" s="43">
        <v>120.8</v>
      </c>
      <c r="P50" s="45">
        <v>0</v>
      </c>
      <c r="Q50" s="44">
        <v>0</v>
      </c>
      <c r="R50" s="45">
        <v>120.8</v>
      </c>
      <c r="S50" s="44">
        <v>0</v>
      </c>
      <c r="T50" s="43">
        <v>120.8</v>
      </c>
      <c r="U50" s="45">
        <v>0</v>
      </c>
      <c r="V50" s="44">
        <v>0</v>
      </c>
      <c r="W50" s="45">
        <v>120.8</v>
      </c>
      <c r="X50" s="44">
        <v>0</v>
      </c>
      <c r="Y50" s="43">
        <v>120.8</v>
      </c>
      <c r="Z50" s="45">
        <v>0</v>
      </c>
      <c r="AA50" s="44">
        <v>0</v>
      </c>
      <c r="AB50" s="45">
        <v>120.8</v>
      </c>
      <c r="AC50" s="44">
        <v>0</v>
      </c>
      <c r="AD50" s="43">
        <v>120.8</v>
      </c>
      <c r="AE50" s="43">
        <v>0</v>
      </c>
      <c r="AF50" s="44">
        <v>0</v>
      </c>
      <c r="AG50" s="45">
        <v>120.8</v>
      </c>
      <c r="AH50" s="44">
        <v>0</v>
      </c>
      <c r="AI50" s="16">
        <f t="shared" si="42"/>
        <v>0</v>
      </c>
      <c r="AJ50" s="23"/>
      <c r="AK50" s="23">
        <v>0</v>
      </c>
      <c r="AL50" s="23">
        <v>0</v>
      </c>
      <c r="AM50" s="23">
        <v>0</v>
      </c>
    </row>
    <row r="51" spans="1:40" s="15" customFormat="1" ht="33" outlineLevel="2" x14ac:dyDescent="0.25">
      <c r="A51" s="54" t="s">
        <v>88</v>
      </c>
      <c r="B51" s="21" t="s">
        <v>22</v>
      </c>
      <c r="C51" s="20" t="s">
        <v>6</v>
      </c>
      <c r="D51" s="20" t="s">
        <v>28</v>
      </c>
      <c r="E51" s="43">
        <f t="shared" si="88"/>
        <v>634.5</v>
      </c>
      <c r="F51" s="45">
        <f t="shared" si="1"/>
        <v>0</v>
      </c>
      <c r="G51" s="45">
        <f t="shared" si="2"/>
        <v>0</v>
      </c>
      <c r="H51" s="45">
        <f t="shared" si="3"/>
        <v>634.5</v>
      </c>
      <c r="I51" s="45">
        <f t="shared" si="4"/>
        <v>0</v>
      </c>
      <c r="J51" s="43">
        <v>126.9</v>
      </c>
      <c r="K51" s="45">
        <v>0</v>
      </c>
      <c r="L51" s="44">
        <v>0</v>
      </c>
      <c r="M51" s="45">
        <v>126.9</v>
      </c>
      <c r="N51" s="44">
        <v>0</v>
      </c>
      <c r="O51" s="43">
        <v>126.9</v>
      </c>
      <c r="P51" s="45">
        <v>0</v>
      </c>
      <c r="Q51" s="44">
        <v>0</v>
      </c>
      <c r="R51" s="45">
        <v>126.9</v>
      </c>
      <c r="S51" s="44">
        <v>0</v>
      </c>
      <c r="T51" s="43">
        <v>126.9</v>
      </c>
      <c r="U51" s="45">
        <v>0</v>
      </c>
      <c r="V51" s="44">
        <v>0</v>
      </c>
      <c r="W51" s="45">
        <v>126.9</v>
      </c>
      <c r="X51" s="44">
        <v>0</v>
      </c>
      <c r="Y51" s="43">
        <v>126.9</v>
      </c>
      <c r="Z51" s="45">
        <v>0</v>
      </c>
      <c r="AA51" s="44">
        <v>0</v>
      </c>
      <c r="AB51" s="45">
        <v>126.9</v>
      </c>
      <c r="AC51" s="44">
        <v>0</v>
      </c>
      <c r="AD51" s="43">
        <v>126.9</v>
      </c>
      <c r="AE51" s="43">
        <v>0</v>
      </c>
      <c r="AF51" s="44">
        <v>0</v>
      </c>
      <c r="AG51" s="45">
        <v>126.9</v>
      </c>
      <c r="AH51" s="44">
        <v>0</v>
      </c>
      <c r="AI51" s="16">
        <f t="shared" si="42"/>
        <v>0</v>
      </c>
      <c r="AJ51" s="23"/>
      <c r="AK51" s="23">
        <v>0</v>
      </c>
      <c r="AL51" s="23">
        <v>0</v>
      </c>
      <c r="AM51" s="23">
        <v>0</v>
      </c>
    </row>
    <row r="52" spans="1:40" s="15" customFormat="1" ht="33" outlineLevel="2" x14ac:dyDescent="0.25">
      <c r="A52" s="54" t="s">
        <v>89</v>
      </c>
      <c r="B52" s="21" t="s">
        <v>15</v>
      </c>
      <c r="C52" s="26" t="s">
        <v>6</v>
      </c>
      <c r="D52" s="20" t="s">
        <v>28</v>
      </c>
      <c r="E52" s="43">
        <f t="shared" si="88"/>
        <v>763.5</v>
      </c>
      <c r="F52" s="45">
        <f t="shared" si="1"/>
        <v>0</v>
      </c>
      <c r="G52" s="45">
        <f t="shared" si="2"/>
        <v>0</v>
      </c>
      <c r="H52" s="45">
        <f t="shared" si="3"/>
        <v>763.5</v>
      </c>
      <c r="I52" s="45">
        <f t="shared" si="4"/>
        <v>0</v>
      </c>
      <c r="J52" s="43">
        <v>152.69999999999999</v>
      </c>
      <c r="K52" s="45">
        <v>0</v>
      </c>
      <c r="L52" s="44">
        <v>0</v>
      </c>
      <c r="M52" s="45">
        <v>152.69999999999999</v>
      </c>
      <c r="N52" s="44">
        <v>0</v>
      </c>
      <c r="O52" s="43">
        <v>152.69999999999999</v>
      </c>
      <c r="P52" s="45">
        <v>0</v>
      </c>
      <c r="Q52" s="44">
        <v>0</v>
      </c>
      <c r="R52" s="45">
        <v>152.69999999999999</v>
      </c>
      <c r="S52" s="44">
        <v>0</v>
      </c>
      <c r="T52" s="43">
        <v>152.69999999999999</v>
      </c>
      <c r="U52" s="44">
        <v>0</v>
      </c>
      <c r="V52" s="44">
        <v>0</v>
      </c>
      <c r="W52" s="45">
        <v>152.69999999999999</v>
      </c>
      <c r="X52" s="44">
        <v>0</v>
      </c>
      <c r="Y52" s="43">
        <v>152.69999999999999</v>
      </c>
      <c r="Z52" s="44">
        <v>0</v>
      </c>
      <c r="AA52" s="44">
        <v>0</v>
      </c>
      <c r="AB52" s="45">
        <v>152.69999999999999</v>
      </c>
      <c r="AC52" s="44">
        <v>0</v>
      </c>
      <c r="AD52" s="43">
        <v>152.69999999999999</v>
      </c>
      <c r="AE52" s="43">
        <v>0</v>
      </c>
      <c r="AF52" s="44">
        <v>0</v>
      </c>
      <c r="AG52" s="45">
        <v>152.69999999999999</v>
      </c>
      <c r="AH52" s="44">
        <v>0</v>
      </c>
      <c r="AI52" s="16">
        <f t="shared" si="42"/>
        <v>0</v>
      </c>
      <c r="AJ52" s="22">
        <f t="shared" ref="AJ52:AJ55" si="90">AO52</f>
        <v>0</v>
      </c>
      <c r="AK52" s="23">
        <v>0</v>
      </c>
      <c r="AL52" s="23">
        <v>0</v>
      </c>
      <c r="AM52" s="23">
        <v>0</v>
      </c>
    </row>
    <row r="53" spans="1:40" s="15" customFormat="1" ht="33" outlineLevel="2" x14ac:dyDescent="0.25">
      <c r="A53" s="54" t="s">
        <v>90</v>
      </c>
      <c r="B53" s="21" t="s">
        <v>16</v>
      </c>
      <c r="C53" s="26" t="s">
        <v>6</v>
      </c>
      <c r="D53" s="20" t="s">
        <v>28</v>
      </c>
      <c r="E53" s="43">
        <f t="shared" si="88"/>
        <v>684</v>
      </c>
      <c r="F53" s="45">
        <f t="shared" si="1"/>
        <v>0</v>
      </c>
      <c r="G53" s="45">
        <f t="shared" si="2"/>
        <v>0</v>
      </c>
      <c r="H53" s="45">
        <f t="shared" si="3"/>
        <v>684</v>
      </c>
      <c r="I53" s="45">
        <f t="shared" si="4"/>
        <v>0</v>
      </c>
      <c r="J53" s="43">
        <v>136.80000000000001</v>
      </c>
      <c r="K53" s="45">
        <v>0</v>
      </c>
      <c r="L53" s="44">
        <v>0</v>
      </c>
      <c r="M53" s="45">
        <v>136.80000000000001</v>
      </c>
      <c r="N53" s="44">
        <v>0</v>
      </c>
      <c r="O53" s="43">
        <v>136.80000000000001</v>
      </c>
      <c r="P53" s="45">
        <v>0</v>
      </c>
      <c r="Q53" s="44">
        <v>0</v>
      </c>
      <c r="R53" s="45">
        <v>136.80000000000001</v>
      </c>
      <c r="S53" s="44">
        <v>0</v>
      </c>
      <c r="T53" s="43">
        <v>136.80000000000001</v>
      </c>
      <c r="U53" s="44">
        <v>0</v>
      </c>
      <c r="V53" s="44">
        <v>0</v>
      </c>
      <c r="W53" s="45">
        <v>136.80000000000001</v>
      </c>
      <c r="X53" s="44">
        <v>0</v>
      </c>
      <c r="Y53" s="43">
        <v>136.80000000000001</v>
      </c>
      <c r="Z53" s="44">
        <v>0</v>
      </c>
      <c r="AA53" s="44">
        <v>0</v>
      </c>
      <c r="AB53" s="45">
        <v>136.80000000000001</v>
      </c>
      <c r="AC53" s="44">
        <v>0</v>
      </c>
      <c r="AD53" s="43">
        <v>136.80000000000001</v>
      </c>
      <c r="AE53" s="43">
        <v>0</v>
      </c>
      <c r="AF53" s="44">
        <v>0</v>
      </c>
      <c r="AG53" s="45">
        <v>136.80000000000001</v>
      </c>
      <c r="AH53" s="44">
        <v>0</v>
      </c>
      <c r="AI53" s="16">
        <f t="shared" si="42"/>
        <v>0</v>
      </c>
      <c r="AJ53" s="22">
        <f t="shared" si="90"/>
        <v>0</v>
      </c>
      <c r="AK53" s="23">
        <v>0</v>
      </c>
      <c r="AL53" s="23">
        <v>0</v>
      </c>
      <c r="AM53" s="23">
        <v>0</v>
      </c>
    </row>
    <row r="54" spans="1:40" s="15" customFormat="1" ht="33" outlineLevel="2" x14ac:dyDescent="0.25">
      <c r="A54" s="54" t="s">
        <v>91</v>
      </c>
      <c r="B54" s="21" t="s">
        <v>17</v>
      </c>
      <c r="C54" s="26" t="s">
        <v>6</v>
      </c>
      <c r="D54" s="20" t="s">
        <v>28</v>
      </c>
      <c r="E54" s="43">
        <f t="shared" si="88"/>
        <v>466.5</v>
      </c>
      <c r="F54" s="45">
        <f t="shared" si="1"/>
        <v>0</v>
      </c>
      <c r="G54" s="45">
        <f t="shared" si="2"/>
        <v>0</v>
      </c>
      <c r="H54" s="45">
        <f t="shared" si="3"/>
        <v>466.5</v>
      </c>
      <c r="I54" s="45">
        <f t="shared" si="4"/>
        <v>0</v>
      </c>
      <c r="J54" s="43">
        <v>93.3</v>
      </c>
      <c r="K54" s="45">
        <v>0</v>
      </c>
      <c r="L54" s="44">
        <v>0</v>
      </c>
      <c r="M54" s="45">
        <v>93.3</v>
      </c>
      <c r="N54" s="44">
        <v>0</v>
      </c>
      <c r="O54" s="43">
        <v>93.3</v>
      </c>
      <c r="P54" s="45">
        <v>0</v>
      </c>
      <c r="Q54" s="44">
        <v>0</v>
      </c>
      <c r="R54" s="45">
        <v>93.3</v>
      </c>
      <c r="S54" s="44">
        <v>0</v>
      </c>
      <c r="T54" s="43">
        <v>93.3</v>
      </c>
      <c r="U54" s="44">
        <v>0</v>
      </c>
      <c r="V54" s="44">
        <v>0</v>
      </c>
      <c r="W54" s="45">
        <v>93.3</v>
      </c>
      <c r="X54" s="44">
        <v>0</v>
      </c>
      <c r="Y54" s="43">
        <v>93.3</v>
      </c>
      <c r="Z54" s="44">
        <v>0</v>
      </c>
      <c r="AA54" s="44">
        <v>0</v>
      </c>
      <c r="AB54" s="45">
        <v>93.3</v>
      </c>
      <c r="AC54" s="44">
        <v>0</v>
      </c>
      <c r="AD54" s="43">
        <v>93.3</v>
      </c>
      <c r="AE54" s="43">
        <v>0</v>
      </c>
      <c r="AF54" s="44">
        <v>0</v>
      </c>
      <c r="AG54" s="45">
        <v>93.3</v>
      </c>
      <c r="AH54" s="44">
        <v>0</v>
      </c>
      <c r="AI54" s="16">
        <f t="shared" si="42"/>
        <v>0</v>
      </c>
      <c r="AJ54" s="22">
        <f t="shared" si="90"/>
        <v>0</v>
      </c>
      <c r="AK54" s="23">
        <v>0</v>
      </c>
      <c r="AL54" s="23">
        <v>0</v>
      </c>
      <c r="AM54" s="23">
        <v>0</v>
      </c>
    </row>
    <row r="55" spans="1:40" s="15" customFormat="1" ht="33" outlineLevel="2" x14ac:dyDescent="0.25">
      <c r="A55" s="54" t="s">
        <v>92</v>
      </c>
      <c r="B55" s="21" t="s">
        <v>18</v>
      </c>
      <c r="C55" s="26" t="s">
        <v>6</v>
      </c>
      <c r="D55" s="20" t="s">
        <v>28</v>
      </c>
      <c r="E55" s="43">
        <f t="shared" si="88"/>
        <v>333</v>
      </c>
      <c r="F55" s="45">
        <f t="shared" si="1"/>
        <v>0</v>
      </c>
      <c r="G55" s="45">
        <f t="shared" si="2"/>
        <v>0</v>
      </c>
      <c r="H55" s="45">
        <f t="shared" si="3"/>
        <v>333</v>
      </c>
      <c r="I55" s="45">
        <f t="shared" si="4"/>
        <v>0</v>
      </c>
      <c r="J55" s="43">
        <v>66.599999999999994</v>
      </c>
      <c r="K55" s="45">
        <v>0</v>
      </c>
      <c r="L55" s="44">
        <v>0</v>
      </c>
      <c r="M55" s="45">
        <v>66.599999999999994</v>
      </c>
      <c r="N55" s="44">
        <v>0</v>
      </c>
      <c r="O55" s="43">
        <v>66.599999999999994</v>
      </c>
      <c r="P55" s="45">
        <v>0</v>
      </c>
      <c r="Q55" s="44">
        <v>0</v>
      </c>
      <c r="R55" s="45">
        <v>66.599999999999994</v>
      </c>
      <c r="S55" s="44">
        <v>0</v>
      </c>
      <c r="T55" s="43">
        <v>66.599999999999994</v>
      </c>
      <c r="U55" s="44">
        <v>0</v>
      </c>
      <c r="V55" s="44">
        <v>0</v>
      </c>
      <c r="W55" s="45">
        <v>66.599999999999994</v>
      </c>
      <c r="X55" s="44">
        <v>0</v>
      </c>
      <c r="Y55" s="43">
        <v>66.599999999999994</v>
      </c>
      <c r="Z55" s="44">
        <v>0</v>
      </c>
      <c r="AA55" s="44">
        <v>0</v>
      </c>
      <c r="AB55" s="45">
        <v>66.599999999999994</v>
      </c>
      <c r="AC55" s="44">
        <v>0</v>
      </c>
      <c r="AD55" s="43">
        <v>66.599999999999994</v>
      </c>
      <c r="AE55" s="43">
        <v>0</v>
      </c>
      <c r="AF55" s="44">
        <v>0</v>
      </c>
      <c r="AG55" s="45">
        <v>66.599999999999994</v>
      </c>
      <c r="AH55" s="44">
        <v>0</v>
      </c>
      <c r="AI55" s="16">
        <f t="shared" si="42"/>
        <v>0</v>
      </c>
      <c r="AJ55" s="22">
        <f t="shared" si="90"/>
        <v>0</v>
      </c>
      <c r="AK55" s="23">
        <v>0</v>
      </c>
      <c r="AL55" s="23">
        <v>0</v>
      </c>
      <c r="AM55" s="23">
        <v>0</v>
      </c>
    </row>
    <row r="56" spans="1:40" s="15" customFormat="1" ht="33" outlineLevel="2" x14ac:dyDescent="0.25">
      <c r="A56" s="54" t="s">
        <v>93</v>
      </c>
      <c r="B56" s="21" t="s">
        <v>19</v>
      </c>
      <c r="C56" s="26" t="s">
        <v>6</v>
      </c>
      <c r="D56" s="20" t="s">
        <v>28</v>
      </c>
      <c r="E56" s="43">
        <f t="shared" si="88"/>
        <v>619.5</v>
      </c>
      <c r="F56" s="45">
        <f t="shared" si="1"/>
        <v>0</v>
      </c>
      <c r="G56" s="45">
        <f t="shared" si="2"/>
        <v>0</v>
      </c>
      <c r="H56" s="45">
        <f t="shared" si="3"/>
        <v>619.5</v>
      </c>
      <c r="I56" s="45">
        <f t="shared" si="4"/>
        <v>0</v>
      </c>
      <c r="J56" s="43">
        <v>123.9</v>
      </c>
      <c r="K56" s="45">
        <v>0</v>
      </c>
      <c r="L56" s="44">
        <v>0</v>
      </c>
      <c r="M56" s="45">
        <v>123.9</v>
      </c>
      <c r="N56" s="44">
        <v>0</v>
      </c>
      <c r="O56" s="43">
        <v>123.9</v>
      </c>
      <c r="P56" s="45">
        <v>0</v>
      </c>
      <c r="Q56" s="44">
        <v>0</v>
      </c>
      <c r="R56" s="45">
        <v>123.9</v>
      </c>
      <c r="S56" s="44">
        <v>0</v>
      </c>
      <c r="T56" s="43">
        <v>123.9</v>
      </c>
      <c r="U56" s="44">
        <v>0</v>
      </c>
      <c r="V56" s="44">
        <v>0</v>
      </c>
      <c r="W56" s="45">
        <v>123.9</v>
      </c>
      <c r="X56" s="44">
        <v>0</v>
      </c>
      <c r="Y56" s="43">
        <v>123.9</v>
      </c>
      <c r="Z56" s="44">
        <v>0</v>
      </c>
      <c r="AA56" s="44">
        <v>0</v>
      </c>
      <c r="AB56" s="45">
        <v>123.9</v>
      </c>
      <c r="AC56" s="44">
        <v>0</v>
      </c>
      <c r="AD56" s="43">
        <v>123.9</v>
      </c>
      <c r="AE56" s="43">
        <v>0</v>
      </c>
      <c r="AF56" s="44">
        <v>0</v>
      </c>
      <c r="AG56" s="45">
        <v>123.9</v>
      </c>
      <c r="AH56" s="44">
        <v>0</v>
      </c>
      <c r="AI56" s="16">
        <f t="shared" si="42"/>
        <v>0</v>
      </c>
      <c r="AJ56" s="22">
        <f t="shared" ref="AJ56" si="91">AO56</f>
        <v>0</v>
      </c>
      <c r="AK56" s="23">
        <v>0</v>
      </c>
      <c r="AL56" s="23">
        <v>0</v>
      </c>
      <c r="AM56" s="23">
        <v>0</v>
      </c>
    </row>
    <row r="57" spans="1:40" s="15" customFormat="1" ht="31.5" outlineLevel="2" x14ac:dyDescent="0.25">
      <c r="A57" s="54" t="s">
        <v>94</v>
      </c>
      <c r="B57" s="24" t="s">
        <v>24</v>
      </c>
      <c r="C57" s="26" t="s">
        <v>6</v>
      </c>
      <c r="D57" s="20" t="s">
        <v>28</v>
      </c>
      <c r="E57" s="43">
        <f t="shared" si="88"/>
        <v>606</v>
      </c>
      <c r="F57" s="45">
        <f t="shared" si="1"/>
        <v>0</v>
      </c>
      <c r="G57" s="45">
        <f t="shared" si="2"/>
        <v>0</v>
      </c>
      <c r="H57" s="45">
        <f t="shared" si="3"/>
        <v>606</v>
      </c>
      <c r="I57" s="45">
        <f t="shared" si="4"/>
        <v>0</v>
      </c>
      <c r="J57" s="43">
        <v>121.2</v>
      </c>
      <c r="K57" s="45">
        <v>0</v>
      </c>
      <c r="L57" s="44">
        <v>0</v>
      </c>
      <c r="M57" s="45">
        <v>121.2</v>
      </c>
      <c r="N57" s="44">
        <v>0</v>
      </c>
      <c r="O57" s="43">
        <v>121.2</v>
      </c>
      <c r="P57" s="45">
        <v>0</v>
      </c>
      <c r="Q57" s="44">
        <v>0</v>
      </c>
      <c r="R57" s="45">
        <v>121.2</v>
      </c>
      <c r="S57" s="44">
        <v>0</v>
      </c>
      <c r="T57" s="43">
        <v>121.2</v>
      </c>
      <c r="U57" s="45">
        <v>0</v>
      </c>
      <c r="V57" s="44">
        <v>0</v>
      </c>
      <c r="W57" s="45">
        <v>121.2</v>
      </c>
      <c r="X57" s="44">
        <v>0</v>
      </c>
      <c r="Y57" s="43">
        <v>121.2</v>
      </c>
      <c r="Z57" s="45">
        <v>0</v>
      </c>
      <c r="AA57" s="44">
        <v>0</v>
      </c>
      <c r="AB57" s="45">
        <v>121.2</v>
      </c>
      <c r="AC57" s="44">
        <v>0</v>
      </c>
      <c r="AD57" s="43">
        <v>121.2</v>
      </c>
      <c r="AE57" s="43">
        <v>0</v>
      </c>
      <c r="AF57" s="44">
        <v>0</v>
      </c>
      <c r="AG57" s="45">
        <v>121.2</v>
      </c>
      <c r="AH57" s="44">
        <v>0</v>
      </c>
      <c r="AI57" s="16">
        <f t="shared" si="42"/>
        <v>0</v>
      </c>
      <c r="AJ57" s="23">
        <v>0</v>
      </c>
      <c r="AK57" s="23">
        <v>0</v>
      </c>
      <c r="AL57" s="23">
        <v>0</v>
      </c>
      <c r="AM57" s="23">
        <v>0</v>
      </c>
    </row>
    <row r="58" spans="1:40" s="15" customFormat="1" ht="117.75" customHeight="1" outlineLevel="2" x14ac:dyDescent="0.25">
      <c r="A58" s="54" t="s">
        <v>48</v>
      </c>
      <c r="B58" s="19" t="s">
        <v>56</v>
      </c>
      <c r="C58" s="20" t="s">
        <v>6</v>
      </c>
      <c r="D58" s="20" t="s">
        <v>6</v>
      </c>
      <c r="E58" s="43">
        <f>F58+G58+H58+I58</f>
        <v>20816.8</v>
      </c>
      <c r="F58" s="45">
        <f t="shared" si="1"/>
        <v>0</v>
      </c>
      <c r="G58" s="45">
        <f t="shared" si="2"/>
        <v>0</v>
      </c>
      <c r="H58" s="45">
        <f t="shared" si="3"/>
        <v>20816.8</v>
      </c>
      <c r="I58" s="45">
        <f t="shared" si="4"/>
        <v>0</v>
      </c>
      <c r="J58" s="43">
        <f>K58+L58+M58+N58</f>
        <v>3855.4</v>
      </c>
      <c r="K58" s="45">
        <v>0</v>
      </c>
      <c r="L58" s="46">
        <v>0</v>
      </c>
      <c r="M58" s="46">
        <f>ROUND(3700*1.042,1)</f>
        <v>3855.4</v>
      </c>
      <c r="N58" s="42">
        <v>0</v>
      </c>
      <c r="O58" s="42">
        <f>P58+Q58+R58</f>
        <v>3994.2</v>
      </c>
      <c r="P58" s="46">
        <v>0</v>
      </c>
      <c r="Q58" s="46">
        <v>0</v>
      </c>
      <c r="R58" s="46">
        <f>ROUND(M58*1.036,1)</f>
        <v>3994.2</v>
      </c>
      <c r="S58" s="46">
        <v>0</v>
      </c>
      <c r="T58" s="42">
        <f>U58+V58+W58+X58</f>
        <v>4154</v>
      </c>
      <c r="U58" s="46">
        <v>0</v>
      </c>
      <c r="V58" s="46">
        <f>ROUND(Q58*1.04,1)</f>
        <v>0</v>
      </c>
      <c r="W58" s="46">
        <f>ROUND(R58*1.04,1)</f>
        <v>4154</v>
      </c>
      <c r="X58" s="46">
        <v>0</v>
      </c>
      <c r="Y58" s="42">
        <f>Z58+AA58+AB58+AC58</f>
        <v>4320.2</v>
      </c>
      <c r="Z58" s="46">
        <v>0</v>
      </c>
      <c r="AA58" s="46">
        <f>ROUND(V58*1.04,1)</f>
        <v>0</v>
      </c>
      <c r="AB58" s="46">
        <f>ROUND(W58*1.04,1)</f>
        <v>4320.2</v>
      </c>
      <c r="AC58" s="46">
        <v>0</v>
      </c>
      <c r="AD58" s="42">
        <f>AE58+AF58+AG58+AH58</f>
        <v>4493</v>
      </c>
      <c r="AE58" s="46">
        <v>0</v>
      </c>
      <c r="AF58" s="46">
        <f>ROUND(AA58*1.04,1)</f>
        <v>0</v>
      </c>
      <c r="AG58" s="46">
        <f>ROUND(AB58*1.04,1)</f>
        <v>4493</v>
      </c>
      <c r="AH58" s="47">
        <v>0</v>
      </c>
      <c r="AI58" s="38">
        <f t="shared" ref="AI58:AI72" si="92">SUM(AJ58:AM58)</f>
        <v>50.5</v>
      </c>
      <c r="AJ58" s="39"/>
      <c r="AK58" s="39">
        <v>0</v>
      </c>
      <c r="AL58" s="39">
        <v>50.5</v>
      </c>
      <c r="AM58" s="40">
        <v>0</v>
      </c>
      <c r="AN58" s="41"/>
    </row>
    <row r="59" spans="1:40" s="15" customFormat="1" ht="68.25" customHeight="1" outlineLevel="2" x14ac:dyDescent="0.25">
      <c r="A59" s="53" t="s">
        <v>50</v>
      </c>
      <c r="B59" s="78" t="s">
        <v>95</v>
      </c>
      <c r="C59" s="79"/>
      <c r="D59" s="80"/>
      <c r="E59" s="37">
        <f t="shared" si="88"/>
        <v>50424.7</v>
      </c>
      <c r="F59" s="61">
        <f t="shared" si="1"/>
        <v>0</v>
      </c>
      <c r="G59" s="61">
        <f t="shared" si="2"/>
        <v>0</v>
      </c>
      <c r="H59" s="61">
        <f t="shared" si="3"/>
        <v>50424.7</v>
      </c>
      <c r="I59" s="61">
        <f t="shared" si="4"/>
        <v>0</v>
      </c>
      <c r="J59" s="62">
        <f t="shared" ref="J59:AM59" si="93">J60+J64</f>
        <v>9158.2999999999993</v>
      </c>
      <c r="K59" s="63">
        <f t="shared" si="93"/>
        <v>0</v>
      </c>
      <c r="L59" s="62">
        <f t="shared" si="93"/>
        <v>0</v>
      </c>
      <c r="M59" s="62">
        <f t="shared" si="93"/>
        <v>9158.2999999999993</v>
      </c>
      <c r="N59" s="62">
        <f t="shared" si="93"/>
        <v>0</v>
      </c>
      <c r="O59" s="62">
        <f t="shared" si="93"/>
        <v>9690.2999999999993</v>
      </c>
      <c r="P59" s="63">
        <f t="shared" si="93"/>
        <v>0</v>
      </c>
      <c r="Q59" s="62">
        <f t="shared" si="93"/>
        <v>0</v>
      </c>
      <c r="R59" s="62">
        <f t="shared" si="93"/>
        <v>9690.2999999999993</v>
      </c>
      <c r="S59" s="63">
        <f t="shared" si="93"/>
        <v>0</v>
      </c>
      <c r="T59" s="62">
        <f t="shared" si="93"/>
        <v>11493.8</v>
      </c>
      <c r="U59" s="63">
        <f t="shared" si="93"/>
        <v>0</v>
      </c>
      <c r="V59" s="62">
        <f t="shared" si="93"/>
        <v>0</v>
      </c>
      <c r="W59" s="62">
        <f t="shared" si="93"/>
        <v>11493.8</v>
      </c>
      <c r="X59" s="62">
        <f t="shared" si="93"/>
        <v>0</v>
      </c>
      <c r="Y59" s="62">
        <f t="shared" si="93"/>
        <v>9844.2999999999993</v>
      </c>
      <c r="Z59" s="63">
        <f t="shared" si="93"/>
        <v>0</v>
      </c>
      <c r="AA59" s="62">
        <f t="shared" si="93"/>
        <v>0</v>
      </c>
      <c r="AB59" s="62">
        <f t="shared" si="93"/>
        <v>9844.2999999999993</v>
      </c>
      <c r="AC59" s="62">
        <f t="shared" si="93"/>
        <v>0</v>
      </c>
      <c r="AD59" s="62">
        <f t="shared" si="93"/>
        <v>10238</v>
      </c>
      <c r="AE59" s="62">
        <f t="shared" si="93"/>
        <v>0</v>
      </c>
      <c r="AF59" s="62">
        <f t="shared" si="93"/>
        <v>0</v>
      </c>
      <c r="AG59" s="62">
        <f t="shared" si="93"/>
        <v>10238</v>
      </c>
      <c r="AH59" s="62">
        <f t="shared" si="93"/>
        <v>0</v>
      </c>
      <c r="AI59" s="29">
        <f t="shared" si="93"/>
        <v>22.6</v>
      </c>
      <c r="AJ59" s="29">
        <f t="shared" si="93"/>
        <v>0</v>
      </c>
      <c r="AK59" s="29">
        <f t="shared" si="93"/>
        <v>0</v>
      </c>
      <c r="AL59" s="29">
        <f t="shared" si="93"/>
        <v>22.6</v>
      </c>
      <c r="AM59" s="29">
        <f t="shared" si="93"/>
        <v>0</v>
      </c>
    </row>
    <row r="60" spans="1:40" s="18" customFormat="1" ht="75" customHeight="1" outlineLevel="2" x14ac:dyDescent="0.25">
      <c r="A60" s="59" t="s">
        <v>51</v>
      </c>
      <c r="B60" s="87" t="s">
        <v>96</v>
      </c>
      <c r="C60" s="88"/>
      <c r="D60" s="89"/>
      <c r="E60" s="43">
        <f t="shared" ref="E60:I60" si="94">E61+E62+E63</f>
        <v>11239.6</v>
      </c>
      <c r="F60" s="43">
        <f t="shared" si="94"/>
        <v>0</v>
      </c>
      <c r="G60" s="43">
        <f t="shared" si="94"/>
        <v>0</v>
      </c>
      <c r="H60" s="43">
        <f t="shared" si="94"/>
        <v>11239.6</v>
      </c>
      <c r="I60" s="43">
        <f t="shared" si="94"/>
        <v>0</v>
      </c>
      <c r="J60" s="43">
        <f>J61+J62+J63</f>
        <v>4397.7</v>
      </c>
      <c r="K60" s="43">
        <f t="shared" ref="K60:N60" si="95">K61+K62+K63</f>
        <v>0</v>
      </c>
      <c r="L60" s="43">
        <f t="shared" si="95"/>
        <v>0</v>
      </c>
      <c r="M60" s="43">
        <f t="shared" si="95"/>
        <v>4397.7</v>
      </c>
      <c r="N60" s="43">
        <f t="shared" si="95"/>
        <v>0</v>
      </c>
      <c r="O60" s="43">
        <f t="shared" ref="O60" si="96">O61+O62+O63</f>
        <v>3368.4</v>
      </c>
      <c r="P60" s="43">
        <f t="shared" ref="P60" si="97">P61+P62+P63</f>
        <v>0</v>
      </c>
      <c r="Q60" s="43">
        <f t="shared" ref="Q60" si="98">Q61+Q62+Q63</f>
        <v>0</v>
      </c>
      <c r="R60" s="43">
        <f t="shared" ref="R60" si="99">R61+R62+R63</f>
        <v>3368.4</v>
      </c>
      <c r="S60" s="43">
        <f t="shared" ref="S60" si="100">S61+S62+S63</f>
        <v>0</v>
      </c>
      <c r="T60" s="43">
        <f t="shared" ref="T60" si="101">T61+T62+T63</f>
        <v>3473.5</v>
      </c>
      <c r="U60" s="43">
        <f t="shared" ref="U60" si="102">U61+U62+U63</f>
        <v>0</v>
      </c>
      <c r="V60" s="43">
        <f t="shared" ref="V60" si="103">V61+V62+V63</f>
        <v>0</v>
      </c>
      <c r="W60" s="43">
        <f t="shared" ref="W60" si="104">W61+W62+W63</f>
        <v>3473.5</v>
      </c>
      <c r="X60" s="43">
        <f t="shared" ref="X60" si="105">X61+X62+X63</f>
        <v>0</v>
      </c>
      <c r="Y60" s="43">
        <f t="shared" ref="Y60" si="106">Y61+Y62+Y63</f>
        <v>0</v>
      </c>
      <c r="Z60" s="43">
        <f t="shared" ref="Z60" si="107">Z61+Z62+Z63</f>
        <v>0</v>
      </c>
      <c r="AA60" s="43">
        <f t="shared" ref="AA60" si="108">AA61+AA62+AA63</f>
        <v>0</v>
      </c>
      <c r="AB60" s="43">
        <f t="shared" ref="AB60" si="109">AB61+AB62+AB63</f>
        <v>0</v>
      </c>
      <c r="AC60" s="43">
        <f t="shared" ref="AC60" si="110">AC61+AC62+AC63</f>
        <v>0</v>
      </c>
      <c r="AD60" s="43">
        <f t="shared" ref="AD60" si="111">AD61+AD62+AD63</f>
        <v>0</v>
      </c>
      <c r="AE60" s="43">
        <f t="shared" ref="AE60" si="112">AE61+AE62+AE63</f>
        <v>0</v>
      </c>
      <c r="AF60" s="43">
        <f t="shared" ref="AF60" si="113">AF61+AF62+AF63</f>
        <v>0</v>
      </c>
      <c r="AG60" s="43">
        <f t="shared" ref="AG60" si="114">AG61+AG62+AG63</f>
        <v>0</v>
      </c>
      <c r="AH60" s="43">
        <f t="shared" ref="AH60" si="115">AH61+AH62+AH63</f>
        <v>0</v>
      </c>
      <c r="AI60" s="27">
        <f t="shared" si="92"/>
        <v>22.6</v>
      </c>
      <c r="AJ60" s="27"/>
      <c r="AK60" s="27">
        <v>0</v>
      </c>
      <c r="AL60" s="27">
        <v>22.6</v>
      </c>
      <c r="AM60" s="49">
        <v>0</v>
      </c>
    </row>
    <row r="61" spans="1:40" s="15" customFormat="1" ht="47.25" outlineLevel="2" x14ac:dyDescent="0.25">
      <c r="A61" s="54" t="s">
        <v>53</v>
      </c>
      <c r="B61" s="30" t="s">
        <v>21</v>
      </c>
      <c r="C61" s="31" t="s">
        <v>6</v>
      </c>
      <c r="D61" s="31" t="s">
        <v>6</v>
      </c>
      <c r="E61" s="43">
        <f t="shared" si="88"/>
        <v>4397.7</v>
      </c>
      <c r="F61" s="45">
        <f t="shared" si="1"/>
        <v>0</v>
      </c>
      <c r="G61" s="45">
        <f t="shared" si="2"/>
        <v>0</v>
      </c>
      <c r="H61" s="45">
        <f t="shared" si="3"/>
        <v>4397.7</v>
      </c>
      <c r="I61" s="45">
        <f t="shared" si="4"/>
        <v>0</v>
      </c>
      <c r="J61" s="43">
        <v>4397.7</v>
      </c>
      <c r="K61" s="45">
        <v>0</v>
      </c>
      <c r="L61" s="46">
        <v>0</v>
      </c>
      <c r="M61" s="46">
        <v>4397.7</v>
      </c>
      <c r="N61" s="46">
        <v>0</v>
      </c>
      <c r="O61" s="42">
        <v>0</v>
      </c>
      <c r="P61" s="46">
        <v>0</v>
      </c>
      <c r="Q61" s="46">
        <v>0</v>
      </c>
      <c r="R61" s="46">
        <v>0</v>
      </c>
      <c r="S61" s="46">
        <v>0</v>
      </c>
      <c r="T61" s="42">
        <v>0</v>
      </c>
      <c r="U61" s="46">
        <v>0</v>
      </c>
      <c r="V61" s="46">
        <v>0</v>
      </c>
      <c r="W61" s="46">
        <v>0</v>
      </c>
      <c r="X61" s="45">
        <v>0</v>
      </c>
      <c r="Y61" s="43">
        <v>0</v>
      </c>
      <c r="Z61" s="45">
        <v>0</v>
      </c>
      <c r="AA61" s="45">
        <v>0</v>
      </c>
      <c r="AB61" s="46">
        <v>0</v>
      </c>
      <c r="AC61" s="46">
        <v>0</v>
      </c>
      <c r="AD61" s="42">
        <v>0</v>
      </c>
      <c r="AE61" s="42">
        <v>0</v>
      </c>
      <c r="AF61" s="46">
        <v>0</v>
      </c>
      <c r="AG61" s="46">
        <v>0</v>
      </c>
      <c r="AH61" s="46">
        <v>0</v>
      </c>
      <c r="AI61" s="27"/>
      <c r="AJ61" s="25"/>
      <c r="AK61" s="25"/>
      <c r="AL61" s="25"/>
      <c r="AM61" s="23"/>
    </row>
    <row r="62" spans="1:40" s="15" customFormat="1" ht="47.25" outlineLevel="2" x14ac:dyDescent="0.25">
      <c r="A62" s="54" t="s">
        <v>54</v>
      </c>
      <c r="B62" s="30" t="s">
        <v>27</v>
      </c>
      <c r="C62" s="31" t="s">
        <v>6</v>
      </c>
      <c r="D62" s="31" t="s">
        <v>6</v>
      </c>
      <c r="E62" s="43">
        <f t="shared" si="88"/>
        <v>3368.4</v>
      </c>
      <c r="F62" s="45">
        <f t="shared" si="1"/>
        <v>0</v>
      </c>
      <c r="G62" s="45">
        <f t="shared" si="2"/>
        <v>0</v>
      </c>
      <c r="H62" s="45">
        <f t="shared" si="3"/>
        <v>3368.4</v>
      </c>
      <c r="I62" s="45">
        <f t="shared" si="4"/>
        <v>0</v>
      </c>
      <c r="J62" s="43">
        <v>0</v>
      </c>
      <c r="K62" s="45">
        <v>0</v>
      </c>
      <c r="L62" s="46">
        <v>0</v>
      </c>
      <c r="M62" s="46">
        <v>0</v>
      </c>
      <c r="N62" s="46">
        <v>0</v>
      </c>
      <c r="O62" s="42">
        <v>3368.4</v>
      </c>
      <c r="P62" s="46">
        <v>0</v>
      </c>
      <c r="Q62" s="46">
        <v>0</v>
      </c>
      <c r="R62" s="46">
        <v>3368.4</v>
      </c>
      <c r="S62" s="46">
        <v>0</v>
      </c>
      <c r="T62" s="42">
        <v>0</v>
      </c>
      <c r="U62" s="46">
        <v>0</v>
      </c>
      <c r="V62" s="46">
        <v>0</v>
      </c>
      <c r="W62" s="46">
        <v>0</v>
      </c>
      <c r="X62" s="45">
        <v>0</v>
      </c>
      <c r="Y62" s="43">
        <v>0</v>
      </c>
      <c r="Z62" s="45">
        <v>0</v>
      </c>
      <c r="AA62" s="45">
        <v>0</v>
      </c>
      <c r="AB62" s="46">
        <v>0</v>
      </c>
      <c r="AC62" s="46">
        <v>0</v>
      </c>
      <c r="AD62" s="42">
        <v>0</v>
      </c>
      <c r="AE62" s="42">
        <v>0</v>
      </c>
      <c r="AF62" s="46">
        <v>0</v>
      </c>
      <c r="AG62" s="46">
        <v>0</v>
      </c>
      <c r="AH62" s="46">
        <v>0</v>
      </c>
      <c r="AI62" s="27">
        <f t="shared" si="92"/>
        <v>355.1</v>
      </c>
      <c r="AJ62" s="25"/>
      <c r="AK62" s="25">
        <v>0</v>
      </c>
      <c r="AL62" s="25">
        <v>355.1</v>
      </c>
      <c r="AM62" s="23">
        <v>0</v>
      </c>
    </row>
    <row r="63" spans="1:40" s="15" customFormat="1" ht="47.25" outlineLevel="2" x14ac:dyDescent="0.25">
      <c r="A63" s="54" t="s">
        <v>55</v>
      </c>
      <c r="B63" s="30" t="s">
        <v>17</v>
      </c>
      <c r="C63" s="31" t="s">
        <v>6</v>
      </c>
      <c r="D63" s="31" t="s">
        <v>6</v>
      </c>
      <c r="E63" s="43">
        <f t="shared" si="88"/>
        <v>3473.5</v>
      </c>
      <c r="F63" s="45">
        <f t="shared" si="1"/>
        <v>0</v>
      </c>
      <c r="G63" s="45">
        <f t="shared" si="2"/>
        <v>0</v>
      </c>
      <c r="H63" s="45">
        <f t="shared" si="3"/>
        <v>3473.5</v>
      </c>
      <c r="I63" s="45">
        <f t="shared" si="4"/>
        <v>0</v>
      </c>
      <c r="J63" s="43">
        <v>0</v>
      </c>
      <c r="K63" s="45">
        <v>0</v>
      </c>
      <c r="L63" s="46">
        <v>0</v>
      </c>
      <c r="M63" s="46">
        <v>0</v>
      </c>
      <c r="N63" s="46">
        <v>0</v>
      </c>
      <c r="O63" s="42">
        <v>0</v>
      </c>
      <c r="P63" s="46">
        <v>0</v>
      </c>
      <c r="Q63" s="46">
        <v>0</v>
      </c>
      <c r="R63" s="46">
        <v>0</v>
      </c>
      <c r="S63" s="46">
        <v>0</v>
      </c>
      <c r="T63" s="42">
        <v>3473.5</v>
      </c>
      <c r="U63" s="46">
        <v>0</v>
      </c>
      <c r="V63" s="46">
        <v>0</v>
      </c>
      <c r="W63" s="46">
        <v>3473.5</v>
      </c>
      <c r="X63" s="45">
        <v>0</v>
      </c>
      <c r="Y63" s="43">
        <v>0</v>
      </c>
      <c r="Z63" s="45">
        <v>0</v>
      </c>
      <c r="AA63" s="45">
        <v>0</v>
      </c>
      <c r="AB63" s="46">
        <v>0</v>
      </c>
      <c r="AC63" s="46">
        <v>0</v>
      </c>
      <c r="AD63" s="42">
        <v>0</v>
      </c>
      <c r="AE63" s="42">
        <v>0</v>
      </c>
      <c r="AF63" s="46">
        <v>0</v>
      </c>
      <c r="AG63" s="46">
        <v>0</v>
      </c>
      <c r="AH63" s="46">
        <v>0</v>
      </c>
      <c r="AI63" s="27">
        <f t="shared" si="92"/>
        <v>266.89999999999998</v>
      </c>
      <c r="AJ63" s="25"/>
      <c r="AK63" s="25">
        <v>0</v>
      </c>
      <c r="AL63" s="25">
        <v>266.89999999999998</v>
      </c>
      <c r="AM63" s="23">
        <v>0</v>
      </c>
    </row>
    <row r="64" spans="1:40" s="18" customFormat="1" ht="78.75" customHeight="1" outlineLevel="2" x14ac:dyDescent="0.25">
      <c r="A64" s="58" t="s">
        <v>52</v>
      </c>
      <c r="B64" s="90" t="s">
        <v>97</v>
      </c>
      <c r="C64" s="91"/>
      <c r="D64" s="92"/>
      <c r="E64" s="43">
        <f>SUM(E65:E70)</f>
        <v>39185.099999999991</v>
      </c>
      <c r="F64" s="43">
        <f t="shared" ref="F64:AH64" si="116">SUM(F65:F70)</f>
        <v>0</v>
      </c>
      <c r="G64" s="43">
        <f t="shared" si="116"/>
        <v>0</v>
      </c>
      <c r="H64" s="43">
        <f t="shared" si="116"/>
        <v>39185.099999999991</v>
      </c>
      <c r="I64" s="43">
        <f t="shared" si="116"/>
        <v>0</v>
      </c>
      <c r="J64" s="43">
        <f t="shared" si="116"/>
        <v>4760.5999999999995</v>
      </c>
      <c r="K64" s="43">
        <f t="shared" si="116"/>
        <v>0</v>
      </c>
      <c r="L64" s="43">
        <f t="shared" si="116"/>
        <v>0</v>
      </c>
      <c r="M64" s="43">
        <f t="shared" si="116"/>
        <v>4760.5999999999995</v>
      </c>
      <c r="N64" s="43">
        <f t="shared" si="116"/>
        <v>0</v>
      </c>
      <c r="O64" s="43">
        <f t="shared" si="116"/>
        <v>6321.9</v>
      </c>
      <c r="P64" s="43">
        <f t="shared" si="116"/>
        <v>0</v>
      </c>
      <c r="Q64" s="43">
        <f t="shared" si="116"/>
        <v>0</v>
      </c>
      <c r="R64" s="43">
        <f t="shared" si="116"/>
        <v>6321.9</v>
      </c>
      <c r="S64" s="43">
        <f t="shared" si="116"/>
        <v>0</v>
      </c>
      <c r="T64" s="43">
        <f t="shared" si="116"/>
        <v>8020.3</v>
      </c>
      <c r="U64" s="43">
        <f t="shared" si="116"/>
        <v>0</v>
      </c>
      <c r="V64" s="43">
        <f t="shared" si="116"/>
        <v>0</v>
      </c>
      <c r="W64" s="43">
        <f t="shared" si="116"/>
        <v>8020.3</v>
      </c>
      <c r="X64" s="43">
        <f t="shared" si="116"/>
        <v>0</v>
      </c>
      <c r="Y64" s="43">
        <f t="shared" si="116"/>
        <v>9844.2999999999993</v>
      </c>
      <c r="Z64" s="43">
        <f t="shared" si="116"/>
        <v>0</v>
      </c>
      <c r="AA64" s="43">
        <f t="shared" si="116"/>
        <v>0</v>
      </c>
      <c r="AB64" s="43">
        <f t="shared" si="116"/>
        <v>9844.2999999999993</v>
      </c>
      <c r="AC64" s="43">
        <f t="shared" si="116"/>
        <v>0</v>
      </c>
      <c r="AD64" s="43">
        <f t="shared" si="116"/>
        <v>10238</v>
      </c>
      <c r="AE64" s="43">
        <f t="shared" si="116"/>
        <v>0</v>
      </c>
      <c r="AF64" s="43">
        <f t="shared" si="116"/>
        <v>0</v>
      </c>
      <c r="AG64" s="43">
        <f t="shared" si="116"/>
        <v>10238</v>
      </c>
      <c r="AH64" s="43">
        <f t="shared" si="116"/>
        <v>0</v>
      </c>
      <c r="AI64" s="27"/>
      <c r="AJ64" s="27"/>
      <c r="AK64" s="27"/>
      <c r="AL64" s="27"/>
      <c r="AM64" s="49"/>
    </row>
    <row r="65" spans="1:39" s="15" customFormat="1" ht="33" outlineLevel="2" x14ac:dyDescent="0.25">
      <c r="A65" s="56" t="s">
        <v>140</v>
      </c>
      <c r="B65" s="19" t="s">
        <v>38</v>
      </c>
      <c r="C65" s="31" t="s">
        <v>6</v>
      </c>
      <c r="D65" s="31" t="s">
        <v>28</v>
      </c>
      <c r="E65" s="43">
        <f t="shared" si="88"/>
        <v>9572</v>
      </c>
      <c r="F65" s="45">
        <f t="shared" si="1"/>
        <v>0</v>
      </c>
      <c r="G65" s="45">
        <f t="shared" si="2"/>
        <v>0</v>
      </c>
      <c r="H65" s="45">
        <f t="shared" si="3"/>
        <v>9572</v>
      </c>
      <c r="I65" s="45">
        <f t="shared" si="4"/>
        <v>0</v>
      </c>
      <c r="J65" s="43">
        <f>K65+L65+M65+N65</f>
        <v>1772.8</v>
      </c>
      <c r="K65" s="45">
        <v>0</v>
      </c>
      <c r="L65" s="46">
        <v>0</v>
      </c>
      <c r="M65" s="46">
        <v>1772.8</v>
      </c>
      <c r="N65" s="46">
        <v>0</v>
      </c>
      <c r="O65" s="42">
        <f>P65+Q65+R65+S65</f>
        <v>1836.6</v>
      </c>
      <c r="P65" s="46">
        <v>0</v>
      </c>
      <c r="Q65" s="46">
        <v>0</v>
      </c>
      <c r="R65" s="45">
        <f>ROUND(M65*1.036,1)</f>
        <v>1836.6</v>
      </c>
      <c r="S65" s="46">
        <v>0</v>
      </c>
      <c r="T65" s="42">
        <f>U65+V65+W65+X65</f>
        <v>1910.1</v>
      </c>
      <c r="U65" s="46">
        <v>0</v>
      </c>
      <c r="V65" s="46">
        <v>0</v>
      </c>
      <c r="W65" s="45">
        <f>ROUND(R65*1.04,1)</f>
        <v>1910.1</v>
      </c>
      <c r="X65" s="45">
        <v>0</v>
      </c>
      <c r="Y65" s="42">
        <f>Z65+AA65+AB65+AC65</f>
        <v>1986.5</v>
      </c>
      <c r="Z65" s="46">
        <v>0</v>
      </c>
      <c r="AA65" s="46">
        <v>0</v>
      </c>
      <c r="AB65" s="45">
        <f>ROUND(W65*1.04,1)</f>
        <v>1986.5</v>
      </c>
      <c r="AC65" s="45">
        <v>0</v>
      </c>
      <c r="AD65" s="42">
        <f>AE65+AF65+AG65+AH65</f>
        <v>2066</v>
      </c>
      <c r="AE65" s="46">
        <v>0</v>
      </c>
      <c r="AF65" s="46">
        <v>0</v>
      </c>
      <c r="AG65" s="45">
        <f>ROUND(AB65*1.04,1)</f>
        <v>2066</v>
      </c>
      <c r="AH65" s="45">
        <v>0</v>
      </c>
      <c r="AI65" s="27">
        <f t="shared" si="92"/>
        <v>323.60000000000002</v>
      </c>
      <c r="AJ65" s="25"/>
      <c r="AK65" s="25">
        <v>0</v>
      </c>
      <c r="AL65" s="25">
        <v>323.60000000000002</v>
      </c>
      <c r="AM65" s="23">
        <v>0</v>
      </c>
    </row>
    <row r="66" spans="1:39" s="15" customFormat="1" ht="33" outlineLevel="2" x14ac:dyDescent="0.25">
      <c r="A66" s="56" t="s">
        <v>141</v>
      </c>
      <c r="B66" s="19" t="s">
        <v>23</v>
      </c>
      <c r="C66" s="31" t="s">
        <v>6</v>
      </c>
      <c r="D66" s="31" t="s">
        <v>28</v>
      </c>
      <c r="E66" s="43">
        <f t="shared" si="88"/>
        <v>7243.7000000000007</v>
      </c>
      <c r="F66" s="45">
        <f t="shared" si="1"/>
        <v>0</v>
      </c>
      <c r="G66" s="45">
        <f t="shared" si="2"/>
        <v>0</v>
      </c>
      <c r="H66" s="45">
        <f t="shared" si="3"/>
        <v>7243.7000000000007</v>
      </c>
      <c r="I66" s="45">
        <f t="shared" si="4"/>
        <v>0</v>
      </c>
      <c r="J66" s="43">
        <f>K66+L66+M66+N66</f>
        <v>1341.6</v>
      </c>
      <c r="K66" s="45">
        <v>0</v>
      </c>
      <c r="L66" s="46">
        <v>0</v>
      </c>
      <c r="M66" s="46">
        <v>1341.6</v>
      </c>
      <c r="N66" s="46">
        <v>0</v>
      </c>
      <c r="O66" s="42">
        <f>P66+Q66+R66+S66</f>
        <v>1389.9</v>
      </c>
      <c r="P66" s="46">
        <v>0</v>
      </c>
      <c r="Q66" s="46">
        <v>0</v>
      </c>
      <c r="R66" s="45">
        <f>ROUND(M66*1.036,1)</f>
        <v>1389.9</v>
      </c>
      <c r="S66" s="46">
        <v>0</v>
      </c>
      <c r="T66" s="42">
        <f>U66+V66+W66+X66</f>
        <v>1445.5</v>
      </c>
      <c r="U66" s="46">
        <v>0</v>
      </c>
      <c r="V66" s="46">
        <v>0</v>
      </c>
      <c r="W66" s="45">
        <f>ROUND(R66*1.04,1)</f>
        <v>1445.5</v>
      </c>
      <c r="X66" s="45">
        <v>0</v>
      </c>
      <c r="Y66" s="42">
        <f>Z66+AA66+AB66+AC66</f>
        <v>1503.3</v>
      </c>
      <c r="Z66" s="46">
        <v>0</v>
      </c>
      <c r="AA66" s="46">
        <v>0</v>
      </c>
      <c r="AB66" s="45">
        <f>ROUND(W66*1.04,1)</f>
        <v>1503.3</v>
      </c>
      <c r="AC66" s="45">
        <v>0</v>
      </c>
      <c r="AD66" s="42">
        <f>AE66+AF66+AG66+AH66</f>
        <v>1563.4</v>
      </c>
      <c r="AE66" s="46">
        <v>0</v>
      </c>
      <c r="AF66" s="46">
        <v>0</v>
      </c>
      <c r="AG66" s="45">
        <f>ROUND(AB66*1.04,1)</f>
        <v>1563.4</v>
      </c>
      <c r="AH66" s="45">
        <v>0</v>
      </c>
      <c r="AI66" s="27">
        <f t="shared" si="92"/>
        <v>373.9</v>
      </c>
      <c r="AJ66" s="25"/>
      <c r="AK66" s="25">
        <v>0</v>
      </c>
      <c r="AL66" s="25">
        <v>373.9</v>
      </c>
      <c r="AM66" s="23">
        <v>0</v>
      </c>
    </row>
    <row r="67" spans="1:39" s="15" customFormat="1" ht="33" outlineLevel="2" x14ac:dyDescent="0.25">
      <c r="A67" s="56" t="s">
        <v>142</v>
      </c>
      <c r="B67" s="19" t="s">
        <v>20</v>
      </c>
      <c r="C67" s="31" t="s">
        <v>6</v>
      </c>
      <c r="D67" s="31" t="s">
        <v>28</v>
      </c>
      <c r="E67" s="43">
        <f t="shared" si="88"/>
        <v>8888.4</v>
      </c>
      <c r="F67" s="45">
        <f t="shared" ref="F67:F70" si="117">K67+P67+U67+Z67+AE67</f>
        <v>0</v>
      </c>
      <c r="G67" s="45">
        <f t="shared" ref="G67:G70" si="118">L67+Q67+V67+AA67+AF67</f>
        <v>0</v>
      </c>
      <c r="H67" s="45">
        <f t="shared" ref="H67:H70" si="119">M67+R67+W67+AB67+AG67</f>
        <v>8888.4</v>
      </c>
      <c r="I67" s="45">
        <f t="shared" ref="I67:I70" si="120">N67+S67+X67+AC67+AH67</f>
        <v>0</v>
      </c>
      <c r="J67" s="43">
        <v>1646.2</v>
      </c>
      <c r="K67" s="45">
        <v>0</v>
      </c>
      <c r="L67" s="46">
        <v>0</v>
      </c>
      <c r="M67" s="46">
        <v>1646.2</v>
      </c>
      <c r="N67" s="46">
        <v>0</v>
      </c>
      <c r="O67" s="42">
        <v>1705.5</v>
      </c>
      <c r="P67" s="46">
        <v>0</v>
      </c>
      <c r="Q67" s="46">
        <v>0</v>
      </c>
      <c r="R67" s="45">
        <v>1705.5</v>
      </c>
      <c r="S67" s="46">
        <v>0</v>
      </c>
      <c r="T67" s="42">
        <v>1773.7</v>
      </c>
      <c r="U67" s="46">
        <v>0</v>
      </c>
      <c r="V67" s="46">
        <v>0</v>
      </c>
      <c r="W67" s="45">
        <v>1773.7</v>
      </c>
      <c r="X67" s="45">
        <v>0</v>
      </c>
      <c r="Y67" s="42">
        <v>1844.6</v>
      </c>
      <c r="Z67" s="46">
        <v>0</v>
      </c>
      <c r="AA67" s="46">
        <v>0</v>
      </c>
      <c r="AB67" s="45">
        <v>1844.6</v>
      </c>
      <c r="AC67" s="45">
        <v>0</v>
      </c>
      <c r="AD67" s="42">
        <v>1918.4</v>
      </c>
      <c r="AE67" s="46">
        <v>0</v>
      </c>
      <c r="AF67" s="46">
        <v>0</v>
      </c>
      <c r="AG67" s="45">
        <v>1918.4</v>
      </c>
      <c r="AH67" s="45">
        <v>0</v>
      </c>
      <c r="AI67" s="27"/>
      <c r="AJ67" s="25"/>
      <c r="AK67" s="25"/>
      <c r="AL67" s="25"/>
      <c r="AM67" s="23"/>
    </row>
    <row r="68" spans="1:39" s="15" customFormat="1" ht="33" outlineLevel="2" x14ac:dyDescent="0.25">
      <c r="A68" s="56" t="s">
        <v>138</v>
      </c>
      <c r="B68" s="19" t="s">
        <v>21</v>
      </c>
      <c r="C68" s="31" t="s">
        <v>6</v>
      </c>
      <c r="D68" s="31" t="s">
        <v>28</v>
      </c>
      <c r="E68" s="43">
        <f t="shared" si="88"/>
        <v>5902.1</v>
      </c>
      <c r="F68" s="45">
        <f t="shared" si="117"/>
        <v>0</v>
      </c>
      <c r="G68" s="45">
        <f t="shared" si="118"/>
        <v>0</v>
      </c>
      <c r="H68" s="45">
        <f t="shared" si="119"/>
        <v>5902.1</v>
      </c>
      <c r="I68" s="45">
        <f t="shared" si="120"/>
        <v>0</v>
      </c>
      <c r="J68" s="43">
        <v>0</v>
      </c>
      <c r="K68" s="45">
        <v>0</v>
      </c>
      <c r="L68" s="46">
        <v>0</v>
      </c>
      <c r="M68" s="46">
        <v>0</v>
      </c>
      <c r="N68" s="46">
        <v>0</v>
      </c>
      <c r="O68" s="42">
        <f>R68</f>
        <v>1389.9</v>
      </c>
      <c r="P68" s="46">
        <v>0</v>
      </c>
      <c r="Q68" s="46">
        <v>0</v>
      </c>
      <c r="R68" s="45">
        <v>1389.9</v>
      </c>
      <c r="S68" s="46">
        <v>0</v>
      </c>
      <c r="T68" s="42">
        <f>W68</f>
        <v>1445.5</v>
      </c>
      <c r="U68" s="46">
        <v>0</v>
      </c>
      <c r="V68" s="46">
        <v>0</v>
      </c>
      <c r="W68" s="45">
        <v>1445.5</v>
      </c>
      <c r="X68" s="45">
        <v>0</v>
      </c>
      <c r="Y68" s="42">
        <f>AB68</f>
        <v>1503.3</v>
      </c>
      <c r="Z68" s="46">
        <v>0</v>
      </c>
      <c r="AA68" s="46">
        <v>0</v>
      </c>
      <c r="AB68" s="45">
        <v>1503.3</v>
      </c>
      <c r="AC68" s="45">
        <v>0</v>
      </c>
      <c r="AD68" s="42">
        <f>AG68</f>
        <v>1563.4</v>
      </c>
      <c r="AE68" s="46">
        <v>0</v>
      </c>
      <c r="AF68" s="46">
        <v>0</v>
      </c>
      <c r="AG68" s="45">
        <v>1563.4</v>
      </c>
      <c r="AH68" s="45">
        <v>0</v>
      </c>
      <c r="AI68" s="27"/>
      <c r="AJ68" s="25"/>
      <c r="AK68" s="25"/>
      <c r="AL68" s="25"/>
      <c r="AM68" s="23"/>
    </row>
    <row r="69" spans="1:39" s="15" customFormat="1" ht="33" outlineLevel="2" x14ac:dyDescent="0.25">
      <c r="A69" s="56" t="s">
        <v>139</v>
      </c>
      <c r="B69" s="19" t="s">
        <v>27</v>
      </c>
      <c r="C69" s="31" t="s">
        <v>6</v>
      </c>
      <c r="D69" s="31" t="s">
        <v>28</v>
      </c>
      <c r="E69" s="43">
        <f t="shared" si="88"/>
        <v>4512.2000000000007</v>
      </c>
      <c r="F69" s="45">
        <f t="shared" si="117"/>
        <v>0</v>
      </c>
      <c r="G69" s="45">
        <f t="shared" si="118"/>
        <v>0</v>
      </c>
      <c r="H69" s="45">
        <f t="shared" si="119"/>
        <v>4512.2000000000007</v>
      </c>
      <c r="I69" s="45">
        <f t="shared" si="120"/>
        <v>0</v>
      </c>
      <c r="J69" s="43">
        <v>0</v>
      </c>
      <c r="K69" s="45">
        <v>0</v>
      </c>
      <c r="L69" s="46">
        <v>0</v>
      </c>
      <c r="M69" s="46">
        <v>0</v>
      </c>
      <c r="N69" s="46">
        <v>0</v>
      </c>
      <c r="O69" s="43">
        <v>0</v>
      </c>
      <c r="P69" s="45">
        <v>0</v>
      </c>
      <c r="Q69" s="46">
        <v>0</v>
      </c>
      <c r="R69" s="46">
        <v>0</v>
      </c>
      <c r="S69" s="46">
        <v>0</v>
      </c>
      <c r="T69" s="42">
        <f>W69</f>
        <v>1445.5</v>
      </c>
      <c r="U69" s="46">
        <v>0</v>
      </c>
      <c r="V69" s="46">
        <v>0</v>
      </c>
      <c r="W69" s="45">
        <v>1445.5</v>
      </c>
      <c r="X69" s="45">
        <v>0</v>
      </c>
      <c r="Y69" s="42">
        <f>AB69</f>
        <v>1503.3</v>
      </c>
      <c r="Z69" s="46">
        <v>0</v>
      </c>
      <c r="AA69" s="46">
        <v>0</v>
      </c>
      <c r="AB69" s="45">
        <v>1503.3</v>
      </c>
      <c r="AC69" s="45">
        <v>0</v>
      </c>
      <c r="AD69" s="42">
        <f>AG69</f>
        <v>1563.4</v>
      </c>
      <c r="AE69" s="46">
        <v>0</v>
      </c>
      <c r="AF69" s="46">
        <v>0</v>
      </c>
      <c r="AG69" s="45">
        <v>1563.4</v>
      </c>
      <c r="AH69" s="45">
        <v>0</v>
      </c>
      <c r="AI69" s="27"/>
      <c r="AJ69" s="25"/>
      <c r="AK69" s="25"/>
      <c r="AL69" s="25"/>
      <c r="AM69" s="23"/>
    </row>
    <row r="70" spans="1:39" s="15" customFormat="1" ht="33" outlineLevel="2" x14ac:dyDescent="0.25">
      <c r="A70" s="56" t="s">
        <v>143</v>
      </c>
      <c r="B70" s="19" t="s">
        <v>148</v>
      </c>
      <c r="C70" s="31" t="s">
        <v>6</v>
      </c>
      <c r="D70" s="31" t="s">
        <v>28</v>
      </c>
      <c r="E70" s="43">
        <f t="shared" si="88"/>
        <v>3066.7</v>
      </c>
      <c r="F70" s="45">
        <f t="shared" si="117"/>
        <v>0</v>
      </c>
      <c r="G70" s="45">
        <f t="shared" si="118"/>
        <v>0</v>
      </c>
      <c r="H70" s="45">
        <f t="shared" si="119"/>
        <v>3066.7</v>
      </c>
      <c r="I70" s="45">
        <f t="shared" si="120"/>
        <v>0</v>
      </c>
      <c r="J70" s="43">
        <v>0</v>
      </c>
      <c r="K70" s="45">
        <v>0</v>
      </c>
      <c r="L70" s="46">
        <v>0</v>
      </c>
      <c r="M70" s="46">
        <v>0</v>
      </c>
      <c r="N70" s="46">
        <v>0</v>
      </c>
      <c r="O70" s="43">
        <v>0</v>
      </c>
      <c r="P70" s="45">
        <v>0</v>
      </c>
      <c r="Q70" s="46">
        <v>0</v>
      </c>
      <c r="R70" s="46">
        <v>0</v>
      </c>
      <c r="S70" s="46">
        <v>0</v>
      </c>
      <c r="T70" s="43">
        <v>0</v>
      </c>
      <c r="U70" s="45">
        <v>0</v>
      </c>
      <c r="V70" s="46">
        <v>0</v>
      </c>
      <c r="W70" s="46">
        <v>0</v>
      </c>
      <c r="X70" s="46">
        <v>0</v>
      </c>
      <c r="Y70" s="42">
        <f>AB70</f>
        <v>1503.3</v>
      </c>
      <c r="Z70" s="46">
        <v>0</v>
      </c>
      <c r="AA70" s="46">
        <v>0</v>
      </c>
      <c r="AB70" s="45">
        <v>1503.3</v>
      </c>
      <c r="AC70" s="45">
        <v>0</v>
      </c>
      <c r="AD70" s="42">
        <f>AG70</f>
        <v>1563.4</v>
      </c>
      <c r="AE70" s="46">
        <v>0</v>
      </c>
      <c r="AF70" s="46">
        <v>0</v>
      </c>
      <c r="AG70" s="45">
        <v>1563.4</v>
      </c>
      <c r="AH70" s="45">
        <v>0</v>
      </c>
      <c r="AI70" s="27"/>
      <c r="AJ70" s="25"/>
      <c r="AK70" s="25"/>
      <c r="AL70" s="25"/>
      <c r="AM70" s="23"/>
    </row>
    <row r="71" spans="1:39" s="15" customFormat="1" ht="31.5" customHeight="1" outlineLevel="2" x14ac:dyDescent="0.25">
      <c r="A71" s="53" t="s">
        <v>57</v>
      </c>
      <c r="B71" s="78" t="s">
        <v>98</v>
      </c>
      <c r="C71" s="79"/>
      <c r="D71" s="80"/>
      <c r="E71" s="37">
        <f t="shared" si="88"/>
        <v>3696.3</v>
      </c>
      <c r="F71" s="61">
        <f t="shared" si="1"/>
        <v>0</v>
      </c>
      <c r="G71" s="61">
        <f t="shared" si="2"/>
        <v>0</v>
      </c>
      <c r="H71" s="61">
        <f t="shared" si="3"/>
        <v>3696.3</v>
      </c>
      <c r="I71" s="61">
        <f t="shared" si="4"/>
        <v>0</v>
      </c>
      <c r="J71" s="62">
        <f t="shared" ref="J71:AH71" si="121">J72+J75+J81</f>
        <v>1382.3999999999999</v>
      </c>
      <c r="K71" s="63">
        <f t="shared" si="121"/>
        <v>0</v>
      </c>
      <c r="L71" s="62">
        <f t="shared" si="121"/>
        <v>0</v>
      </c>
      <c r="M71" s="62">
        <f t="shared" si="121"/>
        <v>1382.3999999999999</v>
      </c>
      <c r="N71" s="62">
        <f t="shared" si="121"/>
        <v>0</v>
      </c>
      <c r="O71" s="62">
        <f t="shared" si="121"/>
        <v>549.5</v>
      </c>
      <c r="P71" s="63">
        <f t="shared" si="121"/>
        <v>0</v>
      </c>
      <c r="Q71" s="62">
        <f t="shared" si="121"/>
        <v>0</v>
      </c>
      <c r="R71" s="62">
        <f t="shared" si="121"/>
        <v>549.5</v>
      </c>
      <c r="S71" s="62">
        <f t="shared" si="121"/>
        <v>0</v>
      </c>
      <c r="T71" s="62">
        <f t="shared" si="121"/>
        <v>568.29999999999995</v>
      </c>
      <c r="U71" s="63">
        <f t="shared" si="121"/>
        <v>0</v>
      </c>
      <c r="V71" s="62">
        <f t="shared" si="121"/>
        <v>0</v>
      </c>
      <c r="W71" s="62">
        <f t="shared" si="121"/>
        <v>568.29999999999995</v>
      </c>
      <c r="X71" s="62">
        <f t="shared" si="121"/>
        <v>0</v>
      </c>
      <c r="Y71" s="62">
        <f t="shared" si="121"/>
        <v>587.9</v>
      </c>
      <c r="Z71" s="63">
        <f t="shared" si="121"/>
        <v>0</v>
      </c>
      <c r="AA71" s="62">
        <f t="shared" si="121"/>
        <v>0</v>
      </c>
      <c r="AB71" s="62">
        <f t="shared" si="121"/>
        <v>587.9</v>
      </c>
      <c r="AC71" s="62">
        <f t="shared" si="121"/>
        <v>0</v>
      </c>
      <c r="AD71" s="62">
        <f t="shared" si="121"/>
        <v>608.20000000000005</v>
      </c>
      <c r="AE71" s="62">
        <f t="shared" si="121"/>
        <v>0</v>
      </c>
      <c r="AF71" s="62">
        <f t="shared" si="121"/>
        <v>0</v>
      </c>
      <c r="AG71" s="62">
        <f t="shared" si="121"/>
        <v>608.20000000000005</v>
      </c>
      <c r="AH71" s="62">
        <f t="shared" si="121"/>
        <v>0</v>
      </c>
      <c r="AI71" s="27">
        <f t="shared" si="92"/>
        <v>126.4</v>
      </c>
      <c r="AJ71" s="25"/>
      <c r="AK71" s="25">
        <v>0</v>
      </c>
      <c r="AL71" s="25">
        <v>126.4</v>
      </c>
      <c r="AM71" s="23">
        <v>0</v>
      </c>
    </row>
    <row r="72" spans="1:39" s="18" customFormat="1" ht="43.5" customHeight="1" outlineLevel="2" x14ac:dyDescent="0.25">
      <c r="A72" s="59" t="s">
        <v>58</v>
      </c>
      <c r="B72" s="90" t="s">
        <v>99</v>
      </c>
      <c r="C72" s="91"/>
      <c r="D72" s="92"/>
      <c r="E72" s="43">
        <f>E73+E74</f>
        <v>1046.6999999999998</v>
      </c>
      <c r="F72" s="43">
        <f t="shared" ref="F72:AH72" si="122">F73+F74</f>
        <v>0</v>
      </c>
      <c r="G72" s="43">
        <f t="shared" si="122"/>
        <v>0</v>
      </c>
      <c r="H72" s="43">
        <f t="shared" si="122"/>
        <v>1046.6999999999998</v>
      </c>
      <c r="I72" s="43">
        <f t="shared" si="122"/>
        <v>0</v>
      </c>
      <c r="J72" s="43">
        <f t="shared" si="122"/>
        <v>1046.6999999999998</v>
      </c>
      <c r="K72" s="43">
        <f t="shared" si="122"/>
        <v>0</v>
      </c>
      <c r="L72" s="43">
        <f t="shared" si="122"/>
        <v>0</v>
      </c>
      <c r="M72" s="43">
        <f t="shared" si="122"/>
        <v>1046.6999999999998</v>
      </c>
      <c r="N72" s="43">
        <f t="shared" si="122"/>
        <v>0</v>
      </c>
      <c r="O72" s="43">
        <f t="shared" si="122"/>
        <v>0</v>
      </c>
      <c r="P72" s="43">
        <f t="shared" si="122"/>
        <v>0</v>
      </c>
      <c r="Q72" s="43">
        <f t="shared" si="122"/>
        <v>0</v>
      </c>
      <c r="R72" s="43">
        <f t="shared" si="122"/>
        <v>0</v>
      </c>
      <c r="S72" s="43">
        <f t="shared" si="122"/>
        <v>0</v>
      </c>
      <c r="T72" s="43">
        <f t="shared" si="122"/>
        <v>0</v>
      </c>
      <c r="U72" s="43">
        <f t="shared" si="122"/>
        <v>0</v>
      </c>
      <c r="V72" s="43">
        <f t="shared" si="122"/>
        <v>0</v>
      </c>
      <c r="W72" s="43">
        <f t="shared" si="122"/>
        <v>0</v>
      </c>
      <c r="X72" s="43">
        <f t="shared" si="122"/>
        <v>0</v>
      </c>
      <c r="Y72" s="43">
        <f t="shared" si="122"/>
        <v>0</v>
      </c>
      <c r="Z72" s="43">
        <f t="shared" si="122"/>
        <v>0</v>
      </c>
      <c r="AA72" s="43">
        <f t="shared" si="122"/>
        <v>0</v>
      </c>
      <c r="AB72" s="43">
        <f t="shared" si="122"/>
        <v>0</v>
      </c>
      <c r="AC72" s="43">
        <f t="shared" si="122"/>
        <v>0</v>
      </c>
      <c r="AD72" s="43">
        <f t="shared" si="122"/>
        <v>0</v>
      </c>
      <c r="AE72" s="43">
        <f t="shared" si="122"/>
        <v>0</v>
      </c>
      <c r="AF72" s="43">
        <f t="shared" si="122"/>
        <v>0</v>
      </c>
      <c r="AG72" s="43">
        <f t="shared" si="122"/>
        <v>0</v>
      </c>
      <c r="AH72" s="43">
        <f t="shared" si="122"/>
        <v>0</v>
      </c>
      <c r="AI72" s="27">
        <f t="shared" si="92"/>
        <v>265.60000000000002</v>
      </c>
      <c r="AJ72" s="27"/>
      <c r="AK72" s="27">
        <v>0</v>
      </c>
      <c r="AL72" s="27">
        <v>265.60000000000002</v>
      </c>
      <c r="AM72" s="49">
        <v>0</v>
      </c>
    </row>
    <row r="73" spans="1:39" s="15" customFormat="1" ht="47.25" outlineLevel="2" x14ac:dyDescent="0.25">
      <c r="A73" s="54" t="s">
        <v>100</v>
      </c>
      <c r="B73" s="30" t="s">
        <v>27</v>
      </c>
      <c r="C73" s="31" t="s">
        <v>6</v>
      </c>
      <c r="D73" s="31" t="s">
        <v>6</v>
      </c>
      <c r="E73" s="43">
        <f t="shared" si="88"/>
        <v>475.9</v>
      </c>
      <c r="F73" s="45">
        <f t="shared" si="1"/>
        <v>0</v>
      </c>
      <c r="G73" s="45">
        <f t="shared" si="2"/>
        <v>0</v>
      </c>
      <c r="H73" s="45">
        <f t="shared" si="3"/>
        <v>475.9</v>
      </c>
      <c r="I73" s="45">
        <f t="shared" si="4"/>
        <v>0</v>
      </c>
      <c r="J73" s="43">
        <v>475.9</v>
      </c>
      <c r="K73" s="45">
        <v>0</v>
      </c>
      <c r="L73" s="46">
        <v>0</v>
      </c>
      <c r="M73" s="46">
        <v>475.9</v>
      </c>
      <c r="N73" s="46">
        <v>0</v>
      </c>
      <c r="O73" s="42">
        <v>0</v>
      </c>
      <c r="P73" s="46">
        <v>0</v>
      </c>
      <c r="Q73" s="46">
        <v>0</v>
      </c>
      <c r="R73" s="46">
        <v>0</v>
      </c>
      <c r="S73" s="46">
        <v>0</v>
      </c>
      <c r="T73" s="42">
        <v>0</v>
      </c>
      <c r="U73" s="46">
        <v>0</v>
      </c>
      <c r="V73" s="46">
        <v>0</v>
      </c>
      <c r="W73" s="46">
        <v>0</v>
      </c>
      <c r="X73" s="45">
        <v>0</v>
      </c>
      <c r="Y73" s="43">
        <v>0</v>
      </c>
      <c r="Z73" s="45">
        <v>0</v>
      </c>
      <c r="AA73" s="45">
        <v>0</v>
      </c>
      <c r="AB73" s="46">
        <v>0</v>
      </c>
      <c r="AC73" s="46">
        <v>0</v>
      </c>
      <c r="AD73" s="42">
        <v>0</v>
      </c>
      <c r="AE73" s="42">
        <v>0</v>
      </c>
      <c r="AF73" s="46">
        <v>0</v>
      </c>
      <c r="AG73" s="46">
        <v>0</v>
      </c>
      <c r="AH73" s="46">
        <v>0</v>
      </c>
      <c r="AI73" s="27">
        <f>SUM(AJ73:AM73)</f>
        <v>56.4</v>
      </c>
      <c r="AJ73" s="25"/>
      <c r="AK73" s="25">
        <v>0</v>
      </c>
      <c r="AL73" s="25">
        <v>56.4</v>
      </c>
      <c r="AM73" s="23">
        <v>0</v>
      </c>
    </row>
    <row r="74" spans="1:39" s="15" customFormat="1" ht="47.25" outlineLevel="2" x14ac:dyDescent="0.25">
      <c r="A74" s="54" t="s">
        <v>101</v>
      </c>
      <c r="B74" s="30" t="s">
        <v>23</v>
      </c>
      <c r="C74" s="31" t="s">
        <v>6</v>
      </c>
      <c r="D74" s="31" t="s">
        <v>6</v>
      </c>
      <c r="E74" s="43">
        <f t="shared" si="88"/>
        <v>570.79999999999995</v>
      </c>
      <c r="F74" s="45">
        <f t="shared" si="1"/>
        <v>0</v>
      </c>
      <c r="G74" s="45">
        <f t="shared" si="2"/>
        <v>0</v>
      </c>
      <c r="H74" s="45">
        <f t="shared" si="3"/>
        <v>570.79999999999995</v>
      </c>
      <c r="I74" s="45">
        <f t="shared" si="4"/>
        <v>0</v>
      </c>
      <c r="J74" s="43">
        <v>570.79999999999995</v>
      </c>
      <c r="K74" s="45">
        <v>0</v>
      </c>
      <c r="L74" s="46">
        <v>0</v>
      </c>
      <c r="M74" s="46">
        <v>570.79999999999995</v>
      </c>
      <c r="N74" s="46">
        <v>0</v>
      </c>
      <c r="O74" s="42">
        <v>0</v>
      </c>
      <c r="P74" s="46">
        <v>0</v>
      </c>
      <c r="Q74" s="46">
        <v>0</v>
      </c>
      <c r="R74" s="46">
        <v>0</v>
      </c>
      <c r="S74" s="46">
        <v>0</v>
      </c>
      <c r="T74" s="42">
        <v>0</v>
      </c>
      <c r="U74" s="46">
        <v>0</v>
      </c>
      <c r="V74" s="46">
        <v>0</v>
      </c>
      <c r="W74" s="46">
        <v>0</v>
      </c>
      <c r="X74" s="45">
        <v>0</v>
      </c>
      <c r="Y74" s="43">
        <v>0</v>
      </c>
      <c r="Z74" s="45">
        <v>0</v>
      </c>
      <c r="AA74" s="45">
        <v>0</v>
      </c>
      <c r="AB74" s="46">
        <v>0</v>
      </c>
      <c r="AC74" s="46">
        <v>0</v>
      </c>
      <c r="AD74" s="42">
        <v>0</v>
      </c>
      <c r="AE74" s="42">
        <v>0</v>
      </c>
      <c r="AF74" s="46">
        <v>0</v>
      </c>
      <c r="AG74" s="46">
        <v>0</v>
      </c>
      <c r="AH74" s="46">
        <v>0</v>
      </c>
      <c r="AI74" s="27">
        <f>SUM(AJ74:AM74)</f>
        <v>124.4</v>
      </c>
      <c r="AJ74" s="25"/>
      <c r="AK74" s="25">
        <v>0</v>
      </c>
      <c r="AL74" s="25">
        <v>124.4</v>
      </c>
      <c r="AM74" s="23">
        <v>0</v>
      </c>
    </row>
    <row r="75" spans="1:39" s="18" customFormat="1" ht="78" customHeight="1" outlineLevel="2" x14ac:dyDescent="0.25">
      <c r="A75" s="59" t="s">
        <v>30</v>
      </c>
      <c r="B75" s="87" t="s">
        <v>102</v>
      </c>
      <c r="C75" s="88"/>
      <c r="D75" s="89"/>
      <c r="E75" s="43">
        <f>SUM(E76:E80)</f>
        <v>2249.6</v>
      </c>
      <c r="F75" s="43">
        <f t="shared" ref="F75:AH75" si="123">SUM(F76:F80)</f>
        <v>0</v>
      </c>
      <c r="G75" s="43">
        <f t="shared" si="123"/>
        <v>0</v>
      </c>
      <c r="H75" s="43">
        <f t="shared" si="123"/>
        <v>2249.6</v>
      </c>
      <c r="I75" s="43">
        <f t="shared" si="123"/>
        <v>0</v>
      </c>
      <c r="J75" s="43">
        <f t="shared" si="123"/>
        <v>255.7</v>
      </c>
      <c r="K75" s="43">
        <f t="shared" si="123"/>
        <v>0</v>
      </c>
      <c r="L75" s="43">
        <f t="shared" si="123"/>
        <v>0</v>
      </c>
      <c r="M75" s="43">
        <f t="shared" si="123"/>
        <v>255.7</v>
      </c>
      <c r="N75" s="43">
        <f t="shared" si="123"/>
        <v>0</v>
      </c>
      <c r="O75" s="43">
        <f t="shared" si="123"/>
        <v>469.5</v>
      </c>
      <c r="P75" s="43">
        <f t="shared" si="123"/>
        <v>0</v>
      </c>
      <c r="Q75" s="43">
        <f t="shared" si="123"/>
        <v>0</v>
      </c>
      <c r="R75" s="43">
        <f t="shared" si="123"/>
        <v>469.5</v>
      </c>
      <c r="S75" s="43">
        <f t="shared" si="123"/>
        <v>0</v>
      </c>
      <c r="T75" s="43">
        <f t="shared" si="123"/>
        <v>488.29999999999995</v>
      </c>
      <c r="U75" s="43">
        <f t="shared" si="123"/>
        <v>0</v>
      </c>
      <c r="V75" s="43">
        <f t="shared" si="123"/>
        <v>0</v>
      </c>
      <c r="W75" s="43">
        <f t="shared" si="123"/>
        <v>488.29999999999995</v>
      </c>
      <c r="X75" s="43">
        <f t="shared" si="123"/>
        <v>0</v>
      </c>
      <c r="Y75" s="43">
        <f t="shared" si="123"/>
        <v>507.9</v>
      </c>
      <c r="Z75" s="43">
        <f t="shared" si="123"/>
        <v>0</v>
      </c>
      <c r="AA75" s="43">
        <f t="shared" si="123"/>
        <v>0</v>
      </c>
      <c r="AB75" s="43">
        <f t="shared" si="123"/>
        <v>507.9</v>
      </c>
      <c r="AC75" s="43">
        <f t="shared" si="123"/>
        <v>0</v>
      </c>
      <c r="AD75" s="43">
        <f t="shared" si="123"/>
        <v>528.20000000000005</v>
      </c>
      <c r="AE75" s="43">
        <f t="shared" si="123"/>
        <v>0</v>
      </c>
      <c r="AF75" s="43">
        <f t="shared" si="123"/>
        <v>0</v>
      </c>
      <c r="AG75" s="43">
        <f t="shared" si="123"/>
        <v>528.20000000000005</v>
      </c>
      <c r="AH75" s="43">
        <f t="shared" si="123"/>
        <v>0</v>
      </c>
      <c r="AI75" s="27">
        <f>SUM(AJ75:AM75)</f>
        <v>229.5</v>
      </c>
      <c r="AJ75" s="27"/>
      <c r="AK75" s="27">
        <v>0</v>
      </c>
      <c r="AL75" s="27">
        <v>229.5</v>
      </c>
      <c r="AM75" s="49">
        <v>0</v>
      </c>
    </row>
    <row r="76" spans="1:39" s="15" customFormat="1" ht="31.5" outlineLevel="2" x14ac:dyDescent="0.25">
      <c r="A76" s="54" t="s">
        <v>144</v>
      </c>
      <c r="B76" s="28" t="s">
        <v>21</v>
      </c>
      <c r="C76" s="20" t="s">
        <v>6</v>
      </c>
      <c r="D76" s="20" t="s">
        <v>28</v>
      </c>
      <c r="E76" s="43">
        <f t="shared" si="88"/>
        <v>393.4</v>
      </c>
      <c r="F76" s="45">
        <f t="shared" si="1"/>
        <v>0</v>
      </c>
      <c r="G76" s="45">
        <f t="shared" si="2"/>
        <v>0</v>
      </c>
      <c r="H76" s="45">
        <f t="shared" si="3"/>
        <v>393.4</v>
      </c>
      <c r="I76" s="45">
        <f t="shared" si="4"/>
        <v>0</v>
      </c>
      <c r="J76" s="43">
        <f>K76+L76+M76+N76</f>
        <v>72.900000000000006</v>
      </c>
      <c r="K76" s="45">
        <v>0</v>
      </c>
      <c r="L76" s="46">
        <v>0</v>
      </c>
      <c r="M76" s="46">
        <f>ROUND(70*1.042,1)</f>
        <v>72.900000000000006</v>
      </c>
      <c r="N76" s="44">
        <v>0</v>
      </c>
      <c r="O76" s="43">
        <f t="shared" ref="O76:O80" si="124">P76+Q76+R76+S76</f>
        <v>75.5</v>
      </c>
      <c r="P76" s="46">
        <v>0</v>
      </c>
      <c r="Q76" s="46">
        <v>0</v>
      </c>
      <c r="R76" s="46">
        <f>ROUND(M76*1.036,1)</f>
        <v>75.5</v>
      </c>
      <c r="S76" s="46">
        <v>0</v>
      </c>
      <c r="T76" s="43">
        <f t="shared" ref="T76:T80" si="125">U76+V76+W76+X76</f>
        <v>78.5</v>
      </c>
      <c r="U76" s="46">
        <v>0</v>
      </c>
      <c r="V76" s="46">
        <v>0</v>
      </c>
      <c r="W76" s="46">
        <f>ROUND(R76*1.04,1)</f>
        <v>78.5</v>
      </c>
      <c r="X76" s="46">
        <v>0</v>
      </c>
      <c r="Y76" s="43">
        <f t="shared" ref="Y76:Y80" si="126">Z76+AA76+AB76+AC76</f>
        <v>81.599999999999994</v>
      </c>
      <c r="Z76" s="45">
        <v>0</v>
      </c>
      <c r="AA76" s="45">
        <v>0</v>
      </c>
      <c r="AB76" s="46">
        <f>ROUND(W76*1.04,1)</f>
        <v>81.599999999999994</v>
      </c>
      <c r="AC76" s="46">
        <v>0</v>
      </c>
      <c r="AD76" s="42">
        <f>AE76+AF76+AG76+AH76</f>
        <v>84.9</v>
      </c>
      <c r="AE76" s="42">
        <v>0</v>
      </c>
      <c r="AF76" s="46">
        <v>0</v>
      </c>
      <c r="AG76" s="46">
        <f>ROUND(Y76*1.04,1)</f>
        <v>84.9</v>
      </c>
      <c r="AH76" s="46">
        <v>0</v>
      </c>
      <c r="AI76" s="27">
        <f t="shared" ref="AI76:AI89" si="127">SUM(AJ76:AM76)</f>
        <v>770</v>
      </c>
      <c r="AJ76" s="25"/>
      <c r="AK76" s="25">
        <v>0</v>
      </c>
      <c r="AL76" s="25">
        <v>770</v>
      </c>
      <c r="AM76" s="23">
        <v>0</v>
      </c>
    </row>
    <row r="77" spans="1:39" s="15" customFormat="1" ht="31.5" outlineLevel="2" x14ac:dyDescent="0.25">
      <c r="A77" s="54" t="s">
        <v>145</v>
      </c>
      <c r="B77" s="28" t="s">
        <v>25</v>
      </c>
      <c r="C77" s="20" t="s">
        <v>6</v>
      </c>
      <c r="D77" s="20" t="s">
        <v>28</v>
      </c>
      <c r="E77" s="43">
        <f t="shared" si="88"/>
        <v>453.99999999999994</v>
      </c>
      <c r="F77" s="45">
        <f t="shared" si="1"/>
        <v>0</v>
      </c>
      <c r="G77" s="45">
        <f t="shared" si="2"/>
        <v>0</v>
      </c>
      <c r="H77" s="45">
        <f t="shared" si="3"/>
        <v>453.99999999999994</v>
      </c>
      <c r="I77" s="45">
        <f t="shared" si="4"/>
        <v>0</v>
      </c>
      <c r="J77" s="43">
        <f t="shared" ref="J77:J78" si="128">K77+L77+M77+N77</f>
        <v>84.1</v>
      </c>
      <c r="K77" s="45">
        <v>0</v>
      </c>
      <c r="L77" s="46">
        <v>0</v>
      </c>
      <c r="M77" s="46">
        <f>ROUND(80.7*1.042,1)</f>
        <v>84.1</v>
      </c>
      <c r="N77" s="44">
        <v>0</v>
      </c>
      <c r="O77" s="43">
        <f t="shared" si="124"/>
        <v>87.1</v>
      </c>
      <c r="P77" s="46">
        <v>0</v>
      </c>
      <c r="Q77" s="46">
        <v>0</v>
      </c>
      <c r="R77" s="46">
        <f t="shared" ref="R77:R78" si="129">ROUND(M77*1.036,1)</f>
        <v>87.1</v>
      </c>
      <c r="S77" s="46">
        <v>0</v>
      </c>
      <c r="T77" s="43">
        <f t="shared" si="125"/>
        <v>90.6</v>
      </c>
      <c r="U77" s="46">
        <v>0</v>
      </c>
      <c r="V77" s="46">
        <v>0</v>
      </c>
      <c r="W77" s="46">
        <f t="shared" ref="W77:W78" si="130">ROUND(R77*1.04,1)</f>
        <v>90.6</v>
      </c>
      <c r="X77" s="46">
        <v>0</v>
      </c>
      <c r="Y77" s="43">
        <f t="shared" si="126"/>
        <v>94.2</v>
      </c>
      <c r="Z77" s="45">
        <v>0</v>
      </c>
      <c r="AA77" s="45">
        <v>0</v>
      </c>
      <c r="AB77" s="46">
        <f t="shared" ref="AB77:AB78" si="131">ROUND(W77*1.04,1)</f>
        <v>94.2</v>
      </c>
      <c r="AC77" s="46">
        <v>0</v>
      </c>
      <c r="AD77" s="42">
        <f>AE77+AF77+AG77+AH77</f>
        <v>98</v>
      </c>
      <c r="AE77" s="42">
        <v>0</v>
      </c>
      <c r="AF77" s="46">
        <v>0</v>
      </c>
      <c r="AG77" s="46">
        <f t="shared" ref="AG77:AG78" si="132">ROUND(Y77*1.04,1)</f>
        <v>98</v>
      </c>
      <c r="AH77" s="46">
        <v>0</v>
      </c>
      <c r="AI77" s="27">
        <f t="shared" si="127"/>
        <v>777.8</v>
      </c>
      <c r="AJ77" s="25"/>
      <c r="AK77" s="25">
        <v>0</v>
      </c>
      <c r="AL77" s="25">
        <v>777.8</v>
      </c>
      <c r="AM77" s="23">
        <v>0</v>
      </c>
    </row>
    <row r="78" spans="1:39" s="15" customFormat="1" ht="31.5" outlineLevel="2" x14ac:dyDescent="0.25">
      <c r="A78" s="54" t="s">
        <v>103</v>
      </c>
      <c r="B78" s="28" t="s">
        <v>24</v>
      </c>
      <c r="C78" s="20" t="s">
        <v>6</v>
      </c>
      <c r="D78" s="20" t="s">
        <v>28</v>
      </c>
      <c r="E78" s="43">
        <f t="shared" si="88"/>
        <v>533.19999999999993</v>
      </c>
      <c r="F78" s="45">
        <f t="shared" ref="F78:F89" si="133">K78+P78+U78+Z78+AE78</f>
        <v>0</v>
      </c>
      <c r="G78" s="45">
        <f t="shared" ref="G78:G89" si="134">L78+Q78+V78+AA78+AF78</f>
        <v>0</v>
      </c>
      <c r="H78" s="45">
        <f t="shared" ref="H78:H89" si="135">M78+R78+W78+AB78+AG78</f>
        <v>533.19999999999993</v>
      </c>
      <c r="I78" s="45">
        <f t="shared" ref="I78:I89" si="136">N78+S78+X78+AC78+AH78</f>
        <v>0</v>
      </c>
      <c r="J78" s="43">
        <f t="shared" si="128"/>
        <v>98.7</v>
      </c>
      <c r="K78" s="45">
        <v>0</v>
      </c>
      <c r="L78" s="46">
        <v>0</v>
      </c>
      <c r="M78" s="46">
        <f>ROUND(94.7*1.042,1)</f>
        <v>98.7</v>
      </c>
      <c r="N78" s="44">
        <v>0</v>
      </c>
      <c r="O78" s="43">
        <f t="shared" si="124"/>
        <v>102.3</v>
      </c>
      <c r="P78" s="46">
        <v>0</v>
      </c>
      <c r="Q78" s="46">
        <v>0</v>
      </c>
      <c r="R78" s="46">
        <f t="shared" si="129"/>
        <v>102.3</v>
      </c>
      <c r="S78" s="46">
        <v>0</v>
      </c>
      <c r="T78" s="43">
        <f t="shared" si="125"/>
        <v>106.4</v>
      </c>
      <c r="U78" s="46">
        <v>0</v>
      </c>
      <c r="V78" s="46">
        <v>0</v>
      </c>
      <c r="W78" s="46">
        <f t="shared" si="130"/>
        <v>106.4</v>
      </c>
      <c r="X78" s="46">
        <v>0</v>
      </c>
      <c r="Y78" s="43">
        <f t="shared" si="126"/>
        <v>110.7</v>
      </c>
      <c r="Z78" s="45">
        <v>0</v>
      </c>
      <c r="AA78" s="45">
        <v>0</v>
      </c>
      <c r="AB78" s="46">
        <f t="shared" si="131"/>
        <v>110.7</v>
      </c>
      <c r="AC78" s="46">
        <v>0</v>
      </c>
      <c r="AD78" s="42">
        <f>AE78+AF78+AG78+AH78</f>
        <v>115.1</v>
      </c>
      <c r="AE78" s="42">
        <v>0</v>
      </c>
      <c r="AF78" s="46">
        <v>0</v>
      </c>
      <c r="AG78" s="46">
        <f t="shared" si="132"/>
        <v>115.1</v>
      </c>
      <c r="AH78" s="46">
        <v>0</v>
      </c>
      <c r="AI78" s="27"/>
      <c r="AJ78" s="25"/>
      <c r="AK78" s="25"/>
      <c r="AL78" s="25"/>
      <c r="AM78" s="23"/>
    </row>
    <row r="79" spans="1:39" s="15" customFormat="1" ht="31.5" outlineLevel="2" x14ac:dyDescent="0.25">
      <c r="A79" s="54" t="s">
        <v>146</v>
      </c>
      <c r="B79" s="28" t="s">
        <v>23</v>
      </c>
      <c r="C79" s="20" t="s">
        <v>6</v>
      </c>
      <c r="D79" s="20" t="s">
        <v>28</v>
      </c>
      <c r="E79" s="43">
        <f t="shared" ref="E79:E80" si="137">F79+G79+H79+I79</f>
        <v>434.5</v>
      </c>
      <c r="F79" s="45">
        <f t="shared" ref="F79:F80" si="138">K79+P79+U79+Z79+AE79</f>
        <v>0</v>
      </c>
      <c r="G79" s="45">
        <f t="shared" ref="G79:G80" si="139">L79+Q79+V79+AA79+AF79</f>
        <v>0</v>
      </c>
      <c r="H79" s="45">
        <f t="shared" ref="H79:H80" si="140">M79+R79+W79+AB79+AG79</f>
        <v>434.5</v>
      </c>
      <c r="I79" s="45">
        <f t="shared" ref="I79:I80" si="141">N79+S79+X79+AC79+AH79</f>
        <v>0</v>
      </c>
      <c r="J79" s="43">
        <v>0</v>
      </c>
      <c r="K79" s="45">
        <v>0</v>
      </c>
      <c r="L79" s="46">
        <v>0</v>
      </c>
      <c r="M79" s="46">
        <v>0</v>
      </c>
      <c r="N79" s="44">
        <v>0</v>
      </c>
      <c r="O79" s="43">
        <f t="shared" si="124"/>
        <v>102.3</v>
      </c>
      <c r="P79" s="46">
        <v>0</v>
      </c>
      <c r="Q79" s="46">
        <v>0</v>
      </c>
      <c r="R79" s="46">
        <v>102.3</v>
      </c>
      <c r="S79" s="46">
        <v>0</v>
      </c>
      <c r="T79" s="43">
        <f t="shared" si="125"/>
        <v>106.4</v>
      </c>
      <c r="U79" s="46">
        <v>0</v>
      </c>
      <c r="V79" s="46">
        <v>0</v>
      </c>
      <c r="W79" s="46">
        <v>106.4</v>
      </c>
      <c r="X79" s="46">
        <v>0</v>
      </c>
      <c r="Y79" s="43">
        <f t="shared" si="126"/>
        <v>110.7</v>
      </c>
      <c r="Z79" s="45">
        <v>0</v>
      </c>
      <c r="AA79" s="45">
        <v>0</v>
      </c>
      <c r="AB79" s="46">
        <v>110.7</v>
      </c>
      <c r="AC79" s="46">
        <v>0</v>
      </c>
      <c r="AD79" s="42">
        <f t="shared" ref="AD79:AD80" si="142">AE79+AF79+AG79+AH79</f>
        <v>115.1</v>
      </c>
      <c r="AE79" s="42">
        <v>0</v>
      </c>
      <c r="AF79" s="46">
        <v>0</v>
      </c>
      <c r="AG79" s="46">
        <v>115.1</v>
      </c>
      <c r="AH79" s="46">
        <v>0</v>
      </c>
      <c r="AI79" s="27"/>
      <c r="AJ79" s="25"/>
      <c r="AK79" s="25"/>
      <c r="AL79" s="25"/>
      <c r="AM79" s="23"/>
    </row>
    <row r="80" spans="1:39" s="15" customFormat="1" ht="31.5" outlineLevel="2" x14ac:dyDescent="0.25">
      <c r="A80" s="54" t="s">
        <v>147</v>
      </c>
      <c r="B80" s="28" t="s">
        <v>27</v>
      </c>
      <c r="C80" s="20" t="s">
        <v>6</v>
      </c>
      <c r="D80" s="20" t="s">
        <v>28</v>
      </c>
      <c r="E80" s="43">
        <f t="shared" si="137"/>
        <v>434.5</v>
      </c>
      <c r="F80" s="45">
        <f t="shared" si="138"/>
        <v>0</v>
      </c>
      <c r="G80" s="45">
        <f t="shared" si="139"/>
        <v>0</v>
      </c>
      <c r="H80" s="45">
        <f t="shared" si="140"/>
        <v>434.5</v>
      </c>
      <c r="I80" s="45">
        <f t="shared" si="141"/>
        <v>0</v>
      </c>
      <c r="J80" s="43">
        <v>0</v>
      </c>
      <c r="K80" s="45">
        <v>0</v>
      </c>
      <c r="L80" s="46">
        <v>0</v>
      </c>
      <c r="M80" s="46">
        <v>0</v>
      </c>
      <c r="N80" s="44">
        <v>0</v>
      </c>
      <c r="O80" s="43">
        <f t="shared" si="124"/>
        <v>102.3</v>
      </c>
      <c r="P80" s="46">
        <v>0</v>
      </c>
      <c r="Q80" s="46">
        <v>0</v>
      </c>
      <c r="R80" s="46">
        <v>102.3</v>
      </c>
      <c r="S80" s="46">
        <v>0</v>
      </c>
      <c r="T80" s="43">
        <f t="shared" si="125"/>
        <v>106.4</v>
      </c>
      <c r="U80" s="46">
        <v>0</v>
      </c>
      <c r="V80" s="46">
        <v>0</v>
      </c>
      <c r="W80" s="46">
        <v>106.4</v>
      </c>
      <c r="X80" s="46">
        <v>0</v>
      </c>
      <c r="Y80" s="43">
        <f t="shared" si="126"/>
        <v>110.7</v>
      </c>
      <c r="Z80" s="45">
        <v>0</v>
      </c>
      <c r="AA80" s="45">
        <v>0</v>
      </c>
      <c r="AB80" s="46">
        <v>110.7</v>
      </c>
      <c r="AC80" s="46">
        <v>0</v>
      </c>
      <c r="AD80" s="42">
        <f t="shared" si="142"/>
        <v>115.1</v>
      </c>
      <c r="AE80" s="42">
        <v>0</v>
      </c>
      <c r="AF80" s="46">
        <v>0</v>
      </c>
      <c r="AG80" s="46">
        <v>115.1</v>
      </c>
      <c r="AH80" s="46">
        <v>0</v>
      </c>
      <c r="AI80" s="27"/>
      <c r="AJ80" s="25"/>
      <c r="AK80" s="25"/>
      <c r="AL80" s="25"/>
      <c r="AM80" s="23"/>
    </row>
    <row r="81" spans="1:39" s="15" customFormat="1" ht="79.5" customHeight="1" outlineLevel="2" x14ac:dyDescent="0.25">
      <c r="A81" s="51" t="s">
        <v>31</v>
      </c>
      <c r="B81" s="99" t="s">
        <v>62</v>
      </c>
      <c r="C81" s="100"/>
      <c r="D81" s="101"/>
      <c r="E81" s="43">
        <f>SUM(E82:E89)</f>
        <v>400</v>
      </c>
      <c r="F81" s="43">
        <f t="shared" ref="F81:AM81" si="143">SUM(F82:F89)</f>
        <v>0</v>
      </c>
      <c r="G81" s="43">
        <f t="shared" si="143"/>
        <v>0</v>
      </c>
      <c r="H81" s="43">
        <f t="shared" si="143"/>
        <v>400</v>
      </c>
      <c r="I81" s="43">
        <f t="shared" si="143"/>
        <v>0</v>
      </c>
      <c r="J81" s="43">
        <f t="shared" si="143"/>
        <v>80</v>
      </c>
      <c r="K81" s="43">
        <f t="shared" si="143"/>
        <v>0</v>
      </c>
      <c r="L81" s="43">
        <f t="shared" si="143"/>
        <v>0</v>
      </c>
      <c r="M81" s="43">
        <f t="shared" si="143"/>
        <v>80</v>
      </c>
      <c r="N81" s="43">
        <f t="shared" si="143"/>
        <v>0</v>
      </c>
      <c r="O81" s="43">
        <f t="shared" si="143"/>
        <v>80</v>
      </c>
      <c r="P81" s="43">
        <f t="shared" si="143"/>
        <v>0</v>
      </c>
      <c r="Q81" s="43">
        <f t="shared" si="143"/>
        <v>0</v>
      </c>
      <c r="R81" s="43">
        <f t="shared" si="143"/>
        <v>80</v>
      </c>
      <c r="S81" s="43">
        <f t="shared" si="143"/>
        <v>0</v>
      </c>
      <c r="T81" s="43">
        <f t="shared" si="143"/>
        <v>80</v>
      </c>
      <c r="U81" s="43">
        <f t="shared" si="143"/>
        <v>0</v>
      </c>
      <c r="V81" s="43">
        <f t="shared" si="143"/>
        <v>0</v>
      </c>
      <c r="W81" s="43">
        <f t="shared" si="143"/>
        <v>80</v>
      </c>
      <c r="X81" s="43">
        <f t="shared" si="143"/>
        <v>0</v>
      </c>
      <c r="Y81" s="43">
        <f t="shared" si="143"/>
        <v>80</v>
      </c>
      <c r="Z81" s="43">
        <f t="shared" si="143"/>
        <v>0</v>
      </c>
      <c r="AA81" s="43">
        <f t="shared" si="143"/>
        <v>0</v>
      </c>
      <c r="AB81" s="43">
        <f t="shared" si="143"/>
        <v>80</v>
      </c>
      <c r="AC81" s="43">
        <f t="shared" si="143"/>
        <v>0</v>
      </c>
      <c r="AD81" s="43">
        <f t="shared" si="143"/>
        <v>80</v>
      </c>
      <c r="AE81" s="43">
        <f t="shared" si="143"/>
        <v>0</v>
      </c>
      <c r="AF81" s="43">
        <f t="shared" si="143"/>
        <v>0</v>
      </c>
      <c r="AG81" s="43">
        <f t="shared" si="143"/>
        <v>80</v>
      </c>
      <c r="AH81" s="43">
        <f t="shared" si="143"/>
        <v>0</v>
      </c>
      <c r="AI81" s="43">
        <f t="shared" si="143"/>
        <v>244.9</v>
      </c>
      <c r="AJ81" s="43">
        <f t="shared" si="143"/>
        <v>0</v>
      </c>
      <c r="AK81" s="43">
        <f t="shared" si="143"/>
        <v>0</v>
      </c>
      <c r="AL81" s="43">
        <f t="shared" si="143"/>
        <v>244.9</v>
      </c>
      <c r="AM81" s="43">
        <f t="shared" si="143"/>
        <v>0</v>
      </c>
    </row>
    <row r="82" spans="1:39" s="15" customFormat="1" ht="33" outlineLevel="2" x14ac:dyDescent="0.25">
      <c r="A82" s="54" t="s">
        <v>104</v>
      </c>
      <c r="B82" s="19" t="s">
        <v>63</v>
      </c>
      <c r="C82" s="20" t="s">
        <v>6</v>
      </c>
      <c r="D82" s="20" t="s">
        <v>28</v>
      </c>
      <c r="E82" s="43">
        <f t="shared" si="88"/>
        <v>50</v>
      </c>
      <c r="F82" s="45">
        <f t="shared" si="133"/>
        <v>0</v>
      </c>
      <c r="G82" s="45">
        <f t="shared" si="134"/>
        <v>0</v>
      </c>
      <c r="H82" s="45">
        <f t="shared" si="135"/>
        <v>50</v>
      </c>
      <c r="I82" s="45">
        <f t="shared" si="136"/>
        <v>0</v>
      </c>
      <c r="J82" s="43">
        <v>10</v>
      </c>
      <c r="K82" s="45">
        <v>0</v>
      </c>
      <c r="L82" s="44">
        <v>0</v>
      </c>
      <c r="M82" s="46">
        <v>10</v>
      </c>
      <c r="N82" s="44">
        <v>0</v>
      </c>
      <c r="O82" s="42">
        <v>10</v>
      </c>
      <c r="P82" s="46">
        <v>0</v>
      </c>
      <c r="Q82" s="44">
        <v>0</v>
      </c>
      <c r="R82" s="46">
        <v>10</v>
      </c>
      <c r="S82" s="44">
        <v>0</v>
      </c>
      <c r="T82" s="42">
        <v>10</v>
      </c>
      <c r="U82" s="46">
        <v>0</v>
      </c>
      <c r="V82" s="44">
        <v>0</v>
      </c>
      <c r="W82" s="46">
        <v>10</v>
      </c>
      <c r="X82" s="44">
        <v>0</v>
      </c>
      <c r="Y82" s="42">
        <v>10</v>
      </c>
      <c r="Z82" s="45">
        <v>0</v>
      </c>
      <c r="AA82" s="44">
        <v>0</v>
      </c>
      <c r="AB82" s="46">
        <v>10</v>
      </c>
      <c r="AC82" s="44">
        <v>0</v>
      </c>
      <c r="AD82" s="42">
        <v>10</v>
      </c>
      <c r="AE82" s="42">
        <v>0</v>
      </c>
      <c r="AF82" s="44">
        <v>0</v>
      </c>
      <c r="AG82" s="46">
        <v>10</v>
      </c>
      <c r="AH82" s="44">
        <v>0</v>
      </c>
      <c r="AI82" s="27"/>
      <c r="AJ82" s="25"/>
      <c r="AK82" s="25"/>
      <c r="AL82" s="25"/>
      <c r="AM82" s="23"/>
    </row>
    <row r="83" spans="1:39" s="15" customFormat="1" ht="33" outlineLevel="2" x14ac:dyDescent="0.25">
      <c r="A83" s="54" t="s">
        <v>105</v>
      </c>
      <c r="B83" s="19" t="s">
        <v>64</v>
      </c>
      <c r="C83" s="20" t="s">
        <v>6</v>
      </c>
      <c r="D83" s="20" t="s">
        <v>28</v>
      </c>
      <c r="E83" s="43">
        <f t="shared" si="88"/>
        <v>50</v>
      </c>
      <c r="F83" s="45">
        <f t="shared" si="133"/>
        <v>0</v>
      </c>
      <c r="G83" s="45">
        <f t="shared" si="134"/>
        <v>0</v>
      </c>
      <c r="H83" s="45">
        <f t="shared" si="135"/>
        <v>50</v>
      </c>
      <c r="I83" s="45">
        <f t="shared" si="136"/>
        <v>0</v>
      </c>
      <c r="J83" s="43">
        <v>10</v>
      </c>
      <c r="K83" s="45">
        <v>0</v>
      </c>
      <c r="L83" s="44">
        <v>0</v>
      </c>
      <c r="M83" s="46">
        <v>10</v>
      </c>
      <c r="N83" s="44">
        <v>0</v>
      </c>
      <c r="O83" s="42">
        <v>10</v>
      </c>
      <c r="P83" s="46">
        <v>0</v>
      </c>
      <c r="Q83" s="44">
        <v>0</v>
      </c>
      <c r="R83" s="46">
        <v>10</v>
      </c>
      <c r="S83" s="44">
        <v>0</v>
      </c>
      <c r="T83" s="42">
        <v>10</v>
      </c>
      <c r="U83" s="46">
        <v>0</v>
      </c>
      <c r="V83" s="44">
        <v>0</v>
      </c>
      <c r="W83" s="46">
        <v>10</v>
      </c>
      <c r="X83" s="44">
        <v>0</v>
      </c>
      <c r="Y83" s="42">
        <v>10</v>
      </c>
      <c r="Z83" s="45">
        <v>0</v>
      </c>
      <c r="AA83" s="44">
        <v>0</v>
      </c>
      <c r="AB83" s="46">
        <v>10</v>
      </c>
      <c r="AC83" s="44">
        <v>0</v>
      </c>
      <c r="AD83" s="42">
        <v>10</v>
      </c>
      <c r="AE83" s="42">
        <v>0</v>
      </c>
      <c r="AF83" s="44">
        <v>0</v>
      </c>
      <c r="AG83" s="46">
        <v>10</v>
      </c>
      <c r="AH83" s="44">
        <v>0</v>
      </c>
      <c r="AI83" s="27"/>
      <c r="AJ83" s="25"/>
      <c r="AK83" s="25"/>
      <c r="AL83" s="25"/>
      <c r="AM83" s="23"/>
    </row>
    <row r="84" spans="1:39" s="15" customFormat="1" ht="31.5" outlineLevel="2" x14ac:dyDescent="0.25">
      <c r="A84" s="54" t="s">
        <v>106</v>
      </c>
      <c r="B84" s="19" t="s">
        <v>65</v>
      </c>
      <c r="C84" s="20" t="s">
        <v>6</v>
      </c>
      <c r="D84" s="20" t="s">
        <v>28</v>
      </c>
      <c r="E84" s="43">
        <f t="shared" si="88"/>
        <v>50</v>
      </c>
      <c r="F84" s="45">
        <f t="shared" si="133"/>
        <v>0</v>
      </c>
      <c r="G84" s="45">
        <f t="shared" si="134"/>
        <v>0</v>
      </c>
      <c r="H84" s="45">
        <f t="shared" si="135"/>
        <v>50</v>
      </c>
      <c r="I84" s="45">
        <f t="shared" si="136"/>
        <v>0</v>
      </c>
      <c r="J84" s="43">
        <v>10</v>
      </c>
      <c r="K84" s="45">
        <v>0</v>
      </c>
      <c r="L84" s="44">
        <v>0</v>
      </c>
      <c r="M84" s="46">
        <v>10</v>
      </c>
      <c r="N84" s="44">
        <v>0</v>
      </c>
      <c r="O84" s="42">
        <v>10</v>
      </c>
      <c r="P84" s="46">
        <v>0</v>
      </c>
      <c r="Q84" s="44">
        <v>0</v>
      </c>
      <c r="R84" s="46">
        <v>10</v>
      </c>
      <c r="S84" s="44">
        <v>0</v>
      </c>
      <c r="T84" s="42">
        <v>10</v>
      </c>
      <c r="U84" s="46">
        <v>0</v>
      </c>
      <c r="V84" s="44">
        <v>0</v>
      </c>
      <c r="W84" s="46">
        <v>10</v>
      </c>
      <c r="X84" s="44">
        <v>0</v>
      </c>
      <c r="Y84" s="42">
        <v>10</v>
      </c>
      <c r="Z84" s="45">
        <v>0</v>
      </c>
      <c r="AA84" s="44">
        <v>0</v>
      </c>
      <c r="AB84" s="46">
        <v>10</v>
      </c>
      <c r="AC84" s="44">
        <v>0</v>
      </c>
      <c r="AD84" s="42">
        <v>10</v>
      </c>
      <c r="AE84" s="42">
        <v>0</v>
      </c>
      <c r="AF84" s="44">
        <v>0</v>
      </c>
      <c r="AG84" s="46">
        <v>10</v>
      </c>
      <c r="AH84" s="44">
        <v>0</v>
      </c>
      <c r="AI84" s="27"/>
      <c r="AJ84" s="25"/>
      <c r="AK84" s="25"/>
      <c r="AL84" s="25"/>
      <c r="AM84" s="23"/>
    </row>
    <row r="85" spans="1:39" s="15" customFormat="1" ht="33" outlineLevel="2" x14ac:dyDescent="0.25">
      <c r="A85" s="54" t="s">
        <v>107</v>
      </c>
      <c r="B85" s="19" t="s">
        <v>66</v>
      </c>
      <c r="C85" s="20" t="s">
        <v>6</v>
      </c>
      <c r="D85" s="20" t="s">
        <v>28</v>
      </c>
      <c r="E85" s="43">
        <f t="shared" si="88"/>
        <v>50</v>
      </c>
      <c r="F85" s="45">
        <f t="shared" si="133"/>
        <v>0</v>
      </c>
      <c r="G85" s="45">
        <f t="shared" si="134"/>
        <v>0</v>
      </c>
      <c r="H85" s="45">
        <f t="shared" si="135"/>
        <v>50</v>
      </c>
      <c r="I85" s="45">
        <f t="shared" si="136"/>
        <v>0</v>
      </c>
      <c r="J85" s="43">
        <v>10</v>
      </c>
      <c r="K85" s="45">
        <v>0</v>
      </c>
      <c r="L85" s="44">
        <v>0</v>
      </c>
      <c r="M85" s="46">
        <v>10</v>
      </c>
      <c r="N85" s="44">
        <v>0</v>
      </c>
      <c r="O85" s="42">
        <v>10</v>
      </c>
      <c r="P85" s="46">
        <v>0</v>
      </c>
      <c r="Q85" s="44">
        <v>0</v>
      </c>
      <c r="R85" s="46">
        <v>10</v>
      </c>
      <c r="S85" s="44">
        <v>0</v>
      </c>
      <c r="T85" s="42">
        <v>10</v>
      </c>
      <c r="U85" s="46">
        <v>0</v>
      </c>
      <c r="V85" s="44">
        <v>0</v>
      </c>
      <c r="W85" s="46">
        <v>10</v>
      </c>
      <c r="X85" s="44">
        <v>0</v>
      </c>
      <c r="Y85" s="42">
        <v>10</v>
      </c>
      <c r="Z85" s="45">
        <v>0</v>
      </c>
      <c r="AA85" s="44">
        <v>0</v>
      </c>
      <c r="AB85" s="46">
        <v>10</v>
      </c>
      <c r="AC85" s="44">
        <v>0</v>
      </c>
      <c r="AD85" s="42">
        <v>10</v>
      </c>
      <c r="AE85" s="42">
        <v>0</v>
      </c>
      <c r="AF85" s="44">
        <v>0</v>
      </c>
      <c r="AG85" s="46">
        <v>10</v>
      </c>
      <c r="AH85" s="44">
        <v>0</v>
      </c>
      <c r="AI85" s="27"/>
      <c r="AJ85" s="25"/>
      <c r="AK85" s="25"/>
      <c r="AL85" s="25"/>
      <c r="AM85" s="23"/>
    </row>
    <row r="86" spans="1:39" s="15" customFormat="1" ht="33" outlineLevel="2" x14ac:dyDescent="0.25">
      <c r="A86" s="54" t="s">
        <v>108</v>
      </c>
      <c r="B86" s="19" t="s">
        <v>67</v>
      </c>
      <c r="C86" s="20" t="s">
        <v>6</v>
      </c>
      <c r="D86" s="20" t="s">
        <v>28</v>
      </c>
      <c r="E86" s="43">
        <f t="shared" si="88"/>
        <v>50</v>
      </c>
      <c r="F86" s="45">
        <f t="shared" si="133"/>
        <v>0</v>
      </c>
      <c r="G86" s="45">
        <f t="shared" si="134"/>
        <v>0</v>
      </c>
      <c r="H86" s="45">
        <f t="shared" si="135"/>
        <v>50</v>
      </c>
      <c r="I86" s="45">
        <f t="shared" si="136"/>
        <v>0</v>
      </c>
      <c r="J86" s="43">
        <v>10</v>
      </c>
      <c r="K86" s="45">
        <v>0</v>
      </c>
      <c r="L86" s="44">
        <v>0</v>
      </c>
      <c r="M86" s="46">
        <v>10</v>
      </c>
      <c r="N86" s="44">
        <v>0</v>
      </c>
      <c r="O86" s="42">
        <v>10</v>
      </c>
      <c r="P86" s="46">
        <v>0</v>
      </c>
      <c r="Q86" s="44">
        <v>0</v>
      </c>
      <c r="R86" s="46">
        <v>10</v>
      </c>
      <c r="S86" s="44">
        <v>0</v>
      </c>
      <c r="T86" s="42">
        <v>10</v>
      </c>
      <c r="U86" s="46">
        <v>0</v>
      </c>
      <c r="V86" s="44">
        <v>0</v>
      </c>
      <c r="W86" s="46">
        <v>10</v>
      </c>
      <c r="X86" s="44">
        <v>0</v>
      </c>
      <c r="Y86" s="42">
        <v>10</v>
      </c>
      <c r="Z86" s="45">
        <v>0</v>
      </c>
      <c r="AA86" s="44">
        <v>0</v>
      </c>
      <c r="AB86" s="46">
        <v>10</v>
      </c>
      <c r="AC86" s="44">
        <v>0</v>
      </c>
      <c r="AD86" s="42">
        <v>10</v>
      </c>
      <c r="AE86" s="42">
        <v>0</v>
      </c>
      <c r="AF86" s="44">
        <v>0</v>
      </c>
      <c r="AG86" s="46">
        <v>10</v>
      </c>
      <c r="AH86" s="44">
        <v>0</v>
      </c>
      <c r="AI86" s="27"/>
      <c r="AJ86" s="25"/>
      <c r="AK86" s="25"/>
      <c r="AL86" s="25"/>
      <c r="AM86" s="23"/>
    </row>
    <row r="87" spans="1:39" s="15" customFormat="1" ht="31.5" outlineLevel="2" x14ac:dyDescent="0.25">
      <c r="A87" s="54" t="s">
        <v>109</v>
      </c>
      <c r="B87" s="19" t="s">
        <v>68</v>
      </c>
      <c r="C87" s="20" t="s">
        <v>6</v>
      </c>
      <c r="D87" s="20" t="s">
        <v>28</v>
      </c>
      <c r="E87" s="43">
        <f t="shared" si="88"/>
        <v>50</v>
      </c>
      <c r="F87" s="45">
        <f t="shared" si="133"/>
        <v>0</v>
      </c>
      <c r="G87" s="45">
        <f t="shared" si="134"/>
        <v>0</v>
      </c>
      <c r="H87" s="45">
        <f t="shared" si="135"/>
        <v>50</v>
      </c>
      <c r="I87" s="45">
        <f t="shared" si="136"/>
        <v>0</v>
      </c>
      <c r="J87" s="43">
        <v>10</v>
      </c>
      <c r="K87" s="45">
        <v>0</v>
      </c>
      <c r="L87" s="44">
        <v>0</v>
      </c>
      <c r="M87" s="46">
        <v>10</v>
      </c>
      <c r="N87" s="44">
        <v>0</v>
      </c>
      <c r="O87" s="42">
        <v>10</v>
      </c>
      <c r="P87" s="46">
        <v>0</v>
      </c>
      <c r="Q87" s="44">
        <v>0</v>
      </c>
      <c r="R87" s="46">
        <v>10</v>
      </c>
      <c r="S87" s="44">
        <v>0</v>
      </c>
      <c r="T87" s="42">
        <v>10</v>
      </c>
      <c r="U87" s="46">
        <v>0</v>
      </c>
      <c r="V87" s="44">
        <v>0</v>
      </c>
      <c r="W87" s="46">
        <v>10</v>
      </c>
      <c r="X87" s="44">
        <v>0</v>
      </c>
      <c r="Y87" s="42">
        <v>10</v>
      </c>
      <c r="Z87" s="45">
        <v>0</v>
      </c>
      <c r="AA87" s="44">
        <v>0</v>
      </c>
      <c r="AB87" s="46">
        <v>10</v>
      </c>
      <c r="AC87" s="44">
        <v>0</v>
      </c>
      <c r="AD87" s="42">
        <v>10</v>
      </c>
      <c r="AE87" s="42">
        <v>0</v>
      </c>
      <c r="AF87" s="44">
        <v>0</v>
      </c>
      <c r="AG87" s="46">
        <v>10</v>
      </c>
      <c r="AH87" s="44">
        <v>0</v>
      </c>
      <c r="AI87" s="27"/>
      <c r="AJ87" s="25"/>
      <c r="AK87" s="25"/>
      <c r="AL87" s="25"/>
      <c r="AM87" s="23"/>
    </row>
    <row r="88" spans="1:39" s="15" customFormat="1" ht="33" outlineLevel="2" x14ac:dyDescent="0.25">
      <c r="A88" s="54" t="s">
        <v>110</v>
      </c>
      <c r="B88" s="19" t="s">
        <v>69</v>
      </c>
      <c r="C88" s="20" t="s">
        <v>6</v>
      </c>
      <c r="D88" s="20" t="s">
        <v>28</v>
      </c>
      <c r="E88" s="43">
        <f t="shared" si="88"/>
        <v>50</v>
      </c>
      <c r="F88" s="45">
        <f t="shared" si="133"/>
        <v>0</v>
      </c>
      <c r="G88" s="45">
        <f t="shared" si="134"/>
        <v>0</v>
      </c>
      <c r="H88" s="45">
        <f t="shared" si="135"/>
        <v>50</v>
      </c>
      <c r="I88" s="45">
        <f t="shared" si="136"/>
        <v>0</v>
      </c>
      <c r="J88" s="43">
        <v>10</v>
      </c>
      <c r="K88" s="45">
        <v>0</v>
      </c>
      <c r="L88" s="44">
        <v>0</v>
      </c>
      <c r="M88" s="46">
        <v>10</v>
      </c>
      <c r="N88" s="44">
        <v>0</v>
      </c>
      <c r="O88" s="42">
        <v>10</v>
      </c>
      <c r="P88" s="46">
        <v>0</v>
      </c>
      <c r="Q88" s="44">
        <v>0</v>
      </c>
      <c r="R88" s="46">
        <v>10</v>
      </c>
      <c r="S88" s="44">
        <v>0</v>
      </c>
      <c r="T88" s="42">
        <v>10</v>
      </c>
      <c r="U88" s="46">
        <v>0</v>
      </c>
      <c r="V88" s="44">
        <v>0</v>
      </c>
      <c r="W88" s="46">
        <v>10</v>
      </c>
      <c r="X88" s="44">
        <v>0</v>
      </c>
      <c r="Y88" s="42">
        <v>10</v>
      </c>
      <c r="Z88" s="45">
        <v>0</v>
      </c>
      <c r="AA88" s="44">
        <v>0</v>
      </c>
      <c r="AB88" s="46">
        <v>10</v>
      </c>
      <c r="AC88" s="44">
        <v>0</v>
      </c>
      <c r="AD88" s="42">
        <v>10</v>
      </c>
      <c r="AE88" s="42">
        <v>0</v>
      </c>
      <c r="AF88" s="44">
        <v>0</v>
      </c>
      <c r="AG88" s="46">
        <v>10</v>
      </c>
      <c r="AH88" s="44">
        <v>0</v>
      </c>
      <c r="AI88" s="27"/>
      <c r="AJ88" s="25"/>
      <c r="AK88" s="25"/>
      <c r="AL88" s="25"/>
      <c r="AM88" s="23"/>
    </row>
    <row r="89" spans="1:39" s="15" customFormat="1" ht="53.25" customHeight="1" outlineLevel="2" x14ac:dyDescent="0.25">
      <c r="A89" s="54" t="s">
        <v>111</v>
      </c>
      <c r="B89" s="19" t="s">
        <v>70</v>
      </c>
      <c r="C89" s="20" t="s">
        <v>6</v>
      </c>
      <c r="D89" s="20" t="s">
        <v>28</v>
      </c>
      <c r="E89" s="43">
        <f t="shared" si="88"/>
        <v>50</v>
      </c>
      <c r="F89" s="45">
        <f t="shared" si="133"/>
        <v>0</v>
      </c>
      <c r="G89" s="45">
        <f t="shared" si="134"/>
        <v>0</v>
      </c>
      <c r="H89" s="45">
        <f t="shared" si="135"/>
        <v>50</v>
      </c>
      <c r="I89" s="45">
        <f t="shared" si="136"/>
        <v>0</v>
      </c>
      <c r="J89" s="43">
        <v>10</v>
      </c>
      <c r="K89" s="45">
        <v>0</v>
      </c>
      <c r="L89" s="44">
        <v>0</v>
      </c>
      <c r="M89" s="46">
        <v>10</v>
      </c>
      <c r="N89" s="44">
        <v>0</v>
      </c>
      <c r="O89" s="42">
        <v>10</v>
      </c>
      <c r="P89" s="46">
        <v>0</v>
      </c>
      <c r="Q89" s="44">
        <v>0</v>
      </c>
      <c r="R89" s="46">
        <v>10</v>
      </c>
      <c r="S89" s="44">
        <v>0</v>
      </c>
      <c r="T89" s="42">
        <v>10</v>
      </c>
      <c r="U89" s="46">
        <v>0</v>
      </c>
      <c r="V89" s="44">
        <v>0</v>
      </c>
      <c r="W89" s="46">
        <v>10</v>
      </c>
      <c r="X89" s="44">
        <v>0</v>
      </c>
      <c r="Y89" s="42">
        <v>10</v>
      </c>
      <c r="Z89" s="45">
        <v>0</v>
      </c>
      <c r="AA89" s="44">
        <v>0</v>
      </c>
      <c r="AB89" s="46">
        <v>10</v>
      </c>
      <c r="AC89" s="44">
        <v>0</v>
      </c>
      <c r="AD89" s="42">
        <v>10</v>
      </c>
      <c r="AE89" s="42">
        <v>0</v>
      </c>
      <c r="AF89" s="44">
        <v>0</v>
      </c>
      <c r="AG89" s="46">
        <v>10</v>
      </c>
      <c r="AH89" s="44">
        <v>0</v>
      </c>
      <c r="AI89" s="27">
        <f t="shared" si="127"/>
        <v>244.9</v>
      </c>
      <c r="AJ89" s="25"/>
      <c r="AK89" s="25">
        <v>0</v>
      </c>
      <c r="AL89" s="25">
        <v>244.9</v>
      </c>
      <c r="AM89" s="23">
        <v>0</v>
      </c>
    </row>
  </sheetData>
  <autoFilter ref="A5:X89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31">
    <mergeCell ref="B72:D72"/>
    <mergeCell ref="B75:D75"/>
    <mergeCell ref="B39:D39"/>
    <mergeCell ref="B36:D36"/>
    <mergeCell ref="B81:D81"/>
    <mergeCell ref="B9:D9"/>
    <mergeCell ref="B59:D59"/>
    <mergeCell ref="B10:D10"/>
    <mergeCell ref="B32:D32"/>
    <mergeCell ref="B71:D71"/>
    <mergeCell ref="B34:D34"/>
    <mergeCell ref="B38:D38"/>
    <mergeCell ref="B11:D11"/>
    <mergeCell ref="B60:D60"/>
    <mergeCell ref="B64:D64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J5:AM5"/>
    <mergeCell ref="Y6:AC6"/>
    <mergeCell ref="AD6:AH6"/>
    <mergeCell ref="AF2:AH4"/>
  </mergeCells>
  <printOptions horizontalCentered="1"/>
  <pageMargins left="0.19685039370078741" right="0.19685039370078741" top="0.59055118110236227" bottom="0.39370078740157483" header="0.31496062992125984" footer="0.31496062992125984"/>
  <pageSetup paperSize="287" scale="3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Комплексное</vt:lpstr>
      <vt:lpstr>Комплексное!Заголовки_для_печати</vt:lpstr>
      <vt:lpstr>Комплексное!Область_печати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2018-12-20T08:01:04Z</dcterms:modified>
</cp:coreProperties>
</file>