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zr2\_Администрация Заполярного района\УФ\2024 год\Проект районного бюджета_2024 год\УТОЧНЕННЫЙ ПРОЕКТ 2024-2026\ПОПРАВКИ_2024-2026_размещены на сайте ЗР\"/>
    </mc:Choice>
  </mc:AlternateContent>
  <bookViews>
    <workbookView xWindow="-4290" yWindow="1260" windowWidth="15480" windowHeight="7410"/>
  </bookViews>
  <sheets>
    <sheet name="ПОПРАВКИ СВОД" sheetId="3" r:id="rId1"/>
  </sheets>
  <definedNames>
    <definedName name="Z_33C2D40D_1118_4D4D_8FD6_439241F6DA35_.wvu.PrintArea" localSheetId="0" hidden="1">'ПОПРАВКИ СВОД'!$B$1:$I$180</definedName>
    <definedName name="Z_33C2D40D_1118_4D4D_8FD6_439241F6DA35_.wvu.PrintTitles" localSheetId="0" hidden="1">'ПОПРАВКИ СВОД'!$3:$4</definedName>
    <definedName name="Z_48C289E5_3DD7_42EF_B17E_BB407CDB014E_.wvu.PrintArea" localSheetId="0" hidden="1">'ПОПРАВКИ СВОД'!$B$1:$I$180</definedName>
    <definedName name="Z_48C289E5_3DD7_42EF_B17E_BB407CDB014E_.wvu.PrintTitles" localSheetId="0" hidden="1">'ПОПРАВКИ СВОД'!$3:$4</definedName>
    <definedName name="Z_752C2B64_A23D_4240_A4B3_D8A819C3780C_.wvu.PrintArea" localSheetId="0" hidden="1">'ПОПРАВКИ СВОД'!$B$1:$I$180</definedName>
    <definedName name="Z_752C2B64_A23D_4240_A4B3_D8A819C3780C_.wvu.PrintTitles" localSheetId="0" hidden="1">'ПОПРАВКИ СВОД'!$3:$4</definedName>
    <definedName name="Z_9EF54442_E225_4E85_AE02_F2B7A71B6965_.wvu.PrintTitles" localSheetId="0" hidden="1">'ПОПРАВКИ СВОД'!$3:$4</definedName>
    <definedName name="Z_DE56EAE4_4DB9_4063_BAAF_F7757DA6412F_.wvu.PrintArea" localSheetId="0" hidden="1">'ПОПРАВКИ СВОД'!$B$1:$I$180</definedName>
    <definedName name="Z_DE56EAE4_4DB9_4063_BAAF_F7757DA6412F_.wvu.PrintTitles" localSheetId="0" hidden="1">'ПОПРАВКИ СВОД'!$3:$4</definedName>
    <definedName name="Z_DE56EAE4_4DB9_4063_BAAF_F7757DA6412F_.wvu.Rows" localSheetId="0" hidden="1">'ПОПРАВКИ СВОД'!#REF!,'ПОПРАВКИ СВОД'!#REF!</definedName>
    <definedName name="Z_E425B371_49D9_4B35_B727_ACA5AFD9307D_.wvu.PrintTitles" localSheetId="0" hidden="1">'ПОПРАВКИ СВОД'!$3:$4</definedName>
    <definedName name="_xlnm.Print_Titles" localSheetId="0">'ПОПРАВКИ СВОД'!$3:$4</definedName>
    <definedName name="_xlnm.Print_Area" localSheetId="0">'ПОПРАВКИ СВОД'!$A$1:$I$180</definedName>
  </definedNames>
  <calcPr calcId="162913"/>
  <customWorkbookViews>
    <customWorkbookView name="zosimchukmg - Личное представление" guid="{DE56EAE4-4DB9-4063-BAAF-F7757DA6412F}" mergeInterval="0" personalView="1" maximized="1" windowWidth="1436" windowHeight="754" activeSheetId="1"/>
    <customWorkbookView name="kazakovanv - Личное представление" guid="{ACCEF0E1-9FFD-495F-9B01-18B8453EDAC6}" mergeInterval="0" personalView="1" maximized="1" windowWidth="1227" windowHeight="874" activeSheetId="1"/>
    <customWorkbookView name="1 - Личное представление" guid="{F4A8EF60-C9F7-48AE-9226-7330F68B3146}" mergeInterval="0" personalView="1" maximized="1" windowWidth="1214" windowHeight="910" activeSheetId="1"/>
    <customWorkbookView name="batmanovasu - Личное представление" guid="{2B9BDF1F-444E-4F1D-94BF-2019F9470890}" mergeInterval="0" personalView="1" maximized="1" windowWidth="1378" windowHeight="758" activeSheetId="1"/>
    <customWorkbookView name="pavlovskayea - Личное представление" guid="{752C2B64-A23D-4240-A4B3-D8A819C3780C}" mergeInterval="0" personalView="1" maximized="1" xWindow="38" yWindow="32" windowWidth="1020" windowHeight="540" activeSheetId="1"/>
    <customWorkbookView name="Семяшкина - Личное представление" guid="{049BCE1A-5141-4E8E-80BA-4B1528369ECF}" mergeInterval="0" personalView="1" maximized="1" windowWidth="1676" windowHeight="819" activeSheetId="2"/>
    <customWorkbookView name="Kovrova - Личное представление" guid="{829393E0-5C48-4EEA-BE7F-EEC9487C0E77}" mergeInterval="0" personalView="1" maximized="1" windowWidth="1276" windowHeight="847" activeSheetId="4"/>
    <customWorkbookView name="Липатова - Личное представление" guid="{68F2F501-8503-49E6-8B5E-C49A01D4D3D8}" mergeInterval="0" personalView="1" maximized="1" windowWidth="1276" windowHeight="836" activeSheetId="2"/>
    <customWorkbookView name="Лунегова - Личное представление" guid="{080BE2AA-F2C3-4314-8BEE-12BB9E8BC02E}" mergeInterval="0" personalView="1" maximized="1" windowWidth="1276" windowHeight="834" activeSheetId="1"/>
    <customWorkbookView name="Сопочкина - Личное представление" guid="{411AE4A5-B033-4442-821E-069E53173837}" mergeInterval="0" personalView="1" maximized="1" windowWidth="1676" windowHeight="851" activeSheetId="1"/>
    <customWorkbookView name="Куценко - Личное представление" guid="{CD28874F-7422-4EE9-AE4A-00DBA22F0DB0}" mergeInterval="0" personalView="1" maximized="1" windowWidth="1020" windowHeight="561" activeSheetId="2"/>
    <customWorkbookView name="Паромова - Личное представление" guid="{F14102DA-CFAA-41E5-8B25-99B41EEEB10A}" mergeInterval="0" personalView="1" maximized="1" windowWidth="1276" windowHeight="832" activeSheetId="3"/>
    <customWorkbookView name="Занина - Личное представление" guid="{E425B371-49D9-4B35-B727-ACA5AFD9307D}" mergeInterval="0" personalView="1" maximized="1" windowWidth="1020" windowHeight="570" activeSheetId="2"/>
    <customWorkbookView name="korelskaya - Личное представление" guid="{9EF54442-E225-4E85-AE02-F2B7A71B6965}" mergeInterval="0" personalView="1" maximized="1" windowWidth="1667" windowHeight="871" activeSheetId="4"/>
    <customWorkbookView name="vologjaninatv - Личное представление" guid="{33C2D40D-1118-4D4D-8FD6-439241F6DA35}" mergeInterval="0" personalView="1" maximized="1" windowWidth="1585" windowHeight="693" activeSheetId="1"/>
    <customWorkbookView name="vokuevasn - Личное представление" guid="{FC48400A-E40E-4729-8D7C-E69E66F78C86}" mergeInterval="0" personalView="1" maximized="1" windowWidth="1020" windowHeight="596" activeSheetId="1"/>
    <customWorkbookView name="pozdeevaes - Личное представление" guid="{48C289E5-3DD7-42EF-B17E-BB407CDB014E}" mergeInterval="0" personalView="1" maximized="1" windowWidth="1276" windowHeight="852" activeSheetId="1"/>
  </customWorkbookViews>
</workbook>
</file>

<file path=xl/calcChain.xml><?xml version="1.0" encoding="utf-8"?>
<calcChain xmlns="http://schemas.openxmlformats.org/spreadsheetml/2006/main">
  <c r="H174" i="3" l="1"/>
  <c r="G174" i="3"/>
  <c r="G28" i="3" l="1"/>
  <c r="H28" i="3"/>
  <c r="H118" i="3" l="1"/>
  <c r="H117" i="3" s="1"/>
  <c r="G118" i="3"/>
  <c r="G117" i="3" s="1"/>
  <c r="F118" i="3"/>
  <c r="F117" i="3" s="1"/>
  <c r="F127" i="3" l="1"/>
  <c r="F16" i="3" l="1"/>
  <c r="G104" i="3"/>
  <c r="H104" i="3"/>
  <c r="F104" i="3"/>
  <c r="F139" i="3"/>
  <c r="H160" i="3"/>
  <c r="G160" i="3"/>
  <c r="F160" i="3"/>
  <c r="H151" i="3"/>
  <c r="G151" i="3"/>
  <c r="F151" i="3"/>
  <c r="F149" i="3" s="1"/>
  <c r="H150" i="3"/>
  <c r="H149" i="3" s="1"/>
  <c r="G150" i="3"/>
  <c r="F150" i="3"/>
  <c r="H139" i="3"/>
  <c r="G139" i="3"/>
  <c r="H132" i="3"/>
  <c r="G132" i="3"/>
  <c r="F132" i="3"/>
  <c r="H127" i="3"/>
  <c r="G127" i="3"/>
  <c r="F98" i="3"/>
  <c r="F97" i="3"/>
  <c r="F96" i="3"/>
  <c r="H95" i="3"/>
  <c r="G95" i="3"/>
  <c r="F85" i="3"/>
  <c r="F84" i="3"/>
  <c r="F83" i="3" s="1"/>
  <c r="H83" i="3"/>
  <c r="G83" i="3"/>
  <c r="H65" i="3"/>
  <c r="G65" i="3"/>
  <c r="F65" i="3"/>
  <c r="F59" i="3"/>
  <c r="F58" i="3" s="1"/>
  <c r="H58" i="3"/>
  <c r="G58" i="3"/>
  <c r="F43" i="3"/>
  <c r="F42" i="3"/>
  <c r="F28" i="3" s="1"/>
  <c r="H21" i="3"/>
  <c r="G21" i="3"/>
  <c r="F21" i="3"/>
  <c r="H16" i="3"/>
  <c r="G16" i="3"/>
  <c r="F11" i="3"/>
  <c r="F10" i="3"/>
  <c r="H8" i="3"/>
  <c r="H177" i="3" s="1"/>
  <c r="G8" i="3"/>
  <c r="G177" i="3" s="1"/>
  <c r="H5" i="3"/>
  <c r="G5" i="3"/>
  <c r="F5" i="3"/>
  <c r="F95" i="3" l="1"/>
  <c r="G172" i="3"/>
  <c r="F8" i="3"/>
  <c r="F177" i="3" s="1"/>
  <c r="G149" i="3"/>
  <c r="H172" i="3"/>
  <c r="F15" i="3"/>
  <c r="F173" i="3" s="1"/>
  <c r="F175" i="3" s="1"/>
  <c r="H15" i="3"/>
  <c r="H173" i="3" s="1"/>
  <c r="H175" i="3" s="1"/>
  <c r="G15" i="3"/>
  <c r="G173" i="3" s="1"/>
  <c r="F172" i="3" l="1"/>
  <c r="G175" i="3"/>
  <c r="H178" i="3"/>
  <c r="H179" i="3"/>
  <c r="F179" i="3"/>
  <c r="F178" i="3"/>
  <c r="G178" i="3" l="1"/>
  <c r="G179" i="3"/>
</calcChain>
</file>

<file path=xl/sharedStrings.xml><?xml version="1.0" encoding="utf-8"?>
<sst xmlns="http://schemas.openxmlformats.org/spreadsheetml/2006/main" count="602" uniqueCount="376">
  <si>
    <t>ВСЕГО изменений по доходам</t>
  </si>
  <si>
    <t>Наименование целевой статьи расходов</t>
  </si>
  <si>
    <t xml:space="preserve"> </t>
  </si>
  <si>
    <t>ВСЕГО изменений по расходам</t>
  </si>
  <si>
    <t xml:space="preserve">в том числе </t>
  </si>
  <si>
    <t>за счет межбюджетных трансфертов</t>
  </si>
  <si>
    <t xml:space="preserve">за счет средств районного бюджета </t>
  </si>
  <si>
    <t>Изменение дефицита районного бюджета</t>
  </si>
  <si>
    <t xml:space="preserve">Код бюджетной классификации </t>
  </si>
  <si>
    <t>Пункты текста решения, приложения к решению, в которые вносятся поправки</t>
  </si>
  <si>
    <t xml:space="preserve">Уточнение ассигнований (увеличение (+), уменьшение (-)) в рамках муниципальных программ </t>
  </si>
  <si>
    <t>Уточнение ассигнований на непрограммные расходы</t>
  </si>
  <si>
    <t>Условно утвержденные расходы</t>
  </si>
  <si>
    <t>Обоснование поправок</t>
  </si>
  <si>
    <t>Главный администратор бюджетных средств / ГРБС / Заказчик</t>
  </si>
  <si>
    <t>Администрация ЗР / МКУ ЗР "Северное"</t>
  </si>
  <si>
    <t>Администрация Заполярного района</t>
  </si>
  <si>
    <t>Муниципальная программа "Развитие коммунальной инфраструктуры муниципального района "Заполярный район" на 2020-2030 годы"</t>
  </si>
  <si>
    <t>034 0501 35.0.00.89250 540</t>
  </si>
  <si>
    <t>Муниципальная программа "Безопасность на территории муниципального района "Заполярный район" на 2019-2030 годы"</t>
  </si>
  <si>
    <t>Муниципальная программа "Строительство (приобретение) и проведение мероприятий по капитальному и текущему ремонту жилых помещений муниципального района "Заполярный район" на 2020-2030 годы"</t>
  </si>
  <si>
    <t>Муниципальная программа "Развитие социальной инфраструктуры и создание комфортных условий проживания на территории муниципального района "Заполярный район" на 2021-2030 годы"</t>
  </si>
  <si>
    <t>Муниципальная программа "Развитие транспортной инфраструктуры муниципального района "Заполярный район" на 2021-2030 годы"</t>
  </si>
  <si>
    <t>034 0104 31.1.00.81010 244</t>
  </si>
  <si>
    <t>Администрация ЗР</t>
  </si>
  <si>
    <t>Муниципальная программа "Развитие сельского хозяйства на территории муниципального района "Заполярный район" на 2021-2030 годы"</t>
  </si>
  <si>
    <t>034 0503 32.0.00.89230 540</t>
  </si>
  <si>
    <t>Муниципальная программа "Обеспечение населения муниципального района "Заполярный район" чистой водой на 2021-2030 годы"</t>
  </si>
  <si>
    <t>034 0502 38.0.00.86060 811</t>
  </si>
  <si>
    <t>Расходы на содержание органов местного самоуправления и обеспечение их функций</t>
  </si>
  <si>
    <t>Совет ЗР</t>
  </si>
  <si>
    <t>041 0113 98.0.00.81060 244</t>
  </si>
  <si>
    <t>Организация и проведение официальных мероприятий муниципального района "Заполярный район"</t>
  </si>
  <si>
    <t>Единовременное денежное вознаграждение гражданам, награжденным медалью "За заслуги перед Заполярным районом"</t>
  </si>
  <si>
    <t>041 1003 98.0.00.84060 330</t>
  </si>
  <si>
    <t>034 1001 31.1.00.84010 312</t>
  </si>
  <si>
    <t>041 0113 98.0.00.81060 360</t>
  </si>
  <si>
    <t>Контрольно-счетная палата Заполярного района</t>
  </si>
  <si>
    <t>046 0106 93.0.00.81010 244</t>
  </si>
  <si>
    <t>046 0106 93.0.00.81010 121, 122, 129</t>
  </si>
  <si>
    <t xml:space="preserve">Иные межбюджетные трансферты в рамках муниципальной программы "Развитие социальной инфраструктуры и создание комфортных условий проживания на территории муниципального района "Заполярный район" на 2021-2030 годы" </t>
  </si>
  <si>
    <t>Иные межбюджетные трансферты в рамках муниципальной программы "Развитие транспортной инфраструктуры муниципального района "Заполярный район" на 2021-2030 годы"</t>
  </si>
  <si>
    <t>Иные межбюджетные трансферты в рамках муниципальной программы "Развитие сельского хозяйства на территории муниципального района "Заполярный район" на 2021-2030 годы"</t>
  </si>
  <si>
    <t>2024 год</t>
  </si>
  <si>
    <t>034 0405 41.0.00.83030 813</t>
  </si>
  <si>
    <t>Администрация ЗР / МКП "ЗР "Пешский животноводческий комплекс"</t>
  </si>
  <si>
    <t>Мероприятия в рамках муниципальной программы "Развитие сельского хозяйства на территории муниципального района "Заполярный район" на 2021-2030 годы"</t>
  </si>
  <si>
    <t>Администрация ЗР / СП "Омский сельсовет"</t>
  </si>
  <si>
    <t>Управление финансов ЗР / МО поселений</t>
  </si>
  <si>
    <t xml:space="preserve">Иные межбюджетные трансферты на поддержку мер по обеспечению сбалансированности бюджетов поселений </t>
  </si>
  <si>
    <t>Пункт 1 главы 11 решения, приложения 6, 7, 8, 9, 16</t>
  </si>
  <si>
    <t>034 0502 38.0.00.89280 540</t>
  </si>
  <si>
    <t>Пункт 2 главы 1 решения, приложения 6, 7, 8</t>
  </si>
  <si>
    <t>Муниципальная программа "Развитие энергетики муниципального района "Заполярный район" на 2021-2030 годы"</t>
  </si>
  <si>
    <t>Приложения 6, 7, 8, 9</t>
  </si>
  <si>
    <t>УМИ ЗР</t>
  </si>
  <si>
    <t>Управление финансов ЗР</t>
  </si>
  <si>
    <t>Совет Заполярного района</t>
  </si>
  <si>
    <t xml:space="preserve">Выделение ассигнований в связи с индексацией заработной платы </t>
  </si>
  <si>
    <t>034 0104 31.1.00.81010 121, 129</t>
  </si>
  <si>
    <t>042 0113 31.1.00.81010 121, 129</t>
  </si>
  <si>
    <t>040 0106 30.0.00.81010 121, 129</t>
  </si>
  <si>
    <t>041 0103 92.2.00.81010 121, 129</t>
  </si>
  <si>
    <t>046 0106 93.2.00.81010 121, 129</t>
  </si>
  <si>
    <t>Пенсии за выслугу лет муниципальным служащим в соответствии с законом Ненецкого автономного округа от 24.10.2007 № 140-ОЗ "О муниципальной службе в Ненецком автономном округе"</t>
  </si>
  <si>
    <t>Муниципальная программа "Управление муниципальным имуществом муниципального района "Заполярный район" на 2022-2030 годы"</t>
  </si>
  <si>
    <t>034 0505 31.3.00.80020 111, 119</t>
  </si>
  <si>
    <t>Расходы на обеспечение деятельности подведомственных казенных учреждений</t>
  </si>
  <si>
    <t>Приложения 6, 7, 8</t>
  </si>
  <si>
    <t>Мероприятия в рамках муниципальной программы "Обеспечение населения муниципального района "Заполярный район" чистой водой на 2021-2030 годы"</t>
  </si>
  <si>
    <t>Мероприятия в рамках муниципальной программы "Развитие энергетики муниципального района "Заполярный район" на 2021-2030 годы"</t>
  </si>
  <si>
    <t>Суммы по поправкам, тыс. рублей (+,-)</t>
  </si>
  <si>
    <t>034 0113 42.0.00.81130 244</t>
  </si>
  <si>
    <t>Расходы по приобретению, содержанию, прочим мероприятиям, связанным с муниципальным имуществом</t>
  </si>
  <si>
    <t>Иные межбюджетные трансферты в рамках муниципальной программы "Строительство (приобретение) и проведение мероприятий по капитальному и текущему ремонту жилых помещений муниципального района "Заполярный район" на 2020-2030 годы"</t>
  </si>
  <si>
    <t xml:space="preserve">Администрация ЗР </t>
  </si>
  <si>
    <t>в том числе расходы в рамках муниципальных программ</t>
  </si>
  <si>
    <t>непрограммные расходы</t>
  </si>
  <si>
    <t>Иные межбюджетные трансферты в рамках муниципальной программы "Обеспечение населения муниципального района "Заполярный район" чистой водой на 2021-2030 годы"</t>
  </si>
  <si>
    <t xml:space="preserve">Уточнение налоговых и неналоговых доходов </t>
  </si>
  <si>
    <t>Изменения по расходам</t>
  </si>
  <si>
    <t>2025 год</t>
  </si>
  <si>
    <t>Администрация ЗР / Нераспределенный резерв</t>
  </si>
  <si>
    <t>Номер служебной записки, письма</t>
  </si>
  <si>
    <t>Администрация ЗР / СП "Андегский сельсовет" ЗР НАО</t>
  </si>
  <si>
    <t>034 0502 32.0.00.89230 540</t>
  </si>
  <si>
    <t>б/н УФ</t>
  </si>
  <si>
    <t>Администрация ЗР / СП "Малоземельский сельсовет" ЗР НАО</t>
  </si>
  <si>
    <t>Администрация ЗР / Поселения ЗР</t>
  </si>
  <si>
    <t>034 0501 35.0.00.86030 414</t>
  </si>
  <si>
    <t>Приложения 6, 7, 8, 9, 10</t>
  </si>
  <si>
    <t>Администрация ЗР / СП "Канинский сельсовет" ЗР НАО</t>
  </si>
  <si>
    <t>Администрация ЗР / СП "Пустозерский сельсовет" ЗР НАО</t>
  </si>
  <si>
    <t>040 1403 30.0.00.89120 540</t>
  </si>
  <si>
    <t>034 0502 36.0.00.86040 244</t>
  </si>
  <si>
    <t>Мероприятия в рамках муниципальной программы "Развитие коммунальной инфраструктуры муниципального района «Заполярный район» на 2020-2030 годы"</t>
  </si>
  <si>
    <t>034 0409 39.0.00.89290 540</t>
  </si>
  <si>
    <t>034 0405 41.0.00.89320 540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</si>
  <si>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</si>
  <si>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Муниципальная программа "Обеспечение населения централизованным теплоснабжением в МО "Муниципальный район "Заполярный район" на 2020-2030 годы"</t>
  </si>
  <si>
    <t>Мероприятия в рамках муниципальной программы "Обеспечение населения централизованным теплоснабжением в МО "Муниципальный район "Заполярный район" на 2020 - 2030 годы"</t>
  </si>
  <si>
    <t>034 0113 42.0.00.89210 540</t>
  </si>
  <si>
    <t>Администрация ЗР / СП "Тиманский сельсовет"</t>
  </si>
  <si>
    <t>Иные межбюджетные трансферты в рамках муниципальной программы "Управление муниципальным имуществом муниципального района "Заполярный район" на 2022 - 2030 годы"</t>
  </si>
  <si>
    <t>034 0105 95.0.00.51200 244</t>
  </si>
  <si>
    <t>Администрация ЗР / СП "Поселок Амдерма" ЗР НАО</t>
  </si>
  <si>
    <t>42</t>
  </si>
  <si>
    <t>2026 год</t>
  </si>
  <si>
    <t>Поправки в проект решения Совета Заполярного района "О районном бюджете на 2024 год и плановый период 2025-2026 годов"</t>
  </si>
  <si>
    <t>034 0309 33.0.00.82010 811</t>
  </si>
  <si>
    <t>034 0801 32.0.00.86010 244</t>
  </si>
  <si>
    <t>Мероприятия в рамках муниципальной программы "Развитие социальной инфраструктуры и создание комфортных условий проживания на территории муниципального района "Заполярный район" на 2021-2030 годы"</t>
  </si>
  <si>
    <t>приложения 6, 7, 8, 9</t>
  </si>
  <si>
    <t>Муниципальная программа "Управление финансами в муниципальном районе "Заполярный район" на 2019-2026 годы"</t>
  </si>
  <si>
    <t>Муниципальная программа "Содержание и обеспечение деятельности органов местного самоуправления муниципального района "Заполярный район" на 2024-2030 годы"</t>
  </si>
  <si>
    <r>
      <t xml:space="preserve">034 0502 38.0.00.86060 </t>
    </r>
    <r>
      <rPr>
        <sz val="11"/>
        <rFont val="Times New Roman"/>
        <family val="1"/>
        <charset val="204"/>
      </rPr>
      <t>244</t>
    </r>
  </si>
  <si>
    <t>Администрация ЗР / СП "Колгуевский сельсовет"</t>
  </si>
  <si>
    <t>11</t>
  </si>
  <si>
    <t>Администрация ЗР / СП "Великовисочный сельсовет"</t>
  </si>
  <si>
    <t>62</t>
  </si>
  <si>
    <t>32</t>
  </si>
  <si>
    <t>Администрация ЗР / СП "Тельвисочный сельсовет" ЗР НАО</t>
  </si>
  <si>
    <t>49</t>
  </si>
  <si>
    <t>59</t>
  </si>
  <si>
    <t>МКУ 
01.1-11-2110/
23-0-0</t>
  </si>
  <si>
    <t>034 0502 36.0.00.86040 414</t>
  </si>
  <si>
    <t>034 0502 37.0.00.86050 414</t>
  </si>
  <si>
    <t>МКУ
01.1-11-2116/
23-0-0</t>
  </si>
  <si>
    <t>Администрация ЗР / СП "Малоземельский сельсовет"</t>
  </si>
  <si>
    <t>Администрация ЗР / СП "Хорей-Верский сельсовет"</t>
  </si>
  <si>
    <t>50</t>
  </si>
  <si>
    <t>60</t>
  </si>
  <si>
    <t>63</t>
  </si>
  <si>
    <t>54</t>
  </si>
  <si>
    <t>Администрация ЗР /СП "Юшарский сельсовет"</t>
  </si>
  <si>
    <t>51</t>
  </si>
  <si>
    <t>Администрация ЗР / СП "Шоинский сельсовет" ЗР НАО</t>
  </si>
  <si>
    <t>48</t>
  </si>
  <si>
    <t>034 0408 39.0.00.89290 540</t>
  </si>
  <si>
    <t>52</t>
  </si>
  <si>
    <t>47</t>
  </si>
  <si>
    <t>Администрация ЗР / СП "Тельвисочный сельсовет"</t>
  </si>
  <si>
    <t>Мероприятия в рамках МП "Безопасность на территории муниципального района "Заполярный район" на 2019-2030 годы"</t>
  </si>
  <si>
    <t>Мероприятие в рамках муниципальной программы "Строительство (приобретение) и проведение мероприятий по капитальному и текущему ремонту жилых помещений муниципального района "Заполярный район" на 2020-2030 годы"</t>
  </si>
  <si>
    <t>39</t>
  </si>
  <si>
    <t>43</t>
  </si>
  <si>
    <t>38</t>
  </si>
  <si>
    <t>МКУ 
01.1-15-2146/
23-0-0</t>
  </si>
  <si>
    <t>034 0502 38.0.00.86060 466</t>
  </si>
  <si>
    <t>36, 56</t>
  </si>
  <si>
    <t>034 0310 33.0.00.82010 244</t>
  </si>
  <si>
    <t>09-42/23</t>
  </si>
  <si>
    <t>034 0502 32.0.00.86010 811</t>
  </si>
  <si>
    <t>034 0502 36.0.00.86040 811</t>
  </si>
  <si>
    <t>034 0705 31.0.00.81010 244</t>
  </si>
  <si>
    <t>01-34-2135/23-0-0</t>
  </si>
  <si>
    <t>64</t>
  </si>
  <si>
    <t>Администрация ЗР / СП "Приморско-Куйский сельсовет" ЗР НАО</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</si>
  <si>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t>
    </r>
    <r>
      <rPr>
        <b/>
        <sz val="10"/>
        <rFont val="Times New Roman"/>
        <family val="1"/>
        <charset val="204"/>
      </rPr>
      <t>Сельскому поселению «Приморско-Куйский сельсовет» ЗР НАО</t>
    </r>
    <r>
      <rPr>
        <sz val="10"/>
        <rFont val="Times New Roman"/>
        <family val="1"/>
        <charset val="204"/>
      </rPr>
      <t xml:space="preserve">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 xml:space="preserve">573,9 т.р. </t>
    </r>
    <r>
      <rPr>
        <sz val="10"/>
        <rFont val="Times New Roman"/>
        <family val="1"/>
        <charset val="204"/>
      </rPr>
      <t>на устройство системы видеонаблюдения на детских площадках и на территории зоны отдыха в п. Красное.
По информации Администрации поселения установка системы видеонаблюдения на детских игровых площадках позволит обезопасить детей, сократить количество несчастных случаев, а также облегчить расследование инцидентов и предотвратить случаи вандализма. Всего планируется установить семь камер по одной на трех детских площадках (по ул. Новая д.14, мкр. Березовый д.5, ул. Спортивная д.21), две камеры на детской площадке по ул. Центральная д. 11 и две камеры на территории зоны отдыха по ул. Школьная д.11. Вывод сигнала и записи архива планируется вывести в здание сельского совета п. Красное.
В соответствии с представленными коммерческими предложениями (ИП Лудников Д.А. (926250,00 р.), ООО «М-АйТи НАО» (573894,00 р.), ИП Евтушенко (609300,00 р.)) средняя стоимость мероприятия составит 703148,00 р. 
На основании письма Минфина России от 16.06.2017 № 24-01-10/37713 заказчик вправе указать цену меньшую, чем в представленном обосновании НМЦК (в том числе полученной по результатам трех коммерческих предложений). Таким образом, стоимость работ составит 573894,00 р. 
Мероприятие планируется реализовать путем заключения прямого договора в соответствии с п. 4 ч. 1 ст. 93 Федерального закона от 05.04.2013 № 44-ФЗ «О контрактной системе в сфере закупок товаров, работ, услуг для обеспечения государственных и муниципальных нужд»</t>
    </r>
  </si>
  <si>
    <t>034 0104 31.0.00.81010 244</t>
  </si>
  <si>
    <t>09-51-23</t>
  </si>
  <si>
    <t>Администрация ЗР / СП "Канинский сельсовет"</t>
  </si>
  <si>
    <t>66</t>
  </si>
  <si>
    <t>01.1-11-2155/23-1-0</t>
  </si>
  <si>
    <t>Администрация ЗР / СП "Хорей-Верский сельсовет" ЗР НАО</t>
  </si>
  <si>
    <t>61</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</si>
  <si>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t>
    </r>
    <r>
      <rPr>
        <b/>
        <sz val="10"/>
        <rFont val="Times New Roman"/>
        <family val="1"/>
        <charset val="204"/>
      </rPr>
      <t>Сельскому поселению "Омский сельсовет" ЗР НАО</t>
    </r>
    <r>
      <rPr>
        <sz val="10"/>
        <rFont val="Times New Roman"/>
        <family val="1"/>
        <charset val="204"/>
      </rPr>
      <t xml:space="preserve"> 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 xml:space="preserve">184,5 т.р. </t>
    </r>
    <r>
      <rPr>
        <sz val="10"/>
        <rFont val="Times New Roman"/>
        <family val="1"/>
        <charset val="204"/>
      </rPr>
      <t xml:space="preserve">на содержание авиаплощадок, а именно на приобретение мотоблока для кошения травы в д. Вижас.
Мотоблок с косилкой приобретался в д. Вижас в 2016 году за счет средств районного бюджета (копия дополнительного соглашения № 1 от 11.11.2016 прилагается). Администрацией поселения представлен акт о полном износе мотоблока за период эксплуатации (7 лет) и непригодности к ремонту.
В настоящее время кошение травы и мелкого кустарника на ВПП и вертолётной площадке д. Вижас осуществляется жителями деревни вручную. 
Администрацией Заполярного района принято решение о выделении средств из районного бюджета на приобретение мотоблока для нужд Администрации СП «Омский сельсовет» ЗР НАО для содержания авиаплощадок в целях обеспечения безопасности транспортного сообщения.
Стоимость мероприятия рассчитана на основании представленных коммерческих предложений (ООО "Пожрезерв" - 184,5 т.р., ООО "ТК Крепежные системы" - 203,0 т.р., ООО "Золотой стандарт" - 221,4 т.р.) по наименьшей цене.
Мероприятие планируется реализовать путем заключения прямого договора в соответствии с п. 4 ч. 1 ст. 93 Федерального закона от 05.04.2013 № 44-ФЗ </t>
    </r>
  </si>
  <si>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t>
    </r>
    <r>
      <rPr>
        <b/>
        <sz val="10"/>
        <rFont val="Times New Roman"/>
        <family val="1"/>
        <charset val="204"/>
      </rPr>
      <t>Сельскому поселению "Омский сельсовет" ЗР НАО</t>
    </r>
    <r>
      <rPr>
        <sz val="10"/>
        <rFont val="Times New Roman"/>
        <family val="1"/>
        <charset val="204"/>
      </rPr>
      <t xml:space="preserve">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 xml:space="preserve">8270,0 т.р. </t>
    </r>
    <r>
      <rPr>
        <sz val="10"/>
        <rFont val="Times New Roman"/>
        <family val="1"/>
        <charset val="204"/>
      </rPr>
      <t>на приобретение граблей колесно-пальцевых, четырех прицепов и погрузчика фронтального для МКП «Омский животноводческий комплекс».
Для обеспечения животных в зимний стойловый период ежегодно требуется заготавливать 240 тонн грубых кормов. Корма заготавливаются механизировано на сенокосных угодьях, расположенных на расстоянии 6-15 км от с. Ома. 
Грабли колесно-пальцевые предназначены для сгребания сена в валки. Сгребание сена является обязательным этапом технологического процесса при заготовке кормов.
На балансе МКП данное оборудование отсутствует, использовались грабли, предоставленные в 2004 году СПК «Восход» на безвозмездной основе. В данный момент грабли к работе не пригодны, ремонту не подлежат. Акт осмотра от 01.06.2023 прилагается.
Для доставки сена с места его заготовки на место требуется 3 прицепа тракторных самосвальных. Имеющиеся на балансе колесные прицепы, в количестве двух единиц, не пригодны для дальнейшего использования в виду их полного износа. Акты осмотра прилагаются.
В 2024 году года планируется размещение животных МКП в новом здании животноводческой фермы. В отличии от существующей фермы, в которой технологические процессы содержания животных, такие, как удаление навоза, осуществлялись вручную, в новой ферме такие процессы будут механизированы. Навоз транспортерами будет подаваться в специальный, герметичный прицеп при помощи которого, навоз вывозят на специальную площадку. В настоящее время 
у МКП такой прицеп отсутствует, требуется его приобретение.
Также, для проведения ежедневных общехозяйственных работ (расчистка подъездных путей к территории фермы, уборка навоза вокруг фермы и т.д.) требуется ковш фронтальный, который монтируется к фронтальному погрузчику, имеющемуся в наличии у МКП.
Стоимость мероприятия рассчитана на основании представленных коммерческих предложений (ИП Бобриков П.К. - 8270,0 т.р., ИП Коробицын А.Н. - 9200,0 т.р., ИП Канев В.Н. - 9580,0 т.р.) по наименьшей цене. Проведение конкурентных процедур будет осуществлять Администрация Сельского поселения с последующим закреплением имущества на праве оперативного управления за МКП в соответствии со ст. 113, 294-299 ГК РФ и ст. 11 Федерального закона от 14.11.2002 № 161-ФЗ «О государственных и муниципальных унитарных предприятиях», порядком передачи муниципального имущества в виде материальных ресурсов (материалов), приобретенных за счет межбюджетных трансфертов, подведомственным предприятиям, утвержденным Постановлением Администрации МО «Омский сельсовет» НАО от 05.11.2020 № 118</t>
    </r>
  </si>
  <si>
    <r>
      <t xml:space="preserve">На основании служебной записки сектора по развитию сельскохозяйственного производства </t>
    </r>
    <r>
      <rPr>
        <b/>
        <sz val="10"/>
        <rFont val="Times New Roman"/>
        <family val="1"/>
        <charset val="204"/>
      </rPr>
      <t xml:space="preserve">Администрации Заполярного района предусматривается нераспределенный резерв </t>
    </r>
    <r>
      <rPr>
        <sz val="10"/>
        <rFont val="Times New Roman"/>
        <family val="1"/>
        <charset val="204"/>
      </rPr>
      <t xml:space="preserve">на </t>
    </r>
    <r>
      <rPr>
        <b/>
        <sz val="10"/>
        <rFont val="Times New Roman"/>
        <family val="1"/>
        <charset val="204"/>
      </rPr>
      <t xml:space="preserve">2024 год </t>
    </r>
    <r>
      <rPr>
        <sz val="10"/>
        <rFont val="Times New Roman"/>
        <family val="1"/>
        <charset val="204"/>
      </rPr>
      <t>в сумме</t>
    </r>
    <r>
      <rPr>
        <b/>
        <sz val="10"/>
        <rFont val="Times New Roman"/>
        <family val="1"/>
        <charset val="204"/>
      </rPr>
      <t xml:space="preserve"> 40000,0 т.р. </t>
    </r>
    <r>
      <rPr>
        <sz val="10"/>
        <rFont val="Times New Roman"/>
        <family val="1"/>
        <charset val="204"/>
      </rPr>
      <t xml:space="preserve">на реализацию мероприятий по развитию сельского хозяйства. 
В соответствии с пунктом 7 поручения губернатора Ненецкого автономного округа от 11.11.2022 № 01-17/72 Администрации Заполярного района поручено организовать строительство новых животноводческих объектов в с. Ома и Нижняя Пеша НАО.
В 2023 году началось строительство животноводческой фермы в с. Ома. Окончание строительства планируется в первом квартале 2024 года
</t>
    </r>
  </si>
  <si>
    <t>240</t>
  </si>
  <si>
    <t>239</t>
  </si>
  <si>
    <r>
      <t xml:space="preserve">На основании служебной записки </t>
    </r>
    <r>
      <rPr>
        <b/>
        <sz val="10"/>
        <rFont val="Times New Roman"/>
        <family val="1"/>
        <charset val="204"/>
      </rPr>
      <t>МКУ ЗР «Северное» выделяются</t>
    </r>
    <r>
      <rPr>
        <sz val="10"/>
        <rFont val="Times New Roman"/>
        <family val="1"/>
        <charset val="204"/>
      </rPr>
      <t xml:space="preserve"> ассигнования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 xml:space="preserve">1300,0 т.р. </t>
    </r>
    <r>
      <rPr>
        <sz val="10"/>
        <rFont val="Times New Roman"/>
        <family val="1"/>
        <charset val="204"/>
      </rPr>
      <t>на разработку научно-проектной документации по сохранению объекта культурного наследия народов Российской Федерации регионального значения «Дом Таратина» с положительным заключением историко-культурной экспертизы.
В целях реализации данного мероприятия проведен электронный аукцион, по результату которого МКУ ЗР «Северное» заключен МК от 14.08.2023 № 0184300000423000135 с ООО «Парковая Реставрация-Экспедиция» на сумму 1300,0 т.р., срок исполнения работ - не позднее 29.02.2024</t>
    </r>
  </si>
  <si>
    <r>
      <t xml:space="preserve">На основании обращения главы поселения </t>
    </r>
    <r>
      <rPr>
        <b/>
        <sz val="10"/>
        <rFont val="Times New Roman"/>
        <family val="1"/>
        <charset val="204"/>
      </rPr>
      <t xml:space="preserve">выделяются </t>
    </r>
    <r>
      <rPr>
        <sz val="10"/>
        <rFont val="Times New Roman"/>
        <family val="1"/>
        <charset val="204"/>
      </rPr>
      <t xml:space="preserve">иные МТ </t>
    </r>
    <r>
      <rPr>
        <b/>
        <sz val="10"/>
        <rFont val="Times New Roman"/>
        <family val="1"/>
        <charset val="204"/>
      </rPr>
      <t>Сельскому поселению "Малоземельский сельсовет" ЗР НАО</t>
    </r>
    <r>
      <rPr>
        <sz val="10"/>
        <rFont val="Times New Roman"/>
        <family val="1"/>
        <charset val="204"/>
      </rPr>
      <t xml:space="preserve"> 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 xml:space="preserve">9206,4 т.р. </t>
    </r>
    <r>
      <rPr>
        <sz val="10"/>
        <rFont val="Times New Roman"/>
        <family val="1"/>
        <charset val="204"/>
      </rPr>
      <t>на капитальный ремонт общественной бани в п. Нельмин-Нос.
Общественная баня в п. Нельмин-Нос представляет собой одноэтажное здание, 2007 год постройки, общей площадью 180,6 кв.м, находится в собственности поселения, передана на праве оперативного управления в МКП «ЖКХ МО «Малоземельский сельсовет» (копия прилагается).
Согласно Акту обследования, составленному специалистами МКУ ЗР «Северное» 19.09.2023, текущее состояние здания не позволяет безопасно и долговечно его эксплуатировать и рекомендуется проведение капитального ремонта и восстановление конструкций чердачного перекрытия, кровли и инженерных систем вентиляции и текущий ремонт фасада, окон, дверей, несущих и ограждающих внутренних стен, замена напольного покрытия, замена систем водоснабжения и водоотведения, очистка участка застройки и покос травы, а также, так как здание имеет категорию «В» по взрывопожароопасной и пожарной опасности необходимо оборудовать здание системой оповещения и управления эвакуацией людей при пожаре, выполнить мероприятия по противопожарной безопасности в соответствии с действующими нормами. 
Локальный сметный расчет составлен МКУ ЗР "Северное" в ценах 2 квартала 2023 года на сумму 9206,4 т.р.
Мероприятие по капитальному ремонту общественной бани в п. Нельмин-Нос планируется реализовать путем проведения конкурсных процедур в соответствии с Федеральным законом от 05.04.2013 № 44-ФЗ</t>
    </r>
  </si>
  <si>
    <r>
      <t>На основании обращения главы поселения</t>
    </r>
    <r>
      <rPr>
        <b/>
        <sz val="10"/>
        <rFont val="Times New Roman"/>
        <family val="1"/>
        <charset val="204"/>
      </rPr>
      <t xml:space="preserve"> выделяются</t>
    </r>
    <r>
      <rPr>
        <sz val="10"/>
        <rFont val="Times New Roman"/>
        <family val="1"/>
        <charset val="204"/>
      </rPr>
      <t xml:space="preserve"> иные МТ </t>
    </r>
    <r>
      <rPr>
        <b/>
        <sz val="10"/>
        <rFont val="Times New Roman"/>
        <family val="1"/>
        <charset val="204"/>
      </rPr>
      <t xml:space="preserve">Сельскому поселению "Тельвисочный сельсовет" ЗР НАО </t>
    </r>
    <r>
      <rPr>
        <sz val="10"/>
        <rFont val="Times New Roman"/>
        <family val="1"/>
        <charset val="204"/>
      </rPr>
      <t xml:space="preserve">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585,3 т.р.</t>
    </r>
    <r>
      <rPr>
        <sz val="10"/>
        <rFont val="Times New Roman"/>
        <family val="1"/>
        <charset val="204"/>
      </rPr>
      <t xml:space="preserve"> на приобретение электрической печи для общественной бани.
Общественная баня в с. Тельвиска представляет собой одноэтажное здание, год постройки 2006, общей площадью 184,6 кв.м, находится в собственности поселения, передана на праве оперативного управления в МКП «Энергия» (копия прилагается).
Согласно Акту обследования общественной бани, составленному комиссией администрации Сельского поселения от 06.10.2023, выявлено, что электрическая печь в женском отделении выработала свой ресурс, в связи с чем постоянно выходят из строя электрические тэны (нагревательные элементы), электрическая проводка и автоматика печи.
Согласно отчетным документам замена печей производилась в женском отделении в 2012 году (срок эксплуатации более 10 лет), в мужском – в 2016 году (срок эксплуатации менее 10 лет). Копии договора купли продажи от 10.02.2012 и сч.ф. от 16.02.2012 № 14, от 31.08.2016 № 0294 прилагаются. В соответствии с Паспортом электрокаменки срок службы составляет 10 лет (копия прилагается).
Стоимость мероприятия рассчитана на основании представленных коммерческих предложений (ООО "Пожрезерв" - 585,3 т.р., ООО "ТК "Крепежные системы" - 632,1 т.р., ООО "Золотой стандарт" - 642,5 т.р.) по наименьшей цене.
Мероприятие планируется реализовать путем заключения прямого договора в соответствии с п. 4 ч. 1 ст. 93 Федерального закона от 05.04.2013 № 44-ФЗ </t>
    </r>
  </si>
  <si>
    <r>
      <t xml:space="preserve">На основании обращения главы поселения </t>
    </r>
    <r>
      <rPr>
        <b/>
        <sz val="10"/>
        <rFont val="Times New Roman"/>
        <family val="1"/>
        <charset val="204"/>
      </rPr>
      <t xml:space="preserve">выделяются </t>
    </r>
    <r>
      <rPr>
        <sz val="10"/>
        <rFont val="Times New Roman"/>
        <family val="1"/>
        <charset val="204"/>
      </rPr>
      <t xml:space="preserve">иные МТ </t>
    </r>
    <r>
      <rPr>
        <b/>
        <sz val="10"/>
        <rFont val="Times New Roman"/>
        <family val="1"/>
        <charset val="204"/>
      </rPr>
      <t>Сельскому поселению "Колгуевский сельсовет" ЗР НАО</t>
    </r>
    <r>
      <rPr>
        <sz val="10"/>
        <rFont val="Times New Roman"/>
        <family val="1"/>
        <charset val="204"/>
      </rPr>
      <t xml:space="preserve">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 xml:space="preserve">37,8 т.р. </t>
    </r>
    <r>
      <rPr>
        <sz val="10"/>
        <rFont val="Times New Roman"/>
        <family val="1"/>
        <charset val="204"/>
      </rPr>
      <t>на приобретение стенда "Защитники Отечества" и флагов Российской Федерации. 
По информации Администрации поселения в районе административного здания в целях благоустройства и патриотического воспитания молодежи планируется разместить стенд «Защитники Отечества» посвященный участникам - ветеранам Великой Отечественной войны, участникам локальных войн и вооруженных конфликтов. Размер стенда - 1600 мм х 950 мм, материал изготовления - ПВХ 3 мм с нанесением полноцветной пленки и устройством карманов из пентоприна форматом А5 под фото.
Также планируется приобрести флаги Российской Федерации в количестве 12 штук (флаги планируется вывешивать на здания в п. Бугрино во время государственных праздников). 
Стоимость мероприятия рассчитана в соответствии с представленными коммерческими предложениями (РПК "Народная Реклама" - 41060 р., ИП Михайлов Л.В. - 39650 р., ООО "НАО Аудитор" - 27720 р.) по наименьшей цене.
Мероприятие планируется реализовать путем заключения прямых договоров в соответствии с п. 4 ч. 1 ст. 93 Федерального закона от 05.04.2013 № 44-ФЗ</t>
    </r>
  </si>
  <si>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t>
    </r>
    <r>
      <rPr>
        <b/>
        <sz val="10"/>
        <rFont val="Times New Roman"/>
        <family val="1"/>
        <charset val="204"/>
      </rPr>
      <t>Сельскому поселению "Тельвисочный сельсовет" ЗР НАО</t>
    </r>
    <r>
      <rPr>
        <sz val="10"/>
        <rFont val="Times New Roman"/>
        <family val="1"/>
        <charset val="204"/>
      </rPr>
      <t xml:space="preserve"> на</t>
    </r>
    <r>
      <rPr>
        <b/>
        <sz val="10"/>
        <rFont val="Times New Roman"/>
        <family val="1"/>
        <charset val="204"/>
      </rPr>
      <t xml:space="preserve"> 2024 год</t>
    </r>
    <r>
      <rPr>
        <sz val="10"/>
        <rFont val="Times New Roman"/>
        <family val="1"/>
        <charset val="204"/>
      </rPr>
      <t xml:space="preserve"> в сумме</t>
    </r>
    <r>
      <rPr>
        <b/>
        <sz val="10"/>
        <rFont val="Times New Roman"/>
        <family val="1"/>
        <charset val="204"/>
      </rPr>
      <t xml:space="preserve"> 327,5 т.р. </t>
    </r>
    <r>
      <rPr>
        <sz val="10"/>
        <rFont val="Times New Roman"/>
        <family val="1"/>
        <charset val="204"/>
      </rPr>
      <t>на установку светильников уличного освещения в с.Тельвиска.
В соответствии с актом обследования по улице Лесная (2-я линия) ведётся строительство жилых домов №2,5,7,11. Уличное освещение отсутствует, необходимо установить 6 светильников уличного освещения и 6 опор соответственно. 
Стоимость мероприятия рассчитана на основании тарифов на услуги МП ЗР "Севержилкомсервис" на 2023 год (постановление Администрации ЗР от 14.12.2022 № 314п). В связи с тем, что мероприятие будет реализовано в 2024 году, применен ИПЦ 1,049. Таким образом, стоимость мероприятия составит 327310 р. ((10842,66+41160,94)*6*1,049).
Мероприятие планируется реализовать путем заключения прямых договоров в соответствии с п. 4 ч. 1 ст. 93 Федерального закона от 05.04.2013 № 44-ФЗ</t>
    </r>
  </si>
  <si>
    <t>55</t>
  </si>
  <si>
    <r>
      <t xml:space="preserve">На основании служебной записки отдела ЖКХ, энергетики, транспорта и экологии </t>
    </r>
    <r>
      <rPr>
        <b/>
        <sz val="10"/>
        <rFont val="Times New Roman"/>
        <family val="1"/>
        <charset val="204"/>
      </rPr>
      <t xml:space="preserve">Администрации Заполярного района выделяются </t>
    </r>
    <r>
      <rPr>
        <sz val="10"/>
        <rFont val="Times New Roman"/>
        <family val="1"/>
        <charset val="204"/>
      </rPr>
      <t xml:space="preserve">ассигнования 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 xml:space="preserve">450,0 т.р. </t>
    </r>
    <r>
      <rPr>
        <sz val="10"/>
        <rFont val="Times New Roman"/>
        <family val="1"/>
        <charset val="204"/>
      </rPr>
      <t xml:space="preserve">на мероприятие "Поиск и оценка подземных вод в с. Несь Ненецкого АО" </t>
    </r>
    <r>
      <rPr>
        <b/>
        <sz val="10"/>
        <rFont val="Times New Roman"/>
        <family val="1"/>
        <charset val="204"/>
      </rPr>
      <t>(перенос с 2023 года)</t>
    </r>
    <r>
      <rPr>
        <sz val="10"/>
        <rFont val="Times New Roman"/>
        <family val="1"/>
        <charset val="204"/>
      </rPr>
      <t>.
Администрацией ЗР заключён муниципальный контракт  с ООО «Севергеолдобыча-Сервис» от 25.01.2022 №01-15-7/22 на поиск и оценку подземных вод в с. Несь (прилагается). Цена контракта - 800,0 т.р. (НДС не облагается). Срок действия контракта - до 31.01.2023.
Условиями контракта определена этапность его выполнения, а именно:
1) I этап: не позднее 150 дней с момента заключения контракта (23.06.2022).
2) II этап: в течение 180 календарных дней с момента окончания первого этапа, но не позднее 180 календарных дней с даты заключения контракта (19.12.2022).
В настоящее время, по результатам работ выполненных в рамках данного контракта: удалось выявить наличие подземных вод в с. Несь. Подрядная организация в настоящее время выполняет оформление документов на водозаборные сооружения, подготавливает геологический отчёт и проект зон санитарной охраны. Подрядной организацией завершён первый этап работ, а Администрацией ЗР 11.08.2022 он был принят и оплачен в размере 350,0 т.р. 
В настоящее время подрядная организация выполняет второй этап работ. Стоимость данного этапа составляет 450,0 т.р. Ввиду несвоевременного исполнения сроков, установленных муниципальным контрактом, Администрацией ЗР в адрес подрядной организации неоднократно направлялись запросы о сроках завершения работ и претензия. Подрядной организацией в адрес Администрации ЗР были направлены ответы с объяснением задержки выполнения работ. 
29.11.2023 Администрацией ЗР получено обращение руководителя подрядной организации о том, что в I квартале 2024 года будут представлены исполнительные и финансовые документы по мероприятию (копия письма прилагается).
Вопрос расторжения муниципального контракта главой Администрации Заполярного района не рассматривается, так как результаты мероприятия крайне важны для продолжения работы в рамках обеспечения с. Несь питьевой водой. В связи с вышесказанным, второй этап мероприятия планируется завершить в первом квартале 2024 года. Оплата за выполненные работы подрядчику будет произведена 
с учетом неустойки за нарушение сроков завершения контракта, а также фактически выполненных объёмов работ</t>
    </r>
  </si>
  <si>
    <r>
      <t>На основании обращения главы поселения</t>
    </r>
    <r>
      <rPr>
        <b/>
        <sz val="10"/>
        <rFont val="Times New Roman"/>
        <family val="1"/>
        <charset val="204"/>
      </rPr>
      <t xml:space="preserve"> выделяются</t>
    </r>
    <r>
      <rPr>
        <sz val="10"/>
        <rFont val="Times New Roman"/>
        <family val="1"/>
        <charset val="204"/>
      </rPr>
      <t xml:space="preserve"> иные МТ </t>
    </r>
    <r>
      <rPr>
        <b/>
        <sz val="10"/>
        <rFont val="Times New Roman"/>
        <family val="1"/>
        <charset val="204"/>
      </rPr>
      <t>Сельскому поселению "Юшарский сельсовет" ЗР НАО</t>
    </r>
    <r>
      <rPr>
        <sz val="10"/>
        <rFont val="Times New Roman"/>
        <family val="1"/>
        <charset val="204"/>
      </rPr>
      <t xml:space="preserve">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 xml:space="preserve">499,2 т.р. </t>
    </r>
    <r>
      <rPr>
        <sz val="10"/>
        <rFont val="Times New Roman"/>
        <family val="1"/>
        <charset val="204"/>
      </rPr>
      <t>на подсыпку участка проезда «п. Каратайка – Лапта-Шор». 
По результатам обследования, комиссией установлено, что на объекте имеются просадка грунта, глубокие выбоины и ямы, глубокая колейность. Вышеуказанные дефекты приводят к снижению безопасности дорожного движения и невозможности проезда техники. Таким образом, возможно сделать вывод о необходимости выполнить подсыпку участка проезда со всеми вспомогательными подготовительными работами согласно ЛСР, а именно произвести планировку поверхности, подсыпать гравием и уплотнить песком (гравий и песок имеется в наличии у Администрации поселения). 
Выполнение вышеуказанных работ даст возможность комфортному передвижению техники, а также придаст эстетический вид населенному пункту.
На основании объемов работ, представленных Администрацией сельсовета, МКУ ЗР «Северное» составлен локальный сметный расчет на подсыпку участка проезда «п. Каратайка – Лапта-Шор» (194,5 м на 4,5 м). Стоимость работ, за исключением сметной прибыли, составит 499,2 т.р. 
Мероприятие планируется реализовать путем заключения прямого договора в соответствии с п. 4 ч. 1 ст. 93 Федерального закона от 05.04.2013 № 44-ФЗ</t>
    </r>
  </si>
  <si>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t>
    </r>
    <r>
      <rPr>
        <b/>
        <sz val="10"/>
        <rFont val="Times New Roman"/>
        <family val="1"/>
        <charset val="204"/>
      </rPr>
      <t>Сельскому поселению "Поселок Амдерма" ЗР НАО</t>
    </r>
    <r>
      <rPr>
        <sz val="10"/>
        <rFont val="Times New Roman"/>
        <family val="1"/>
        <charset val="204"/>
      </rPr>
      <t xml:space="preserve"> 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 xml:space="preserve">2476,3 т.р. </t>
    </r>
    <r>
      <rPr>
        <sz val="10"/>
        <rFont val="Times New Roman"/>
        <family val="1"/>
        <charset val="204"/>
      </rPr>
      <t xml:space="preserve">на поставку и установку детской площадки в п.Амдерма </t>
    </r>
    <r>
      <rPr>
        <b/>
        <sz val="10"/>
        <rFont val="Times New Roman"/>
        <family val="1"/>
        <charset val="204"/>
      </rPr>
      <t>(перенос с 2023 года)</t>
    </r>
    <r>
      <rPr>
        <sz val="10"/>
        <rFont val="Times New Roman"/>
        <family val="1"/>
        <charset val="204"/>
      </rPr>
      <t>.
На 2023 год предусмотрено на указанное мероприятие 2476,3 т.р.
По результатам электронного аукциона, между Администрацией поселения и ООО «Компания «ЭЛИНА» заключен муниципальный контракт от 29.08.2023 № 0184300000423000149 на поставку и установку детской площадки в п. Амдерма. Цена контракта - 2476,3 т.р. Срок выполнения работ - не позднее 15.12.2023. 
По информации подрядчика для выполнения обязательств по настоящему Контракту, он своевременно направил заявку на завод - изготовитель детского игрового оборудования. После поступления оборудования на склад в г. Архангельск подрядчик незамедлительно принял решение по отгрузке данного оборудования в речной порт г. Архангельска для дальнейшей транспортировки до п. Амдерма. Груз принят на борт «Баржа МП-1900» 16.10.2023. Однако, в связи с пиковой ситуацией, оборудование не дошло до пункта назначения п.Амдерма, а «Баржа МП-1900» вернулась обратно в речной порт г. Архангельска. В связи с тем, что иных барж в этом году не ожидается, данный факт не позволяет выполнить обязательства по контракту в установленные сроки.
Согласно представленному гарантийному письму, ООО «Компания «ЭЛИНА» не отказывается от своих обязательств по исполнению Контракта и гарантирует поставку и установку оборудования в полном объеме после открытия навигации в вышеуказанный населенный пункт и наступления благоприятных погодных условий для установки детского игрового оборудования. Дата поставки и монтажа будет согласована по факту поступления информации об открытии навигации</t>
    </r>
  </si>
  <si>
    <t>09-38/23</t>
  </si>
  <si>
    <r>
      <t xml:space="preserve">На основании служебной записки сектора ГО и ЧС, ООП, мобилизационной работы Администрации Заполярного района </t>
    </r>
    <r>
      <rPr>
        <b/>
        <sz val="10"/>
        <rFont val="Times New Roman"/>
        <family val="1"/>
        <charset val="204"/>
      </rPr>
      <t>предусматривается муниципальная преференция МП ЗР "Севержилкомсервис"</t>
    </r>
    <r>
      <rPr>
        <sz val="10"/>
        <rFont val="Times New Roman"/>
        <family val="1"/>
        <charset val="204"/>
      </rPr>
      <t xml:space="preserve"> </t>
    </r>
    <r>
      <rPr>
        <b/>
        <sz val="10"/>
        <rFont val="Times New Roman"/>
        <family val="1"/>
        <charset val="204"/>
      </rPr>
      <t>на 2024 год</t>
    </r>
    <r>
      <rPr>
        <sz val="10"/>
        <rFont val="Times New Roman"/>
        <family val="1"/>
        <charset val="204"/>
      </rPr>
      <t xml:space="preserve"> в общей сумме </t>
    </r>
    <r>
      <rPr>
        <b/>
        <sz val="10"/>
        <rFont val="Times New Roman"/>
        <family val="1"/>
        <charset val="204"/>
      </rPr>
      <t>5315,5 т. р. (перенос с 2023 года с уменьшением стоимости)</t>
    </r>
    <r>
      <rPr>
        <sz val="10"/>
        <rFont val="Times New Roman"/>
        <family val="1"/>
        <charset val="204"/>
      </rPr>
      <t>, на мероприятия:
1) ограждение объектов ТЭК ДЭС п. Нельмин-Нос - 2575,3 т.р.;
2) ограждение объектов ТЭК ДЭС д. Андег - 2740,2 т.р. 
Указанные мероприятия были запланированы на 2023 год, но не исполнены.
- ограждение объектов ТЭК ДЭС п. Нельмин-Нос в размере 2683,7 т.р.;
- ограждение объектов ТЭК ДЭС д. Андег в размере 2855,6 т.р.
МП ЗР «Севержилкомсервис»  заключен контракт от 29.08.2023 № 117/2023 на поставку материалов для ограждения ДЭС п. Нельмин-Нос с ООО «ПЕРСПЕКТИВА». Цена контракта - 884026,25 р., срок действия - до 31.12.2023. Предприятие в адрес Администрации ЗР направило письмо от 08.11.2023 о невозможности реализации указанных мероприятий в 2023 году и просьбой предусмотреть финансирование данных мероприятий в 2024 году. В соответствии с письмом, невозможность реализации мероприятий по монтажу ограждений связана с поздней доставкой материалов для монтажа основного ограждения по периметру объектов ТЭК и затруднением доставки этих материалов к месту выполнения работ в связи с закрытием навигации на р. Печора, в связи с чем работы по монтажу ограждения будут выполнены в 2024 году.
Согласно п. 4.1. Порядка предоставления муниципальной преференции муниципальному предприятию Заполярного района «Севержилкомсервис» в виде субсидии в целях решения отдельных вопросов местного значения, утвержденного постановлением Администрации Заполярного района от 09.07.2020 № 144п, средства субсидии неосвоенные в текущем году включаются в районный бюджет на очередной год с долей софинансирования Предприятием за счет собственных средств в размере 5%.
Таким образом, объем финансирования за счет средств районного бюджета на реализацию мероприятия «Ограждение объектов ТЭК ДЭС п. Нельмин-Нос» составит 2575,3 т.р. на мероприятие «Ограждение объектов ТЭК ДЭС д. Андег» составит 2740,2 т.р.</t>
    </r>
  </si>
  <si>
    <t xml:space="preserve">Администрация ЗР/МП ЗР "Севержилкомсервис" </t>
  </si>
  <si>
    <r>
      <t xml:space="preserve">На основании служебной записки сектора ГО и ЧС, ООП, мобилизационной работы Администрации Заполярного района </t>
    </r>
    <r>
      <rPr>
        <b/>
        <sz val="10"/>
        <rFont val="Times New Roman"/>
        <family val="1"/>
        <charset val="204"/>
      </rPr>
      <t>увеличиваются</t>
    </r>
    <r>
      <rPr>
        <sz val="10"/>
        <rFont val="Times New Roman"/>
        <family val="1"/>
        <charset val="204"/>
      </rPr>
      <t xml:space="preserve"> ассигнования </t>
    </r>
    <r>
      <rPr>
        <b/>
        <sz val="10"/>
        <rFont val="Times New Roman"/>
        <family val="1"/>
        <charset val="204"/>
      </rPr>
      <t xml:space="preserve">Администрации Заполярного района </t>
    </r>
    <r>
      <rPr>
        <sz val="10"/>
        <rFont val="Times New Roman"/>
        <family val="1"/>
        <charset val="204"/>
      </rPr>
      <t xml:space="preserve">на </t>
    </r>
    <r>
      <rPr>
        <b/>
        <sz val="10"/>
        <rFont val="Times New Roman"/>
        <family val="1"/>
        <charset val="204"/>
      </rPr>
      <t xml:space="preserve">2024 </t>
    </r>
    <r>
      <rPr>
        <sz val="10"/>
        <rFont val="Times New Roman"/>
        <family val="1"/>
        <charset val="204"/>
      </rPr>
      <t xml:space="preserve">год в сумме </t>
    </r>
    <r>
      <rPr>
        <b/>
        <sz val="10"/>
        <rFont val="Times New Roman"/>
        <family val="1"/>
        <charset val="204"/>
      </rPr>
      <t>14,1 т.р., 2025 год - 14,7 т.р., 2026 год - 219,8 т.р.</t>
    </r>
    <r>
      <rPr>
        <sz val="10"/>
        <rFont val="Times New Roman"/>
        <family val="1"/>
        <charset val="204"/>
      </rPr>
      <t xml:space="preserve"> на мероприятие "Проведение поисково-спасательных, аварийно-спасательных и других неотложных работ, иные транспортные и погрузочно-разгрузочные услуги".
Проектом районного бюджета на 2024 год и плановый период предусмотрено финансирование в следующих объемах: 2024 год - 4916,2 т.р.; 2025 год – 5112,8 т.р..; 2026 год – 5112,8 т.р.
Предлагается уточнить объемы финансирования на реализацию мероприятия с учетом индексов потребительских цен на 2024 год и плановый период (письмо ДФЭ НАО от 24.04.2023 № 1474/03) к утвержденным объемам финансирования на 2023 год в сумме 4700,0 т.р.</t>
    </r>
  </si>
  <si>
    <r>
      <t xml:space="preserve">На основании служебной записки </t>
    </r>
    <r>
      <rPr>
        <b/>
        <sz val="10"/>
        <rFont val="Times New Roman"/>
        <family val="1"/>
        <charset val="204"/>
      </rPr>
      <t>МКУ ЗР «Северное» выделяются</t>
    </r>
    <r>
      <rPr>
        <sz val="10"/>
        <rFont val="Times New Roman"/>
        <family val="1"/>
        <charset val="204"/>
      </rPr>
      <t xml:space="preserve"> ассигнования на</t>
    </r>
    <r>
      <rPr>
        <b/>
        <sz val="10"/>
        <rFont val="Times New Roman"/>
        <family val="1"/>
        <charset val="204"/>
      </rPr>
      <t xml:space="preserve"> 2024 год </t>
    </r>
    <r>
      <rPr>
        <sz val="10"/>
        <rFont val="Times New Roman"/>
        <family val="1"/>
        <charset val="204"/>
      </rPr>
      <t xml:space="preserve">в сумме </t>
    </r>
    <r>
      <rPr>
        <b/>
        <sz val="10"/>
        <rFont val="Times New Roman"/>
        <family val="1"/>
        <charset val="204"/>
      </rPr>
      <t xml:space="preserve">6084,7 т.р. </t>
    </r>
    <r>
      <rPr>
        <sz val="10"/>
        <rFont val="Times New Roman"/>
        <family val="1"/>
        <charset val="204"/>
      </rPr>
      <t>на мероприятие «Разработка проектной документации на строительство 16-квартирного жилого дома в с. Нижняя Пеша»</t>
    </r>
    <r>
      <rPr>
        <b/>
        <sz val="10"/>
        <rFont val="Times New Roman"/>
        <family val="1"/>
        <charset val="204"/>
      </rPr>
      <t xml:space="preserve"> (перенос с 2023 года).</t>
    </r>
    <r>
      <rPr>
        <sz val="10"/>
        <rFont val="Times New Roman"/>
        <family val="1"/>
        <charset val="204"/>
      </rPr>
      <t xml:space="preserve">
В целях реализации данного мероприятия проведен электронный аукцион, по результату которого МКУ ЗР «Северное» заключен МК от 12.12.2022 № 0184300000422000229 с ООО "Нарьян-Маргражданпроект" на сумму 6084684,00 руб., срок действия контракта - до 30.12.2023. На данный момент подрядчик предоставил полный пакет документов на проверку. Согласно п.7.1 контракта заказчик проверяет проектно-сметную документацию в течение 10 рабочих дней. При наличии замечаний, подрядчик обязан устранить их в семидневный срок и сдать проектно-сметную документацию с устраненными замечаниями Заказчику, который осуществляет повторную проверку в течение 7 (Семи) дней. При отсутствии замечаний, подрядчик направляет проектно-сметную документацию и технический отчёт об инженерных изысканиях для проведения экспертизы, которая проводится в течение 42 рабочих дней</t>
    </r>
  </si>
  <si>
    <r>
      <t xml:space="preserve">На основании обращения главы поселения и </t>
    </r>
    <r>
      <rPr>
        <b/>
        <sz val="10"/>
        <rFont val="Times New Roman"/>
        <family val="1"/>
        <charset val="204"/>
      </rPr>
      <t>в связи с выделением субсидии из окружного бюджета Сельскому поселению "Шоинский сельсовет" ЗР НАО</t>
    </r>
    <r>
      <rPr>
        <sz val="10"/>
        <rFont val="Times New Roman"/>
        <family val="1"/>
        <charset val="204"/>
      </rPr>
      <t xml:space="preserve"> </t>
    </r>
    <r>
      <rPr>
        <b/>
        <sz val="10"/>
        <rFont val="Times New Roman"/>
        <family val="1"/>
        <charset val="204"/>
      </rPr>
      <t>выделяются</t>
    </r>
    <r>
      <rPr>
        <sz val="10"/>
        <rFont val="Times New Roman"/>
        <family val="1"/>
        <charset val="204"/>
      </rPr>
      <t xml:space="preserve"> иные МТ 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2395,8 т.р.</t>
    </r>
    <r>
      <rPr>
        <sz val="10"/>
        <rFont val="Times New Roman"/>
        <family val="1"/>
        <charset val="204"/>
      </rPr>
      <t xml:space="preserve"> на приобретение жилых помещений в с. Шойна.
Проектом Закона Ненецкого автономного округа «Об окружном бюджете на 2024 год и на плановый период 2025 и 2026 годов» (далее – проект Закона) предусматривается выделение бюджетных ассигнований Сельскому поселению «Шоинский сельсовет» ЗР НАО в сумме 12886,9 т.р. за счет средств окружного бюджета на реализацию мероприятий по приобретению жилых помещений в с. Шойна.
Согласно паспорту инвестиционного проекта по приобретению жилых помещений с. Шойна Сельского поселения «Шоинский сельсовет» ЗР НАО» стоимость приобретения 4 квартир составит 15283,3 т.р., в том числе за счет ОБ – 12887,5 т.р., за счет ЗР – 2395,8 т.р. 
Инвестиционный проект по приобретению жилых помещений в с. Шойна Сельского поселения «Шоинский сельсовет» ЗР НАО» включен в реестр инвестиционных проектов, реализуемых на территории Ненецкого автономного округа. Паспорт инвестиционного проекта, заключение эффективности использования средств окружного бюджета прилагаются</t>
    </r>
  </si>
  <si>
    <r>
      <t xml:space="preserve">На основании обращения главы поселения и </t>
    </r>
    <r>
      <rPr>
        <b/>
        <sz val="10"/>
        <rFont val="Times New Roman"/>
        <family val="1"/>
        <charset val="204"/>
      </rPr>
      <t xml:space="preserve">в связи с выделением субсидии из окружного бюджета Сельскому поселению "Юшарский сельсовет" ЗР НАО выделяются </t>
    </r>
    <r>
      <rPr>
        <sz val="10"/>
        <rFont val="Times New Roman"/>
        <family val="1"/>
        <charset val="204"/>
      </rPr>
      <t xml:space="preserve">иные МТ </t>
    </r>
    <r>
      <rPr>
        <b/>
        <sz val="10"/>
        <rFont val="Times New Roman"/>
        <family val="1"/>
        <charset val="204"/>
      </rPr>
      <t xml:space="preserve">на 2024 год </t>
    </r>
    <r>
      <rPr>
        <sz val="10"/>
        <rFont val="Times New Roman"/>
        <family val="1"/>
        <charset val="204"/>
      </rPr>
      <t xml:space="preserve">в сумме </t>
    </r>
    <r>
      <rPr>
        <b/>
        <sz val="10"/>
        <rFont val="Times New Roman"/>
        <family val="1"/>
        <charset val="204"/>
      </rPr>
      <t>1019,3 т.р.</t>
    </r>
    <r>
      <rPr>
        <sz val="10"/>
        <rFont val="Times New Roman"/>
        <family val="1"/>
        <charset val="204"/>
      </rPr>
      <t xml:space="preserve"> на приобретение жилых помещений в п. Каратайка.
Проектом Закона Ненецкого автономного округа «Об окружном бюджете на 2024 год и на плановый период 2025 и 2026 годов» (далее – проект Закона) предусматривается выделение бюджетных ассигнований Сельскому поселению «Юшарский сельсовет» ЗР НАО в сумме 32955,4 т.р. за счет средств окружного бюджета на реализацию мероприятий по приобретению жилых помещений в п. Каратайка.
Согласно паспорту инвестиционного проекта по приобретению жилых помещений п. Каратайка Сельского поселения «Юшарский сельсовет» ЗР НАО» стоимость приобретения 8 квартир составит 33974,8 т.р., в том числе за счет ОБ – 32955,5 т.р., за счет ЗР – 1019,3 т.р.
Инвестиционный проект по приобретению жилых помещений в п. Каратайка Сельского поселения «Юшарский сельсовет» ЗР НАО» включен в реестр инвестиционных проектов, реализуемых на территории Ненецкого автономного округа. Паспорт инвестиционного проекта, заключение эффективности использования средств окружного бюджета прилагаются</t>
    </r>
  </si>
  <si>
    <r>
      <t xml:space="preserve">На основании служебной записки </t>
    </r>
    <r>
      <rPr>
        <b/>
        <sz val="10"/>
        <rFont val="Times New Roman"/>
        <family val="1"/>
        <charset val="204"/>
      </rPr>
      <t>МКУ ЗР «Северное» выделяются</t>
    </r>
    <r>
      <rPr>
        <sz val="10"/>
        <rFont val="Times New Roman"/>
        <family val="1"/>
        <charset val="204"/>
      </rPr>
      <t xml:space="preserve"> ассигнования 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 xml:space="preserve">159,8 т.р. </t>
    </r>
    <r>
      <rPr>
        <sz val="10"/>
        <rFont val="Times New Roman"/>
        <family val="1"/>
        <charset val="204"/>
      </rPr>
      <t xml:space="preserve">на мероприятие «Подготовка (отсыпка) земельного участка для создания места (площадки) накопления твердых коммунальных отходов до 11 месяцев (два 20-футовых контейнера) в п. Каратайка СП «Юшарский сельсовет» ЗР НАО» </t>
    </r>
    <r>
      <rPr>
        <b/>
        <sz val="10"/>
        <rFont val="Times New Roman"/>
        <family val="1"/>
        <charset val="204"/>
      </rPr>
      <t>(перенос с 2023 года).</t>
    </r>
    <r>
      <rPr>
        <sz val="10"/>
        <rFont val="Times New Roman"/>
        <family val="1"/>
        <charset val="204"/>
      </rPr>
      <t xml:space="preserve">
В 2023 году на мероприятие предусмотрено 159,8 т.р. В целях реализации данного мероприятия подготовлена документация и в ближайшее время полный пакет документов будет передан в УМИ ЗР НАО для проведения электронного аукциона</t>
    </r>
  </si>
  <si>
    <r>
      <t xml:space="preserve">На основании служебной записки </t>
    </r>
    <r>
      <rPr>
        <b/>
        <sz val="10"/>
        <rFont val="Times New Roman"/>
        <family val="1"/>
        <charset val="204"/>
      </rPr>
      <t>МКУ ЗР «Северное» выделяются</t>
    </r>
    <r>
      <rPr>
        <sz val="10"/>
        <rFont val="Times New Roman"/>
        <family val="1"/>
        <charset val="204"/>
      </rPr>
      <t xml:space="preserve"> ассигнования 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 xml:space="preserve">2352,7 т.р. </t>
    </r>
    <r>
      <rPr>
        <sz val="10"/>
        <rFont val="Times New Roman"/>
        <family val="1"/>
        <charset val="204"/>
      </rPr>
      <t xml:space="preserve">на мероприятие «Обследование объекта незавершенного строительства в  п. Хорей-Вер с разработкой проектной документации на реконструкцию объекта под здание гаража» </t>
    </r>
    <r>
      <rPr>
        <b/>
        <sz val="10"/>
        <rFont val="Times New Roman"/>
        <family val="1"/>
        <charset val="204"/>
      </rPr>
      <t>(перенос с 2023 года).</t>
    </r>
    <r>
      <rPr>
        <sz val="10"/>
        <rFont val="Times New Roman"/>
        <family val="1"/>
        <charset val="204"/>
      </rPr>
      <t xml:space="preserve">
В целях реализации данного мероприятия проведен электронный аукцион, по результату которого МКУ ЗР «Северное» заключен МК от 20.11.2023 № 0184300000423000178 с ООО «ПРОЕКТГАЗСТРОЙ» на сумму 2352635,71 р., срок выполнения работ - не позднее 27.06.2024, срок действия контракта - до 31.07.2024</t>
    </r>
  </si>
  <si>
    <r>
      <t xml:space="preserve">На основании служебной записки </t>
    </r>
    <r>
      <rPr>
        <b/>
        <sz val="10"/>
        <rFont val="Times New Roman"/>
        <family val="1"/>
        <charset val="204"/>
      </rPr>
      <t xml:space="preserve">МКУ ЗР «Северное» выделяются </t>
    </r>
    <r>
      <rPr>
        <sz val="10"/>
        <rFont val="Times New Roman"/>
        <family val="1"/>
        <charset val="204"/>
      </rPr>
      <t xml:space="preserve">ассигнования 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 xml:space="preserve">6500,0 т.р. </t>
    </r>
    <r>
      <rPr>
        <sz val="10"/>
        <rFont val="Times New Roman"/>
        <family val="1"/>
        <charset val="204"/>
      </rPr>
      <t xml:space="preserve">на мероприятие «Разработка проектной документации на строительство центральной котельной и тепловых сетей в с. Коткино» </t>
    </r>
    <r>
      <rPr>
        <b/>
        <sz val="10"/>
        <rFont val="Times New Roman"/>
        <family val="1"/>
        <charset val="204"/>
      </rPr>
      <t>(перенос с 2023 года)</t>
    </r>
    <r>
      <rPr>
        <sz val="10"/>
        <rFont val="Times New Roman"/>
        <family val="1"/>
        <charset val="204"/>
      </rPr>
      <t>.
В целях реализации данного мероприятия проведен электронный аукцион, по результату которого МКУ ЗР «Северное» заключен МК от 10.06.2020 № 0184300000420000062 с ООО «ИК «Теплогазстрой» на сумму 6500,0 т.р., срок выполнения работ - не позднее 31.05.2021, срок действия контракта - до 30.06.2021. 
В течение 2020-2021 годов проектировщиком проведены инженерные изыскания, разработан проект планировки территории линейного объекта, который включен в градостроительную документацию поселения (с. Коткино), утвержденную в марте 2021 года Департаментом строительства, жилищно-коммунального хозяйства, энергетики и транспорта НАО. В течение указанного периода проектировщиком разработаны и согласованы с МКУ ЗР «Северное» технологические и конструктивные решения линейного объекта. Проектировщиком также разработана техническая документация по проектированию котельной. Длительное время не был решен вопрос по выдаче градостроительного плана земельного участка для проектирования котельной. Администрацией Сельского поселения была проделана работа по подготовке земельного участка для проектирования котельной (межевание участка, согласование с заинтересованными организациями). В настоящее время земельный участок получен Сельским поселением в собственность. В ноябре 2021 года УИЗО НАО изменен разрешенный вид использования земельного участка и выдан градостроительный план земельного участка для проектирования котельной. 
На данный момент проектировщик направил проектно-сметную документацию в Департамент внутреннего контроля и надзора НАО для прохождения государственной экспертизы проектной документации и результатов инженерных изысканий. В очередной раз экспертизой выставлены замечания по проектной части. После корректировки проектной документации будут внесены окончательные изменения в сметные расчеты, и эксперты приступят к экспертизе достоверности сметной стоимости</t>
    </r>
  </si>
  <si>
    <r>
      <t xml:space="preserve">На основании служебной записки </t>
    </r>
    <r>
      <rPr>
        <b/>
        <sz val="10"/>
        <rFont val="Times New Roman"/>
        <family val="1"/>
        <charset val="204"/>
      </rPr>
      <t xml:space="preserve">МКУ ЗР «Северное» выделяются </t>
    </r>
    <r>
      <rPr>
        <sz val="10"/>
        <rFont val="Times New Roman"/>
        <family val="1"/>
        <charset val="204"/>
      </rPr>
      <t xml:space="preserve">ассигнования на </t>
    </r>
    <r>
      <rPr>
        <b/>
        <sz val="10"/>
        <rFont val="Times New Roman"/>
        <family val="1"/>
        <charset val="204"/>
      </rPr>
      <t xml:space="preserve">2024 год </t>
    </r>
    <r>
      <rPr>
        <sz val="10"/>
        <rFont val="Times New Roman"/>
        <family val="1"/>
        <charset val="204"/>
      </rPr>
      <t>в сумме</t>
    </r>
    <r>
      <rPr>
        <b/>
        <sz val="10"/>
        <rFont val="Times New Roman"/>
        <family val="1"/>
        <charset val="204"/>
      </rPr>
      <t xml:space="preserve"> 6870,0 т.р. </t>
    </r>
    <r>
      <rPr>
        <sz val="10"/>
        <rFont val="Times New Roman"/>
        <family val="1"/>
        <charset val="204"/>
      </rPr>
      <t xml:space="preserve">на мероприятие «Разработка проектной документации на строительство модульной котельной и сети теплоснабжения в п. Каратайка» </t>
    </r>
    <r>
      <rPr>
        <b/>
        <sz val="10"/>
        <rFont val="Times New Roman"/>
        <family val="1"/>
        <charset val="204"/>
      </rPr>
      <t>(перенос с 2023 года)</t>
    </r>
    <r>
      <rPr>
        <sz val="10"/>
        <rFont val="Times New Roman"/>
        <family val="1"/>
        <charset val="204"/>
      </rPr>
      <t>.
В целях реализации данного мероприятия проведен электронный аукцион, по результату которого МКУ ЗР «Северное» заключен МК от 13.02.2023 № 0184300000423000002 с ООО «ИМК Контур» на сумму 6870,0 т.р., срок выполнения работ - не позднее 15.12.2023, срок действия контракта - до 30.12.2023.
Участок, который выделен под строительство котельной был снят с учёта в Росреестре, необходимо межевание участка. Для проведения межевания заключен договор с ИП Яковлевым А.Н. от 17.08.2023 №38у/2023, но Департамент строительства ЖКХ, энергетики и транспорта НАО (далее – Департамент строительства) отказывает в межевании участка. Отказ департамента строительства обусловлен тем, что проект планировки территории СП "Юшарский сельсовет" «устарел» и требуется либо признание его отмены Департаментом строительства, либо предоставления определенного списка инженерных изысканий, выполненных не более 5 лет назад. Данными по выполненным инженерным изысканиям МКУ ЗР «Северное» не располагает, а подрядная организация ООО «ИМК Контур» выполнить их не может, так как не определены границы земельного участка. Данная проблема донесена ИП Яковлевым А.Н. до Департамента строительства, в настоящее время ожидается ответ на запрос</t>
    </r>
  </si>
  <si>
    <t>Администрация ЗР / МП ЗР "Севержилкомсервис"</t>
  </si>
  <si>
    <r>
      <t xml:space="preserve">На основании служебной записки отдела ЖКХ, энергетики, транспорта и экологии Администрации Заполярного района </t>
    </r>
    <r>
      <rPr>
        <b/>
        <sz val="10"/>
        <rFont val="Times New Roman"/>
        <family val="1"/>
        <charset val="204"/>
      </rPr>
      <t>предусматривается</t>
    </r>
    <r>
      <rPr>
        <sz val="10"/>
        <rFont val="Times New Roman"/>
        <family val="1"/>
        <charset val="204"/>
      </rPr>
      <t xml:space="preserve"> на </t>
    </r>
    <r>
      <rPr>
        <b/>
        <sz val="10"/>
        <rFont val="Times New Roman"/>
        <family val="1"/>
        <charset val="204"/>
      </rPr>
      <t xml:space="preserve">2024 год в сумме 15912,4 т.р. субсидия МП ЗР "Севержилкомсервис" </t>
    </r>
    <r>
      <rPr>
        <sz val="10"/>
        <rFont val="Times New Roman"/>
        <family val="1"/>
        <charset val="204"/>
      </rPr>
      <t>на осуществление капитальных вложений на строительство водопроводной сети в д.Лабожское.
В настоящее время в д. Лабожское Сельского поселения «Великовисочный сельсовет» ЗР НАО эксплуатируются водопроводные сети. Данные сети выполнены в стальном исполнении, без внешнего защитного покрытия, проложены бесканально. Водопроводные сети находятся в собственности Заполярного района и закреплены на праве хозяйственного ведения за МП ЗР «Севержилкомсервис». Ввиду значительного времени эксплуатации данных сетей (более 40 лет) с целью транспортировки потребителям речной воды не подвергающейся фильтрации, сети находятся в сильно изношенном состоянии. Поставка очищенной и обеззараженной питьевой воды потребителям из ранее установленной и эксплуатирующейся филиалом ЖКУ «Великовисочное» МП ЗР «Севержилкомсервис» блочно-модульной водоподготовительной установки посредством данных сетей не позволит обеспечить транспортировку питьевой воды с заданным качеством и объёмом ввиду их изношенного состояния вызванного длительной эксплуатацией (биологическое обрастание, коррозия) и повлекшей утрату конструктивной прочности труб. Кроме того, данные водопроводные сети были проложены хозяйственным способом без соответствующей проектной и градостроительной документации.
При выполнении строительства новой водопроводной сети и последующим подключением к ней блочно-модульной водоподготовительной установки, будет обеспечена надёжная, стабильная и безаварийная работа системы централизованного водоснабжения д. Лабожское</t>
    </r>
  </si>
  <si>
    <t>С целью выполнения строительства водопроводной сети в д. Лабожское разработана проектная и сметная документация, получены положительные государственные заключения на проектную и сметную документацию. Решение о реализации рассматриваемого мероприятия закреплено утверждённой схемой водоснабжения и водоотведения СП «Великовисочный сельсовет» ЗР НАО, а также внесено в инвестиционную программу в сфере водоснабжения МП ЗР «Севержилкомсервис» на 2023-2026 годы, утверждённую Распоряжением Департамента строительства, ЖКХ, энергетики и транспорта НАО от 24.10.2023 года № 363р (прилагается).
В соответствии с положительным заключением государственной экспертизы от 15.11.2022 № 83-1-1-3-079670-2022 стоимость мероприятия в ценах III квартала 2022 года составляет 20191,02 тыс. руб.
По причине переноса сроков реализации мероприятия на 2024 год, МКУ ЗР «Северное» подготовило расчет НМЦК в котором стоимость мероприятия проиндексирована с учетом новых сроков строительства, стоимость инвестиционного проекта увеличилась и составила 21 893,9 т.р., в том числе разработка проекта -  2799,0 тыс. руб., стоимость строительства – 19094,9 т.р. 
Мероприятие планируется выполнить в соответствии с Федеральным законом от 05.04.2013 № 44-ФЗ</t>
  </si>
  <si>
    <r>
      <t xml:space="preserve">На основании служебной записки отдела ЖКХ, энергетики, транспорта и экологии Администрации Заполярного района </t>
    </r>
    <r>
      <rPr>
        <b/>
        <sz val="10"/>
        <rFont val="Times New Roman"/>
        <family val="1"/>
        <charset val="204"/>
      </rPr>
      <t>предусматривается</t>
    </r>
    <r>
      <rPr>
        <sz val="10"/>
        <rFont val="Times New Roman"/>
        <family val="1"/>
        <charset val="204"/>
      </rPr>
      <t xml:space="preserve"> на </t>
    </r>
    <r>
      <rPr>
        <b/>
        <sz val="10"/>
        <rFont val="Times New Roman"/>
        <family val="1"/>
        <charset val="204"/>
      </rPr>
      <t>2024 год</t>
    </r>
    <r>
      <rPr>
        <sz val="10"/>
        <rFont val="Times New Roman"/>
        <family val="1"/>
        <charset val="204"/>
      </rPr>
      <t xml:space="preserve"> муниципальная </t>
    </r>
    <r>
      <rPr>
        <b/>
        <sz val="10"/>
        <rFont val="Times New Roman"/>
        <family val="1"/>
        <charset val="204"/>
      </rPr>
      <t>преференция МП ЗР "Севержилкомсервис"</t>
    </r>
    <r>
      <rPr>
        <sz val="10"/>
        <rFont val="Times New Roman"/>
        <family val="1"/>
        <charset val="204"/>
      </rPr>
      <t xml:space="preserve"> в сумме </t>
    </r>
    <r>
      <rPr>
        <b/>
        <sz val="10"/>
        <rFont val="Times New Roman"/>
        <family val="1"/>
        <charset val="204"/>
      </rPr>
      <t>8118,0 т.р.</t>
    </r>
    <r>
      <rPr>
        <sz val="10"/>
        <rFont val="Times New Roman"/>
        <family val="1"/>
        <charset val="204"/>
      </rPr>
      <t xml:space="preserve"> на реализацию мероприятия "Поставка, монтаж модульного здания и обвязка технологического оборудования для нужд водоподготовительной установки в п. Хорей-Вер СП «Хорей-Верский сельсовет» ЗР НАО".
В настоящее время в п. Хорей-Вер организовано холодное питьевое нецентрализованное водоснабжение за счёт водоподготовительной установки, смонтированной на берегу р. Колва и использующей её поверхностные воды в качестве природного источника.
В Администрацию ЗР глава Сельского поселения «Хорей-Верский сельсовет» ЗР НАО направила обращение (исх.от 08.02.2022) о необходимости увеличить скорость раздачи воды, эксплуатируемой МП ЗР «Севержилкомсервис» силами водоподготовительной установки. Установка находится в собственности Заполярного района, закреплена за предприятием на праве хозяйственного ведения (постановление Администрации Заполярного района от 22.10.2015 № 229п прилагается).
По информации главы поселения, данная установка крайне востребована населением, является единственным нецентрализованным источником питьевой воды в населённом пункте. Главой поселения предложено рассмотреть вариант поставки дополнительной водоподготовительной установки, так как из-за высокого спроса на питьевую воду и низкой скорости её отпуска из водоразборной колонки смонтированной на имеющейся установке, создаются очереди. Данная проблема особенно выражена в зимний период времени, в связи с чем поступают многочисленные обращения граждан в адрес поселковой Администрации об увеличении скорости отпуска воды.
Администрацией Заполярного района принято решение дооснастить дополнительным модулем существующую водоподготовительную установку в летний период 2024 года с открытием летней навигации, тем самым, увеличить скорость отпуска питьевой воды и улучшить качество жизни граждан, сняв социальную напряжённость.
Стоимость мероприятия рассчитана на основании представленных коммерческих предложений (ООО "ДДП ГРУПП" - 8330,0 т.р., ИП Георгиев И.Н. - 8500,0 т.р., ООО "Осмос" - 8200,0 т.р.) по наименьшей цене.
За счет средств районного бюджета предусматривается 8118,0 т.р. (99% от стоимости), за счет средств предприятия - 82,0 т.р. (1%) </t>
    </r>
  </si>
  <si>
    <t>Администрация ЗР / СП "Тиманский сельсовет" ЗР НАО</t>
  </si>
  <si>
    <t>69</t>
  </si>
  <si>
    <t>Администрация ЗР / СП "Хоседа-Хардский сельсовет"</t>
  </si>
  <si>
    <t>12</t>
  </si>
  <si>
    <r>
      <t xml:space="preserve">На основании служебной записки отдела ЖКХ, энергетики, транспорта и экологии Администрации Заполярного района </t>
    </r>
    <r>
      <rPr>
        <b/>
        <sz val="10"/>
        <rFont val="Times New Roman"/>
        <family val="1"/>
        <charset val="204"/>
      </rPr>
      <t>предусматривается</t>
    </r>
    <r>
      <rPr>
        <sz val="10"/>
        <rFont val="Times New Roman"/>
        <family val="1"/>
        <charset val="204"/>
      </rPr>
      <t xml:space="preserve"> на</t>
    </r>
    <r>
      <rPr>
        <b/>
        <sz val="10"/>
        <rFont val="Times New Roman"/>
        <family val="1"/>
        <charset val="204"/>
      </rPr>
      <t xml:space="preserve"> 2026 год</t>
    </r>
    <r>
      <rPr>
        <sz val="10"/>
        <rFont val="Times New Roman"/>
        <family val="1"/>
        <charset val="204"/>
      </rPr>
      <t xml:space="preserve"> муниципальная </t>
    </r>
    <r>
      <rPr>
        <b/>
        <sz val="10"/>
        <rFont val="Times New Roman"/>
        <family val="1"/>
        <charset val="204"/>
      </rPr>
      <t>преференция МП ЗР "Севержилкомсервис"</t>
    </r>
    <r>
      <rPr>
        <sz val="10"/>
        <rFont val="Times New Roman"/>
        <family val="1"/>
        <charset val="204"/>
      </rPr>
      <t xml:space="preserve"> в сумме </t>
    </r>
    <r>
      <rPr>
        <b/>
        <sz val="10"/>
        <rFont val="Times New Roman"/>
        <family val="1"/>
        <charset val="204"/>
      </rPr>
      <t xml:space="preserve">5233,3 т.р. </t>
    </r>
    <r>
      <rPr>
        <sz val="10"/>
        <rFont val="Times New Roman"/>
        <family val="1"/>
        <charset val="204"/>
      </rPr>
      <t>на реализацию мероприятия "Оборудование водоподготовительного узла в колодце № 2 с. Ома Сельского поселения «Омский сельсовет» ЗР НАО".
В настоящее время в с. Ома водоснабжение организованно за счёт подземных вод посредством двух нецентрализованных источников – общественных колодцев.
Вода из колодца № 1 расположенного по ул. Центральная с. Ома подвергается фильтрации и обеззараживанию перед отпуском. Предприятием проводится ежеквартальная оценка качества отпускаемой колодезной воды в соответствии с программой производственного контроля из данного колодца. По результатам лабораторных исследований 2023 года отпускаемая вода соответствует питьевому качеству. Качественное улучшение отпускаемой воды удалось достичь благодаря реализации в 2023 году мероприятия по монтажу оборудования водоподготовительного узла в данном колодце.
Вода из колодца № 2, расположенного в районе ул. Почтовая, д. 28, ул. Механизаторов, д. 14 с. Ома не подвергается фильтрации и обеззараживанию перед отпуском. С целью достижения качественных показателей отпускаемой воды из колодца № 2, удовлетворяющих требованиям СанПиН, Администрацией ЗР совместно с руководителем МП ЗР «СЖКС» принято решение об оснащении данного колодца водоподготовительным оборудованием. Водоколонка № 2 находится в собственности Заполярного района и передана в хозяйственное ведение МП ЗР «СЖКС» (выписка прилагается).
С целью определения стоимости мероприятия, Администрацией ЗР совместно с МП ЗР «СЖКС» проведены переговоры с потенциальными подрядными организациями, готовыми его реализовать. В ходе телефонных переговоров представители подрядных организаций сообщили об отказе в предоставлении коммерческих предложений по причине невозможности указать в них актуальную стоимость, в виду того, что реализация мероприятия запланирована в 2026 году.
В качестве обоснования стоимости реализации мероприятия «Оборудование водоподготовительного узла в колодце № 2 с. Ома предлагаем рассмотреть стоимость аналогичного мероприятия «Оборудование водоподготовительного узла в колодце с. Ома Сельского поселения «Омский сельсовет» 
ЗР НАО» успешно реализованного в 2023 году в размере 4659050,00 р. (копия контракта прилагается).
С учётом индекса потребительских цен стоимость мероприятия в прогнозных ценах на 2026 года составит 5286150,68 р. Реализацию мероприятия планируется выполнить путём проведения торгов. 
Согласно Порядку предоставления муниципальной преференции муниципальному предприятию Заполярного района «СЖКС» в виде субсидии в целях решения отдельных вопросов местного значения, утверждённому Постановлением Администрации Заполярного района от 09.07.2020 № 144п получатель субсидии обязуется предусмотреть софинансирование в размере 1% за счет собственных средств, таким образом объем финансирования за счет средств районного бюджета составит 5233289,17 р., 52861,51 р. – за счёт средств предприятия</t>
    </r>
  </si>
  <si>
    <t>Администрация ЗР / СП "Омский сельсовет" ЗР НАО</t>
  </si>
  <si>
    <t>Администрация ЗР / СП "Юшарский сельсовет" ЗР НАО</t>
  </si>
  <si>
    <r>
      <t>На основании обращения главы поселения</t>
    </r>
    <r>
      <rPr>
        <b/>
        <sz val="10"/>
        <rFont val="Times New Roman"/>
        <family val="1"/>
        <charset val="204"/>
      </rPr>
      <t xml:space="preserve"> выделяются</t>
    </r>
    <r>
      <rPr>
        <sz val="10"/>
        <rFont val="Times New Roman"/>
        <family val="1"/>
        <charset val="204"/>
      </rPr>
      <t xml:space="preserve"> иные МТ </t>
    </r>
    <r>
      <rPr>
        <b/>
        <sz val="10"/>
        <rFont val="Times New Roman"/>
        <family val="1"/>
        <charset val="204"/>
      </rPr>
      <t>Сельскому поселению "Малоземельский сельсовет" ЗР НАО</t>
    </r>
    <r>
      <rPr>
        <sz val="10"/>
        <rFont val="Times New Roman"/>
        <family val="1"/>
        <charset val="204"/>
      </rPr>
      <t xml:space="preserve"> на </t>
    </r>
    <r>
      <rPr>
        <b/>
        <sz val="10"/>
        <rFont val="Times New Roman"/>
        <family val="1"/>
        <charset val="204"/>
      </rPr>
      <t>2024 год</t>
    </r>
    <r>
      <rPr>
        <sz val="10"/>
        <rFont val="Times New Roman"/>
        <family val="1"/>
        <charset val="204"/>
      </rPr>
      <t xml:space="preserve"> в сумме</t>
    </r>
    <r>
      <rPr>
        <b/>
        <sz val="10"/>
        <rFont val="Times New Roman"/>
        <family val="1"/>
        <charset val="204"/>
      </rPr>
      <t xml:space="preserve"> 2329,9 т.р.</t>
    </r>
    <r>
      <rPr>
        <sz val="10"/>
        <rFont val="Times New Roman"/>
        <family val="1"/>
        <charset val="204"/>
      </rPr>
      <t xml:space="preserve"> на ремонт участка дороги «Здание ДЭС– грузовой причал» в п. Нельмин-Нос.
Дорога «Здание ДЭС  – грузовой причал» в п. Нельмин-Нос оформлена в собственность Сельского поселения (документ прилагается), присвоен кадастровый номер 83:00:040018:707.
Специалистами МКУ ЗР «Северное» выполнено обследование дороги, определён объём работ и составлена ведомость объемов работ и локальный сметный расчёт (акт обследования, ведомость объемов работ и локальный сметный расчёт прилагаются).
В рамках ремонта участка дороги планируется осуществить установку водопропускной трубы под дорожным полотном (1 шт. - 10 м), устройство водосбросных сооружений с проезжей части из продольных лотков из сборного бетона (8 шт.), устройство дорожного покрытия из железобетонных плит (3 шт. – 36 кв.м), устройство водоотводных лотков вдоль дороги (144 м), досыпку присыпных обочин и планировку откосов.
Сметная стоимость составляет 2329,9 т.р.
Мероприятие планируется реализовать путем проведения конкурсных процедур в соответствии с Федеральным законом от 05.04.2013 № 44-ФЗ </t>
    </r>
  </si>
  <si>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t>
    </r>
    <r>
      <rPr>
        <b/>
        <sz val="10"/>
        <rFont val="Times New Roman"/>
        <family val="1"/>
        <charset val="204"/>
      </rPr>
      <t>Сельскому поселению "Хорей-Верский сельсовет" ЗР НАО</t>
    </r>
    <r>
      <rPr>
        <sz val="10"/>
        <rFont val="Times New Roman"/>
        <family val="1"/>
        <charset val="204"/>
      </rPr>
      <t xml:space="preserve">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9999,1 т.р.</t>
    </r>
    <r>
      <rPr>
        <sz val="10"/>
        <rFont val="Times New Roman"/>
        <family val="1"/>
        <charset val="204"/>
      </rPr>
      <t xml:space="preserve"> на ремонт автомобильной дороги «п.Хорей-Вер - аэропорт».
Автомобильная дорога «п. Хорей-Вер - аэропорт» находится в собственности Сельского поселения, кадастровый номер: 83:00:080010:574. Выписка из ЕГРН прилагается.
Специалистами МКУ ЗР «Северное» проведено обследование, определен объем работ, составлены сметные расчеты. 
В соответствии с актом обследования на объекте зафиксированы следующие дефекты: разрушено rpyнтовое покрытие на всей проезжей части дороги, ямочность, впадины, выступы, просадки, колейность, наличие застоя воды в глубоких выбоинах. Указанные дефекты приводят к снижению безопасности дорожного движения. Требуется выполнить работы по ремонту дороги в соответствии с ведомостью объемов работ.
Сметная стоимость проведения ремонта составляет 9999 027,61 р. 
Мероприятие планируется реализовать путем проведения конкурсных процедур в соответствии с Федеральным законом от 05.04.2013 № 44-ФЗ</t>
    </r>
  </si>
  <si>
    <t>Администрация ЗР / СП "Великовисочный сельсовет" ЗР НАО</t>
  </si>
  <si>
    <t>67</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</si>
  <si>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t>
    </r>
    <r>
      <rPr>
        <b/>
        <sz val="10"/>
        <rFont val="Times New Roman"/>
        <family val="1"/>
        <charset val="204"/>
      </rPr>
      <t>Сельскому поселению "Малоземельский сельсовет" ЗР НАО</t>
    </r>
    <r>
      <rPr>
        <sz val="10"/>
        <rFont val="Times New Roman"/>
        <family val="1"/>
        <charset val="204"/>
      </rPr>
      <t xml:space="preserve">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 xml:space="preserve">2287,2 т.р. </t>
    </r>
    <r>
      <rPr>
        <sz val="10"/>
        <rFont val="Times New Roman"/>
        <family val="1"/>
        <charset val="204"/>
      </rPr>
      <t xml:space="preserve">на устройство деревянных тротуаров в п. Нельмин-Нос, в том числе:
</t>
    </r>
    <r>
      <rPr>
        <b/>
        <sz val="10"/>
        <rFont val="Times New Roman"/>
        <family val="1"/>
        <charset val="204"/>
      </rPr>
      <t xml:space="preserve">- 511,1 т.р. - в квартале Молодежный от дома № 18 до дома № 20,
- 494,6 т.р. -  от дома № 10 до дома № 18 по ул. Тундровая,
- 1281,5 т.р.  - в квартале Школьный от дома № 6А до здания котельной. </t>
    </r>
    <r>
      <rPr>
        <sz val="10"/>
        <rFont val="Times New Roman"/>
        <family val="1"/>
        <charset val="204"/>
      </rPr>
      <t xml:space="preserve">
Деревянные тротуары, расположенные в квартале Молодежный от дома № 18 до дома № 20, протяженностью 92 м, от дома 10 до дома 18 по ул. Тундровая, протяжённостью 89 м и в квартале Школьный от дома № 6А до здания котельной, протяженностью 110 м (требуется 150 м), представляют собой деревянную конструкцию, состоящую из уложенных на поверхность земли лаг и дощатого настила, прошитого гвоздями. Согласно акту осмотра от 20.10.2023 комиссией установлено, что под влиянием неблагоприятных погодных условий (снег, дождь), болотистая местность часть деревянных тротуаров сгнила, провалилась и требует ремонта (акт прилагается). 
В ходе проведения работ необходимо провести демонтаж и устройство деревянных тротуаров по всем участкам (пролетам), а также обработать деревянные конструкции антисептиком. 
Общая протяженность деревянных тротуаров составит 331 м, ширина тротуара 1,2 м. 
В качестве обоснования стоимости работ по устройству тротуаров в квартале Молодежный от дома № 18 до дома № 20 в п. Нельмин-Нос представлен локальный сметный расчет, составленный специалистами МКУ ЗР «Северное», на сумму 511 084,93 руб. (расчет прилагается).
В качестве обоснования стоимости работ по устройству тротуаров от дома № 10 до дома № 18 по ул. Тундровая в п. Нельмин-Нос представлен локальный сметный расчет, составленный специалистами МКУ ЗР «Северное», на сумму 494 506,86 руб. (расчет прилагается).
В качестве обоснования стоимости работ по устройству тротуаров в квартале Школьный от дома № 6А до здания котельной в п. Нельмин-Нос представлен локальный сметный расчет, составленный специалистами МКУ ЗР «Северное», на сумму 1 281 463,66 руб. (расчет прилагается).
Мероприятия планируется реализовать путем проведения конкурсных процедур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t>
    </r>
  </si>
  <si>
    <r>
      <t>На основании обращения главы поселения</t>
    </r>
    <r>
      <rPr>
        <b/>
        <sz val="10"/>
        <rFont val="Times New Roman"/>
        <family val="1"/>
        <charset val="204"/>
      </rPr>
      <t xml:space="preserve"> выделяются</t>
    </r>
    <r>
      <rPr>
        <sz val="10"/>
        <rFont val="Times New Roman"/>
        <family val="1"/>
        <charset val="204"/>
      </rPr>
      <t xml:space="preserve"> иные МТ </t>
    </r>
    <r>
      <rPr>
        <b/>
        <sz val="10"/>
        <rFont val="Times New Roman"/>
        <family val="1"/>
        <charset val="204"/>
      </rPr>
      <t>Сельскому поселению "Колгуевский сельсовет" ЗР НАО</t>
    </r>
    <r>
      <rPr>
        <sz val="10"/>
        <rFont val="Times New Roman"/>
        <family val="1"/>
        <charset val="204"/>
      </rPr>
      <t xml:space="preserve">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2832,3 т.р.</t>
    </r>
    <r>
      <rPr>
        <sz val="10"/>
        <rFont val="Times New Roman"/>
        <family val="1"/>
        <charset val="204"/>
      </rPr>
      <t xml:space="preserve">, на </t>
    </r>
    <r>
      <rPr>
        <b/>
        <sz val="10"/>
        <rFont val="Times New Roman"/>
        <family val="1"/>
        <charset val="204"/>
      </rPr>
      <t xml:space="preserve">2025 год - 2832,2 т.р. </t>
    </r>
    <r>
      <rPr>
        <sz val="10"/>
        <rFont val="Times New Roman"/>
        <family val="1"/>
        <charset val="204"/>
      </rPr>
      <t xml:space="preserve">на устройство деревянных тротуаров в п. Бугрино (от дома № 1А по ул. Антоновка до дома № 31 по ул. Набережная). 
Согласно акту осмотра имеющихся тротуаров от 01.08.2023, комиссией установлено следующее:
участок деревянного тротуара протяженностью 1243 м, шириной 1,5 м от дома № 1А по ул. Антоновка до дома № 31 по ул. Набережная установлен 20 лет назад. Тротуар под воздействием погодных явлений сгнил и требует замены.
Предлагаемое Администрацией поселения мероприятие представляет собой выравнивание поверхности и устройство нового тротуара на участке длинной 1243 м шириной 1,5 м.
Локальный сметный расчет составлен МКУ ЗР «Северное» в ценах II квартала 2023 года на сумму 5664,5 т.р.
Мероприятие планируется реализовать в два этапа (I этап в 2024 году, II этап в 2025 году) путем проведения конкурсных процедур в соответствии с Федеральным законом от 05.04.2013 № 44-ФЗ </t>
    </r>
  </si>
  <si>
    <t>65</t>
  </si>
  <si>
    <t>на подписи</t>
  </si>
  <si>
    <t>034 0502 37.0.00.86050 243</t>
  </si>
  <si>
    <t>034 0502 37.0.00.86050 244</t>
  </si>
  <si>
    <t>01.1-11-2087/23-7-0</t>
  </si>
  <si>
    <r>
      <t xml:space="preserve">На основании служебной записки </t>
    </r>
    <r>
      <rPr>
        <b/>
        <sz val="10"/>
        <rFont val="Times New Roman"/>
        <family val="1"/>
        <charset val="204"/>
      </rPr>
      <t>МКУ ЗР «Северное» выделяются</t>
    </r>
    <r>
      <rPr>
        <sz val="10"/>
        <rFont val="Times New Roman"/>
        <family val="1"/>
        <charset val="204"/>
      </rPr>
      <t xml:space="preserve"> ассигнования 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 xml:space="preserve">188,9 т.р. </t>
    </r>
    <r>
      <rPr>
        <sz val="10"/>
        <rFont val="Times New Roman"/>
        <family val="1"/>
        <charset val="204"/>
      </rPr>
      <t>на прохождение государственной экспертизы и проверки достоверности определения сметной стоимости объекта капитального строительства</t>
    </r>
    <r>
      <rPr>
        <b/>
        <sz val="10"/>
        <rFont val="Times New Roman"/>
        <family val="1"/>
        <charset val="204"/>
      </rPr>
      <t xml:space="preserve"> (перенос с 2023 года)</t>
    </r>
    <r>
      <rPr>
        <sz val="10"/>
        <rFont val="Times New Roman"/>
        <family val="1"/>
        <charset val="204"/>
      </rPr>
      <t>.
В 2023 году на мероприятие предусмотрено 303,9 тыс. руб. МКУ ЗР «Северное» заключены договоры на проведение государственной экспертизы с Департаментом внутреннего контроля и надзора НАО : 
1. от 22.06.2023 № 0044-Д-23/Г29-0061981/69-01 в части проверки достоверности определения сметной стоимости объекта капитального строительства «Модернизация центральной котельной в п. Харута», оплата - 100% по условиям договора (п/п от 19.07.2023 № 669345) в сумме 42855,0 руб. Договор исполнен, получено положительное заключение. Необходимо снова пересчитать сметную документацию с применением ресурсно-индексного метода с вступившей в действие федеральной сметно-нормативной базой в уровне цен по состоянию на 01.01.2022 (ФСНБ2022) по объекту в новую сметно-нормативную базу и обратиться в Департамент внутреннего контроля и надзора НАО за оказанием услуги по проведению повторной государственной экспертизы проектной документации в части проверки достоверности определения сметной стоимости объекта капитального строительства;
2. от 22.06.2023 № 0043-Д-23/Г29-0061980/69-01 в части проверки достоверности определения сметной стоимости объекта капитального строительства «Реконструкция тепловых сетей в п. Харута», оплата - 100% по условиям договора (п/п от 19.07.2023 № 669134)  в сумме 45719,0 р. 
3. от 25.08.2023 № 0055-Д-23/Г29-0066042/69-01 в части проверки достоверности определения сметной стоимости объекта капитального строительства «Реконструкция тепловых сетей в п.Хорей-Вер», оплата - 100% по условиям договора (п/п от 06.09.2023 № 693127)  в сумме 21084,0 р. 
Срок исполнения работ 30 рабочих дней с начала проведения государственной экспертизы. Договоры не исполнены в силу того, что до сих пор сметная документация разрабатывалась согласно Методике определения сметной стоимости строительства (Приказ Минстроя России от 04.08.2020 № 421/пр) и других действующих методических документов в сфере сметного нормирования и ценообразования базисно-индексным методом с применением сметных нормативов, базы ФЕР-2001, внесенной в федеральный реестр сметных нормативов. По этой причине специалистам Учреждения необходимо будет вновь пересчитать сметную документацию согласно текущим изменениям в сметном нормировании и ценообразовании. 
Не проведена в 2023 году государственная экспертиза проектной документации в части проверки достоверности определения сметной стоимости объектов капитального строительства:
– строительство котельной №2 в п.Хорей-Вер;
– строительство ТС 8 в п. Хорей-Вер;
– строительство котельной №1 в п.Хорей-Вер.
На проведение в 2024 году государственной экспертизы необходимо предусмотреть финансирование по следующим объектам капитального строительства в общей сумме 188,9 т.р. за счет районного финансирования:
– модернизация центральной котельной в п. Харута в сумме 49282,60 р.;
– строительство котельной №2 в п.Хорей-Вер в сумме 40138,81 руб.;
– строительство ТС 8 в п. Хорей-Вер в сумме 48107,52 р.;
– строительство котельной №1 в п.Хорей-Вер в сумме 51305,47 р.
Расчеты прилагаются</t>
    </r>
  </si>
  <si>
    <r>
      <t xml:space="preserve">На основании служебной записки отдела ЖКХ, энергетики, транспорта и экологии Администрации Заполярного района </t>
    </r>
    <r>
      <rPr>
        <b/>
        <sz val="10"/>
        <rFont val="Times New Roman"/>
        <family val="1"/>
        <charset val="204"/>
      </rPr>
      <t>предусматривается</t>
    </r>
    <r>
      <rPr>
        <sz val="10"/>
        <rFont val="Times New Roman"/>
        <family val="1"/>
        <charset val="204"/>
      </rPr>
      <t xml:space="preserve"> на </t>
    </r>
    <r>
      <rPr>
        <b/>
        <sz val="10"/>
        <rFont val="Times New Roman"/>
        <family val="1"/>
        <charset val="204"/>
      </rPr>
      <t>2024 год</t>
    </r>
    <r>
      <rPr>
        <sz val="10"/>
        <rFont val="Times New Roman"/>
        <family val="1"/>
        <charset val="204"/>
      </rPr>
      <t xml:space="preserve"> муниципальная </t>
    </r>
    <r>
      <rPr>
        <b/>
        <sz val="10"/>
        <rFont val="Times New Roman"/>
        <family val="1"/>
        <charset val="204"/>
      </rPr>
      <t>преференция МП ЗР "Севержилкомсервис"</t>
    </r>
    <r>
      <rPr>
        <sz val="10"/>
        <rFont val="Times New Roman"/>
        <family val="1"/>
        <charset val="204"/>
      </rPr>
      <t xml:space="preserve"> в сумме </t>
    </r>
    <r>
      <rPr>
        <b/>
        <sz val="10"/>
        <rFont val="Times New Roman"/>
        <family val="1"/>
        <charset val="204"/>
      </rPr>
      <t xml:space="preserve">3484,8 т.р. </t>
    </r>
    <r>
      <rPr>
        <sz val="10"/>
        <rFont val="Times New Roman"/>
        <family val="1"/>
        <charset val="204"/>
      </rPr>
      <t xml:space="preserve">на ремонтно-восстановительные работы, транспортировку, установку, обвязку и пуско-наладочные работы БВПУ в д. Пылемец Сельского поселения «Великовисочный сельсовет» ЗР НАО.
В настоящее время водоснабжение в д. Пылемец нецентрализованное. Население обеспечивает себя самостоятельно, посредством личных скважин и поверхностных вод р. Печора. Потенциальным общественным источником водоснабжения для д. Пылемец являются водозаборные скважины. Устройство данных скважин выполнено в рамках муниципального контракта на поиск и оценку подземных вод (геологоразведочных работ) 
в 2014-2015 гг. Заказчиком мероприятия выступало Управление строительства и ЖКХ Администрации ЗР. В представленных геологоразведочных материалах опытно-расчётным путём подтверждён прогнозный запас скважин, полностью удовлетворяющий потребности населённого пункта в хозяйственно-питьевом водоснабжении. Вся имеющаяся информация по данному мероприятию (геологические отчёты 
и паспорта скважин) передана МП ЗР «СЖКС». Состав исходной воды в указанном источнике (скважинах) не соответствует требованиям сан.-эпидемиологического законодательства по ряду показателей, носит циклический характер, что соответствует сезонности времени года. В целях использования данных скважин для хозяйственно-питьевого водоснабжения д. Пылемец, Администрацией ЗР совместно с МП ЗР «Севержилкомсервис» принято решение применить блочно-модульную водоподготовительную установку, ранее использовавшуюся ООО «Тарана» в рамках концессионного соглашения с Администрацией Сельского поселения «Коткинский сельсовет» ЗР НАО» для нецентрализованного водоснабжения с. Коткино до 2015 года. После завершения концессионного соглашения, в 2017 году данная установка сельской Администрацией была передана в казну Заполярного района и закреплена на праве хозяйственного ведения за МП ЗР «Севержилкомсервис» по передаточному акту от 02.11.2017 (прилагается). Для ввода данной установки в эксплуатацию, ввиду длительного хранения рассматриваемой установки (более 8 лет), требуется выполнить комплекс ремонтно-восстановительных работ. Предприятием проведено обследование установки (копия акта прилагается), определён объём необходимых мероприятий для ввода её в работу. Запрошены коммерческие предложения (копии прилагаются). После проведения ремонтных работ БВПУ будет транспортирована в д.Пылемец. Для установки БВПУ необходимо подготовить соответствующую площадку. </t>
    </r>
  </si>
  <si>
    <t>Подготовка площадки под БВПУ включает горизонтальную планировку, её выполнение необходимо по причине наличия неровностей площадки. Планировка площадки будет выполнена силами МП ЗР «СЖКС». Площадка расположена на земельных участках с кадастровыми номерами 83:00:040015:228, 83:00:040004:549, предназначенными 
для размещения объектов коммунальной инфраструктуры. В настоящее время МП ЗР «СЖКС» оформляет участки в аренду, без торгов (в соответствии с пп. 4 ч. 2 ст. 39.6 Земельного кодекса Российской Федерации).     
Реализация мероприятия планируется выполнить путём проведения торгов. Стоимость рассматриваемого мероприятия определена в соответствии с представленными коммерческими предложениями (ИП 
Джумаев М.К. (3750,0 т.р.), ИП Атангулов А.М. (3520,0 т.р.), ИП Георгиев И.Н. (3620,0 т.р.)). На основании письма Минфина России от 16.06.2017 № 24-01-10/37713 заказчик вправе указать цену меньшую, чем в представленном обосновании НМЦК (в том числе полученной по результатам трёх коммерческих предложений). В соответствии с представленными коммерческими предложениями наименьшая стоимость реализации мероприятия составляет 3520, т.р.
В целях реализации данного мероприятия МП ЗР «СЖКС» будет предоставлена муниципальная преференция в виде субсидии в целях решения отдельных вопросов местного значения. Согласно Порядку предоставления муниципальной преференции муниципальному предприятию Заполярного района «Севержилкомсервис» 
в виде субсидии в целях решения отдельных вопросов местного значения, утверждённому Постановлением Администрации Заполярного района от 09.07.2020 № 144п получатель субсидии обязуется предусмотреть софинансирование в размере 1% за счёт собственных средств, таким образом объем финансирования за счёт средств районного бюджета составит 3484,8 т.р., 35,2 т.р. – за счёт средств предприятия</t>
  </si>
  <si>
    <t>01.1-11-2087/23-9-0</t>
  </si>
  <si>
    <r>
      <t xml:space="preserve">На основании служебной записки </t>
    </r>
    <r>
      <rPr>
        <b/>
        <sz val="10"/>
        <rFont val="Times New Roman"/>
        <family val="1"/>
        <charset val="204"/>
      </rPr>
      <t xml:space="preserve">МКУ ЗР «Северное» выделяются </t>
    </r>
    <r>
      <rPr>
        <sz val="10"/>
        <rFont val="Times New Roman"/>
        <family val="1"/>
        <charset val="204"/>
      </rPr>
      <t xml:space="preserve">ассигнования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1225,8 т.р.</t>
    </r>
    <r>
      <rPr>
        <sz val="10"/>
        <rFont val="Times New Roman"/>
        <family val="1"/>
        <charset val="204"/>
      </rPr>
      <t xml:space="preserve"> на создание места (площадки) накопления твердых коммунальных отходов до 11 месяцев" в Сельском поселении  «Тиманский сельсовет»  ЗР НАО </t>
    </r>
    <r>
      <rPr>
        <b/>
        <sz val="10"/>
        <rFont val="Times New Roman"/>
        <family val="1"/>
        <charset val="204"/>
      </rPr>
      <t xml:space="preserve">(перенос с 2023 года).
</t>
    </r>
    <r>
      <rPr>
        <sz val="10"/>
        <rFont val="Times New Roman"/>
        <family val="1"/>
        <charset val="204"/>
      </rPr>
      <t>В 2023 году на мероприятие предусмотрено 1300,0 т.р. В результате проведения электронного аукциона заключен МК от 11.09.2023 № 0184300000423000154 с МП ЗР "Севержилкомсервис" (на создание мест (площадок) накопления твердых коммунальных отходов до 11 месяцев (приобретение контейнеров) п.Выучейский) на общую сумму 1300,0 т.р., срок действия контракта - до 30.04.2024. В связи с тем, что некоторые показатели в спецификации были указаны некорректно, контракт был расторгнут по соглашению сторон (соглашение о расторжении от 31.10.2023 №1). МКУ ЗР "Северное" внесены изменения в техническое задание и повторно подготовлена документация для объявления торгов. В ближайшее время полный пакет документов будет передан в УМИ ЗР НАО для проведения электронного аукциона. 
В качестве обоснования стоимости поставки контейнера представлены коммерческие предложения (МП ЗР "Севержилкомсервис" (1225763,74 р.), ООО "НАО РЕМСТРОЙ ПЛЮС" (1470000,00 р.), ИП Коткин Н.В. (1300000,00 р.)).</t>
    </r>
    <r>
      <rPr>
        <b/>
        <sz val="10"/>
        <rFont val="Times New Roman"/>
        <family val="1"/>
        <charset val="204"/>
      </rPr>
      <t xml:space="preserve">
</t>
    </r>
    <r>
      <rPr>
        <sz val="10"/>
        <rFont val="Times New Roman"/>
        <family val="1"/>
        <charset val="204"/>
      </rPr>
      <t xml:space="preserve">На основании письма Минфина России от 16.06.2017 № 24-01-10/37713 заказчик вправе указать цену меньшую, чем в представленном обосновании НМЦК (в том числе полученной по результатам трех коммерческих предложений). Таким образом, стоимость реализации мероприятия в 2024 году составит 1225,8 т.р. </t>
    </r>
  </si>
  <si>
    <t>70</t>
  </si>
  <si>
    <t>В качестве обоснования стоимости работ представлены коммерческие предложения на приобретение и доставку 1 тонны щебня фр. 20-40 мм (АО «Архангельский речной порт» (13,8 т.р.), ООО «АСТ» (13,95 т.р.), ООО «Судоходная компания ЭКОТЭК» (14,0 т.р.)). Средняя стоимость услуги по приобретению и доставке 1 т щебня 13916,00 р. На основании письма Минфина России от 16.06.2017 № 24-01-10/37713 заказчик вправе указать цену меньшую, чем в представленном обосновании НМЦК (в том числе полученной по результатам трех коммерческих предложений). Таким образом, стоимость услуги по приобретению и доставке 1618,4 т щебня фр. 20-40 мм в п. Индига составит 22333920,00 р. (доставка 1 т составит 13800,00 р.)
В своем обращении Администрация поселения просит выделить 7038000,00 р. на приобретение 510 т щебня фр. 20-40 мм.
Мероприятие планируется реализовать путем проведения конкурсных процедур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t>
  </si>
  <si>
    <r>
      <t xml:space="preserve">На основании обращения главы поселения </t>
    </r>
    <r>
      <rPr>
        <b/>
        <sz val="10"/>
        <rFont val="Times New Roman"/>
        <family val="1"/>
        <charset val="204"/>
      </rPr>
      <t xml:space="preserve">выделяются </t>
    </r>
    <r>
      <rPr>
        <sz val="10"/>
        <rFont val="Times New Roman"/>
        <family val="1"/>
        <charset val="204"/>
      </rPr>
      <t xml:space="preserve">иные МТ </t>
    </r>
    <r>
      <rPr>
        <b/>
        <sz val="10"/>
        <rFont val="Times New Roman"/>
        <family val="1"/>
        <charset val="204"/>
      </rPr>
      <t>Сельскому поселению "Пустозерский сельсовет" ЗР НАО</t>
    </r>
    <r>
      <rPr>
        <sz val="10"/>
        <rFont val="Times New Roman"/>
        <family val="1"/>
        <charset val="204"/>
      </rPr>
      <t xml:space="preserve"> на 2024 год в сумме </t>
    </r>
    <r>
      <rPr>
        <b/>
        <sz val="10"/>
        <rFont val="Times New Roman"/>
        <family val="1"/>
        <charset val="204"/>
      </rPr>
      <t xml:space="preserve">300,0 т.р. </t>
    </r>
    <r>
      <rPr>
        <sz val="10"/>
        <rFont val="Times New Roman"/>
        <family val="1"/>
        <charset val="204"/>
      </rPr>
      <t xml:space="preserve">на выполнение текстового и графического описания местоположения границ зоны санитарной охраны водозабора в д. Каменка с водоподготовительной установкой </t>
    </r>
    <r>
      <rPr>
        <b/>
        <sz val="10"/>
        <rFont val="Times New Roman"/>
        <family val="1"/>
        <charset val="204"/>
      </rPr>
      <t>(перенос с 2023 года с увеличением финансирования).</t>
    </r>
    <r>
      <rPr>
        <sz val="10"/>
        <rFont val="Times New Roman"/>
        <family val="1"/>
        <charset val="204"/>
      </rPr>
      <t xml:space="preserve">
В 2023 году на мероприятие выделено из районного бюджета 100,0 т.р. По информации главы поселения, причиной увеличения стоимости мероприятия послужило более детальное рассмотрение ранее предоставленных в адрес исполнителей исходных документов, ввиду значительно увеличивающегося объёма работы, в связи с необходимостью разделения текстового и графического описания местоположения границ зоны санитарной охраны водозабора в д. Каменка на два субъекта Российской Федерации (Ненецкий АО и Республика Коми). Кроме того, исполнители ранее готовые выполнить работы, отказались от них, по причине их сложности и трудоёмкости. С целью определения стоимости рассматриваемого мероприятия представлены коммерческие предложения (ИП Полосков А.А. (500,0 т.р.), ООО «Компания Йороко» (320,0 т.р.), ООО  «Универсал Геодезия» (300,0 т.р.)). Средняя стоимость выполнения мероприятия составляет 373,3 т.р. 
На основании письма Минфина России от 16.06.2017 № 24-01-10/37713 заказчик вправе указать цену меньшую, чем в представленном обосновании НМЦК (в том числе полученной по результатам трёх коммерческих предложений). Таким образом, стоимость реализации мероприятия составит 300,0 т.р. Мероприятие планируется реализовать путём заключения прямого договора в соответствии с п. 4 ч. 1 ст. 93 Федерального закона от 05.04.2013 № 44-ФЗ «О контрактной системе в сфере закупок товаров, работ, услуг для обеспечения государственных и муниципальных нужд», как у единственного поставщика</t>
    </r>
  </si>
  <si>
    <t>Приложение 16</t>
  </si>
  <si>
    <t>73</t>
  </si>
  <si>
    <t>Администрация ЗР / МО "Поселок Амдерма" ЗР НАО</t>
  </si>
  <si>
    <t>Администрация ЗР / СП «Приморско-Куйский сельсовет» ЗР НАО; СП "Тиманский сельсовет" ЗР НАО; СП "Хоседа-Хардский сельсовет" ЗР НАО</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</si>
  <si>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</si>
  <si>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034 2 02 35120 05 0000 150</t>
  </si>
  <si>
    <t>01-32-3864/23-0-2</t>
  </si>
  <si>
    <t>На основании письма Департамента цифрового развития, связи и массовых коммуникаций НАО от 01.12.2023 № 2240, письма Администрации Заполярного района увеличиваются ассигнования на 2024 год в сумме 2,6 т.р., 2025 год на 2,9 т.р., на 2026 год на 139,0 т.р.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</si>
  <si>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Пункт 4 главы 3 проекта решения Приложение 2 </t>
  </si>
  <si>
    <t>Пункт 6 главы 11 проекта решения, приложения 6, 7, 8, 9, 15</t>
  </si>
  <si>
    <t>Пункт 7 главы 6 проекта решения, приложения 6, 7, 8, 9</t>
  </si>
  <si>
    <t>Пункт 1 главы 11 проекта решения, приложения 6, 7, 8, 9, 16</t>
  </si>
  <si>
    <t>Пункт 1 главы 11 проекта решения, приложения 6, 7, 8, 9, 11</t>
  </si>
  <si>
    <t>Пункт 5 главы 10 проекта решения, приложения 6, 7, 8, 9, 11</t>
  </si>
  <si>
    <t>Пункт 5 главы 6, пункт 1 главы 11 проекта решения, приложения 6, 7, 8, 9, 10</t>
  </si>
  <si>
    <t>53</t>
  </si>
  <si>
    <t>57</t>
  </si>
  <si>
    <t>Администрация ЗР / СП "Колгуевский сельсовет" ЗР НАО</t>
  </si>
  <si>
    <t>034 0501 35.0.00.86030 243</t>
  </si>
  <si>
    <r>
      <t xml:space="preserve">На основании обращения главы поселения </t>
    </r>
    <r>
      <rPr>
        <b/>
        <sz val="10"/>
        <rFont val="Times New Roman"/>
        <family val="1"/>
        <charset val="204"/>
      </rPr>
      <t xml:space="preserve">выделяются </t>
    </r>
    <r>
      <rPr>
        <sz val="10"/>
        <rFont val="Times New Roman"/>
        <family val="1"/>
        <charset val="204"/>
      </rPr>
      <t>иные МТ</t>
    </r>
    <r>
      <rPr>
        <b/>
        <sz val="10"/>
        <rFont val="Times New Roman"/>
        <family val="1"/>
        <charset val="204"/>
      </rPr>
      <t xml:space="preserve"> Сельскому поселению "Малоземельский сельсовет" ЗР НАО</t>
    </r>
    <r>
      <rPr>
        <sz val="10"/>
        <rFont val="Times New Roman"/>
        <family val="1"/>
        <charset val="204"/>
      </rPr>
      <t xml:space="preserve">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6439,4 т.р.</t>
    </r>
    <r>
      <rPr>
        <sz val="10"/>
        <rFont val="Times New Roman"/>
        <family val="1"/>
        <charset val="204"/>
      </rPr>
      <t xml:space="preserve"> на капитальный ремонт дома №32 по кварталу Явтысого в п. Нельмин-Нос.
4-вартирный жилой дом представляет одноэтажное деревянное строение 2013 года постройки общей площадью 336 кв.м. Все квартиры находятся в муниципальной собственности (выписки прав собственности прилагаются). Согласно акту осмотра, проведенного МКУ ЗР «Северное», жилой дом находится в ограниченно-работоспособном техническом состоянии. Для приведения в нормативное техническое состояние необходимо выполнить следующий комплекс мероприятий: произвести очистку потолков от отслоившейся краски, устройство ламината, произвести работы по обработке стропильной системы огнеобозащитным составом, устройство подвесных желобов, ремонт чердачного перекрытия, произвести замену деревянных дверных блоков в котельных на металлические, произвести смену наружных металлических дверных блоков,
устройство у выгребной ямы вентиляционного стояка, замена люков на выгребных ямах, выполнить устройство элементов конька, выполнить ремонт кирпичной кладки дымовой трубы, оштукатуривание, переустановка, смена оконных блоков, подоконников, демонтаж фасада, теплоизоляционного слоя, конопатка, заделка стыков и щелей между брусом, монтаж фасада, промывка радиаторов системы отопления.
В соответствии с локальным сметным расчетом (обновленным), составленным МКУ ЗР «Северное», стоимость работ составляет 6439332,36 р. (ЛСР прилагается). Мероприятие планируется реализовать путем проведения конкурсных процедур</t>
    </r>
  </si>
  <si>
    <t>71</t>
  </si>
  <si>
    <t>Администрация ЗР /СП "Тиманский сельсовет"</t>
  </si>
  <si>
    <t>76</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</si>
  <si>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С</t>
    </r>
    <r>
      <rPr>
        <b/>
        <sz val="10"/>
        <rFont val="Times New Roman"/>
        <family val="1"/>
        <charset val="204"/>
      </rPr>
      <t>ельскому поселению "Тиманский сельсовет" ЗР НАО</t>
    </r>
    <r>
      <rPr>
        <sz val="10"/>
        <rFont val="Times New Roman"/>
        <family val="1"/>
        <charset val="204"/>
      </rPr>
      <t xml:space="preserve">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 xml:space="preserve">7698,9 т.р. </t>
    </r>
    <r>
      <rPr>
        <sz val="10"/>
        <rFont val="Times New Roman"/>
        <family val="1"/>
        <charset val="204"/>
      </rPr>
      <t>на капитальный ремонт дома № 116 по ул. Речная в п.Индига.
Жилой 2-квартирный дом общей площадью 61,4 кв. м 1962 года постройки, находится в муниципальной собственности (выписки прилагаются). Согласно акту осмотра, проведенного МКУ ЗР «Северное», эксплуатация здания возможна, сделаны следующие выводы: фундамент, венцы, цоколь здания требуют полной замены; стены, цокольное и чердачное перекрытия требуют капитального ремонта; покрытие кровли, оконные и дверные блоки, материалы внутренней отделки, тамбур требуют полной замены; система отопления требует ремонта и частичной замены; необходимо предусмотреть устройство контура заземления.
В соответствии с выводами специалиста капитальный ремонт в данном жилом доме не целесообразен, т. к. полной замене подлежат все конструкции, кроме стен.
10.11.2023 был проведена встреча с главой Тиманского сельсовета Глуховым В.Е. и Главой Заполярного района Ильиным В.Н. с участием представителей Администрации Заполярного района, на которой глава сельского поселения высказал инициативу проведения капитального ремонта в доме № 116 по ул. Речная в п.Индига.
 В соответствии с локальным сметным расчетом (обновленным), составленным МКУ ЗР «Северное», стоимость работ составляет 7 698 882,23 руб. (ЛСР прилагается)</t>
    </r>
  </si>
  <si>
    <t>81</t>
  </si>
  <si>
    <t>Администрация ЗР / СП "Коткинский сельсовет"</t>
  </si>
  <si>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t>
    </r>
    <r>
      <rPr>
        <b/>
        <sz val="10"/>
        <rFont val="Times New Roman"/>
        <family val="1"/>
        <charset val="204"/>
      </rPr>
      <t>Сельскому поселению "Коткинский сельсовет" ЗР НАО</t>
    </r>
    <r>
      <rPr>
        <sz val="10"/>
        <rFont val="Times New Roman"/>
        <family val="1"/>
        <charset val="204"/>
      </rPr>
      <t xml:space="preserve">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2100,0 т.р.</t>
    </r>
    <r>
      <rPr>
        <sz val="10"/>
        <rFont val="Times New Roman"/>
        <family val="1"/>
        <charset val="204"/>
      </rPr>
      <t xml:space="preserve"> на подсыпку участка проезда по ул. Центральная (от дома № 2 до дома № 29) в с. Коткино.
Постановлением Администрации Сельского поселения «Коткинский сельсовет» ЗР НАО от 11.05.2022 № 9 утверждены критерии и перечень проездов поселения. Протяженность проезда по ул. Центральная составляет 960 м. В целях обеспечения безопасности дорожного движения, снижения аварийности на дорогах и проездах Сельского поселения проведена проверка состояния проезда по ул. Центральная в с. Коткино. По результатам обследования комиссией установлено, что на объекте имеются глубокие выбоины и ямы глубиной до 30 см, просадки, глубокая колейность, выворочена глина, отсутствует окантовка, что ухудшает проезд транспорта. 
Общая протяженность участка проезда, который необходимо обустроить составляет 400 м, ширина составляет 3м. Существующее покрытие – грунт (акт осмотра прилагается). В ходе проведения работ необходимо: провести подготовительные работы по выравниванию грунта, отсыпать песчаную подушку толщиной не менее 10 см (песок имеется в наличии у Администрации поселения), подсыпать щебнем толщиной не менее 5 см.
В качестве обоснования стоимости работ представлены коммерческие предложения: ИП Коткин Н.В. (2160,0 т.р.), ИП Канев В.И. (2350,0 т.р.), ИП Рочев П.Е. (2100,0 т.р.). Средняя стоимость работ составит 2203333,33 р. 
На основании письма Минфина России от 16.06.2017 № 24-01-10/37713 заказчик вправе указать цену меньшую, чем в представленном обосновании НМЦК (в том числе полученной по результатам трех коммерческих предложений). Таким образом, стоимость работ по подсыпке участка проезда по ул. Центральная (от дома № 2 до дома № 29) в с. Коткино составит 2100000,00 р. Мероприятие планируется реализовать путем проведения конкурсных процедур</t>
    </r>
  </si>
  <si>
    <t>79</t>
  </si>
  <si>
    <t>Администрация ЗР / СП "Пешский сельсовет" ЗР НАО</t>
  </si>
  <si>
    <t>40</t>
  </si>
  <si>
    <t>74</t>
  </si>
  <si>
    <t>034 2 02 20077 05 0000 150</t>
  </si>
  <si>
    <t>Субсидии на оказание финансовой помощи бюджетам муниципальных образований на строительство (приобретение) объектов муниципальной собственности в целях предоставления жилых помещений гражданам по договорам социального найма, и на формирование специализированного жилищного фонда в рамках государственной программы Ненецкого автономного округа "Обеспечение доступным и комфортным жильём и коммунальными услугами граждан, проживающих в Ненецком автономном округе"</t>
  </si>
  <si>
    <t>01-34-2182/23-0-0</t>
  </si>
  <si>
    <t>034 2 02 20300 05 0000 150</t>
  </si>
  <si>
    <t>Субсидии бюджетам муниципальных районов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</si>
  <si>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034 2 02 20303 05 0000 150</t>
  </si>
  <si>
    <t>Субсидии бюджетам муниципальных районов на обеспечение мероприятий по модернизации систем коммунальной инфраструктуры за счет средств бюджетов</t>
  </si>
  <si>
    <t>034 2 02 29999 05 0000 150</t>
  </si>
  <si>
    <t>Субсидии местным бюджетам на софинансирование расходных обязательств по организации в границах поселений, городского округа электро-, тепло- и водоснабжения населения, водоотведения в части подготовки объектов коммунальной инфраструктуры к осенне-зимнему периоду</t>
  </si>
  <si>
    <r>
      <t xml:space="preserve">На основании письма </t>
    </r>
    <r>
      <rPr>
        <b/>
        <sz val="10"/>
        <rFont val="Times New Roman"/>
        <family val="1"/>
        <charset val="204"/>
      </rPr>
      <t>Администрации Заполярного района</t>
    </r>
    <r>
      <rPr>
        <sz val="10"/>
        <rFont val="Times New Roman"/>
        <family val="1"/>
        <charset val="204"/>
      </rPr>
      <t xml:space="preserve">, в связи с внесением поправок в проект закона Ненецкого автономного округа "Об окружном бюджете на 2024 год и на плановый период 2025 и 2026 годов" </t>
    </r>
    <r>
      <rPr>
        <b/>
        <sz val="10"/>
        <rFont val="Times New Roman"/>
        <family val="1"/>
        <charset val="204"/>
      </rPr>
      <t>увеличивается</t>
    </r>
    <r>
      <rPr>
        <sz val="10"/>
        <rFont val="Times New Roman"/>
        <family val="1"/>
        <charset val="204"/>
      </rPr>
      <t xml:space="preserve"> размер субсидии, предусмотренной из окружного бюджета в </t>
    </r>
    <r>
      <rPr>
        <b/>
        <sz val="10"/>
        <rFont val="Times New Roman"/>
        <family val="1"/>
        <charset val="204"/>
      </rPr>
      <t>2024</t>
    </r>
    <r>
      <rPr>
        <sz val="10"/>
        <rFont val="Times New Roman"/>
        <family val="1"/>
        <charset val="204"/>
      </rPr>
      <t xml:space="preserve"> году на софинансирование расходных обязательств по организации в границах поселений, городского округа электро-, тепло- и водоснабжения населения, водоотведения в части подготовки объектов коммунальной инфраструктуры к осенне-зимнему периоду, на сумму </t>
    </r>
    <r>
      <rPr>
        <b/>
        <sz val="10"/>
        <rFont val="Times New Roman"/>
        <family val="1"/>
        <charset val="204"/>
      </rPr>
      <t>7 190,8</t>
    </r>
    <r>
      <rPr>
        <sz val="10"/>
        <rFont val="Times New Roman"/>
        <family val="1"/>
        <charset val="204"/>
      </rPr>
      <t xml:space="preserve"> т.р.</t>
    </r>
  </si>
  <si>
    <r>
      <t xml:space="preserve">На основании письма Администрации Заполярного района, в связи с внесением поправок в проект закона Ненецкого автономного округа "Об окружном бюджете на 2024 год и на плановый период 2025 и 2026 годов" </t>
    </r>
    <r>
      <rPr>
        <b/>
        <sz val="10"/>
        <rFont val="Times New Roman"/>
        <family val="1"/>
        <charset val="204"/>
      </rPr>
      <t>исключаются</t>
    </r>
    <r>
      <rPr>
        <sz val="10"/>
        <rFont val="Times New Roman"/>
        <family val="1"/>
        <charset val="204"/>
      </rPr>
      <t xml:space="preserve"> субсидии, предусмотренные на </t>
    </r>
    <r>
      <rPr>
        <b/>
        <sz val="10"/>
        <rFont val="Times New Roman"/>
        <family val="1"/>
        <charset val="204"/>
      </rPr>
      <t>2024 год</t>
    </r>
    <r>
      <rPr>
        <sz val="10"/>
        <rFont val="Times New Roman"/>
        <family val="1"/>
        <charset val="204"/>
      </rPr>
      <t xml:space="preserve"> из окружного бюджета: 
- на реконструкцию тепловых сетей в п. Харута в сумме </t>
    </r>
    <r>
      <rPr>
        <b/>
        <sz val="10"/>
        <rFont val="Times New Roman"/>
        <family val="1"/>
        <charset val="204"/>
      </rPr>
      <t>93 376,0</t>
    </r>
    <r>
      <rPr>
        <sz val="10"/>
        <rFont val="Times New Roman"/>
        <family val="1"/>
        <charset val="204"/>
      </rPr>
      <t xml:space="preserve"> т.р.,
- на реконструкцию тепловых сетей в п. Хорей-Вер –</t>
    </r>
    <r>
      <rPr>
        <b/>
        <sz val="10"/>
        <rFont val="Times New Roman"/>
        <family val="1"/>
        <charset val="204"/>
      </rPr>
      <t xml:space="preserve"> 46 864,0</t>
    </r>
    <r>
      <rPr>
        <sz val="10"/>
        <rFont val="Times New Roman"/>
        <family val="1"/>
        <charset val="204"/>
      </rPr>
      <t xml:space="preserve"> т.р.,
- на капитальный ремонт наружной бытовой канализации в п. Амдерма –</t>
    </r>
    <r>
      <rPr>
        <b/>
        <sz val="10"/>
        <rFont val="Times New Roman"/>
        <family val="1"/>
        <charset val="204"/>
      </rPr>
      <t xml:space="preserve"> 54 320,0</t>
    </r>
    <r>
      <rPr>
        <sz val="10"/>
        <rFont val="Times New Roman"/>
        <family val="1"/>
        <charset val="204"/>
      </rPr>
      <t xml:space="preserve"> т.р.</t>
    </r>
  </si>
  <si>
    <r>
      <t xml:space="preserve">На основании письма </t>
    </r>
    <r>
      <rPr>
        <b/>
        <sz val="10"/>
        <rFont val="Times New Roman"/>
        <family val="1"/>
        <charset val="204"/>
      </rPr>
      <t>Администрации Заполярного района</t>
    </r>
    <r>
      <rPr>
        <sz val="10"/>
        <rFont val="Times New Roman"/>
        <family val="1"/>
        <charset val="204"/>
      </rPr>
      <t xml:space="preserve">, в связи с внесением поправок в проект закона Ненецкого автономного округа "Об окружном бюджете на 2024 год и на плановый период 2025 и 2026 годов" </t>
    </r>
    <r>
      <rPr>
        <b/>
        <sz val="10"/>
        <rFont val="Times New Roman"/>
        <family val="1"/>
        <charset val="204"/>
      </rPr>
      <t>исключаются</t>
    </r>
    <r>
      <rPr>
        <sz val="10"/>
        <rFont val="Times New Roman"/>
        <family val="1"/>
        <charset val="204"/>
      </rPr>
      <t xml:space="preserve"> субсидии, предусмотренные на </t>
    </r>
    <r>
      <rPr>
        <b/>
        <sz val="10"/>
        <rFont val="Times New Roman"/>
        <family val="1"/>
        <charset val="204"/>
      </rPr>
      <t xml:space="preserve">2024 год </t>
    </r>
    <r>
      <rPr>
        <sz val="10"/>
        <rFont val="Times New Roman"/>
        <family val="1"/>
        <charset val="204"/>
      </rPr>
      <t xml:space="preserve">из окружного бюджета: 
- на реконструкцию тепловых сетей в п. Харута в сумме </t>
    </r>
    <r>
      <rPr>
        <b/>
        <sz val="10"/>
        <rFont val="Times New Roman"/>
        <family val="1"/>
        <charset val="204"/>
      </rPr>
      <t>20 097,0</t>
    </r>
    <r>
      <rPr>
        <sz val="10"/>
        <rFont val="Times New Roman"/>
        <family val="1"/>
        <charset val="204"/>
      </rPr>
      <t xml:space="preserve"> т.р.,
- на реконструкцию тепловых сетей в п. Хорей-Вер – </t>
    </r>
    <r>
      <rPr>
        <b/>
        <sz val="10"/>
        <rFont val="Times New Roman"/>
        <family val="1"/>
        <charset val="204"/>
      </rPr>
      <t>15 344,0</t>
    </r>
    <r>
      <rPr>
        <sz val="10"/>
        <rFont val="Times New Roman"/>
        <family val="1"/>
        <charset val="204"/>
      </rPr>
      <t xml:space="preserve"> т.р.,
- на капитальный ремонт наружной бытовой канализации в п. Амдерма – </t>
    </r>
    <r>
      <rPr>
        <b/>
        <sz val="10"/>
        <rFont val="Times New Roman"/>
        <family val="1"/>
        <charset val="204"/>
      </rPr>
      <t>35 759,0</t>
    </r>
    <r>
      <rPr>
        <sz val="10"/>
        <rFont val="Times New Roman"/>
        <family val="1"/>
        <charset val="204"/>
      </rPr>
      <t xml:space="preserve"> т.р.</t>
    </r>
  </si>
  <si>
    <r>
      <t xml:space="preserve">На основании письма </t>
    </r>
    <r>
      <rPr>
        <b/>
        <sz val="10"/>
        <rFont val="Times New Roman"/>
        <family val="1"/>
        <charset val="204"/>
      </rPr>
      <t>Администрации Заполярного района</t>
    </r>
    <r>
      <rPr>
        <sz val="10"/>
        <rFont val="Times New Roman"/>
        <family val="1"/>
        <charset val="204"/>
      </rPr>
      <t xml:space="preserve">, в связи с внесением поправок в проект закона Ненецкого автономного округа "Об окружном бюджете на 2024 год и на плановый период 2025 и 2026 годов" </t>
    </r>
    <r>
      <rPr>
        <b/>
        <sz val="10"/>
        <rFont val="Times New Roman"/>
        <family val="1"/>
        <charset val="204"/>
      </rPr>
      <t>увеличивается</t>
    </r>
    <r>
      <rPr>
        <sz val="10"/>
        <rFont val="Times New Roman"/>
        <family val="1"/>
        <charset val="204"/>
      </rPr>
      <t xml:space="preserve"> размер субсидии, предусмотренной из окружного бюджета в </t>
    </r>
    <r>
      <rPr>
        <b/>
        <sz val="10"/>
        <rFont val="Times New Roman"/>
        <family val="1"/>
        <charset val="204"/>
      </rPr>
      <t>2024</t>
    </r>
    <r>
      <rPr>
        <sz val="10"/>
        <rFont val="Times New Roman"/>
        <family val="1"/>
        <charset val="204"/>
      </rPr>
      <t xml:space="preserve"> </t>
    </r>
    <r>
      <rPr>
        <b/>
        <sz val="10"/>
        <rFont val="Times New Roman"/>
        <family val="1"/>
        <charset val="204"/>
      </rPr>
      <t>году</t>
    </r>
    <r>
      <rPr>
        <sz val="10"/>
        <rFont val="Times New Roman"/>
        <family val="1"/>
        <charset val="204"/>
      </rPr>
      <t xml:space="preserve"> на сумму </t>
    </r>
    <r>
      <rPr>
        <b/>
        <sz val="10"/>
        <rFont val="Times New Roman"/>
        <family val="1"/>
        <charset val="204"/>
      </rPr>
      <t xml:space="preserve">90 808,6 т.р </t>
    </r>
    <r>
      <rPr>
        <sz val="10"/>
        <rFont val="Times New Roman"/>
        <family val="1"/>
        <charset val="204"/>
      </rPr>
      <t>на строительство 24-квартирного жилого дома в п. Амдерма с разработкой проектной документации</t>
    </r>
  </si>
  <si>
    <r>
      <t xml:space="preserve">На основании письма Департамента цифрового развития, связи и массовых коммуникаций НАО от 01.12.2023 № 2240, письма </t>
    </r>
    <r>
      <rPr>
        <b/>
        <sz val="10"/>
        <rFont val="Times New Roman"/>
        <family val="1"/>
        <charset val="204"/>
      </rPr>
      <t>Администрации Заполярного района</t>
    </r>
    <r>
      <rPr>
        <sz val="10"/>
        <rFont val="Times New Roman"/>
        <family val="1"/>
        <charset val="204"/>
      </rPr>
      <t xml:space="preserve"> </t>
    </r>
    <r>
      <rPr>
        <b/>
        <sz val="10"/>
        <rFont val="Times New Roman"/>
        <family val="1"/>
        <charset val="204"/>
      </rPr>
      <t>увеличивается</t>
    </r>
    <r>
      <rPr>
        <sz val="10"/>
        <rFont val="Times New Roman"/>
        <family val="1"/>
        <charset val="204"/>
      </rPr>
      <t xml:space="preserve"> субвенция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 xml:space="preserve">2,6 т.р., </t>
    </r>
    <r>
      <rPr>
        <sz val="10"/>
        <rFont val="Times New Roman"/>
        <family val="1"/>
        <charset val="204"/>
      </rPr>
      <t xml:space="preserve">на </t>
    </r>
    <r>
      <rPr>
        <b/>
        <sz val="10"/>
        <rFont val="Times New Roman"/>
        <family val="1"/>
        <charset val="204"/>
      </rPr>
      <t xml:space="preserve">2025 год </t>
    </r>
    <r>
      <rPr>
        <sz val="10"/>
        <rFont val="Times New Roman"/>
        <family val="1"/>
        <charset val="204"/>
      </rPr>
      <t xml:space="preserve">на </t>
    </r>
    <r>
      <rPr>
        <b/>
        <sz val="10"/>
        <rFont val="Times New Roman"/>
        <family val="1"/>
        <charset val="204"/>
      </rPr>
      <t>2,9 т.р.,</t>
    </r>
    <r>
      <rPr>
        <sz val="10"/>
        <rFont val="Times New Roman"/>
        <family val="1"/>
        <charset val="204"/>
      </rPr>
      <t xml:space="preserve"> на </t>
    </r>
    <r>
      <rPr>
        <b/>
        <sz val="10"/>
        <rFont val="Times New Roman"/>
        <family val="1"/>
        <charset val="204"/>
      </rPr>
      <t>2026 год</t>
    </r>
    <r>
      <rPr>
        <sz val="10"/>
        <rFont val="Times New Roman"/>
        <family val="1"/>
        <charset val="204"/>
      </rPr>
      <t xml:space="preserve"> на </t>
    </r>
    <r>
      <rPr>
        <b/>
        <sz val="10"/>
        <rFont val="Times New Roman"/>
        <family val="1"/>
        <charset val="204"/>
      </rPr>
      <t xml:space="preserve">139,0 т.р. </t>
    </r>
  </si>
  <si>
    <t>82</t>
  </si>
  <si>
    <t>034 0502 40.0.00.79620 811</t>
  </si>
  <si>
    <t>034 0502 40.0.00.S9620 811</t>
  </si>
  <si>
    <t>Приложение 6, 7, 8, 9</t>
  </si>
  <si>
    <r>
      <rPr>
        <b/>
        <sz val="10"/>
        <rFont val="Times New Roman"/>
        <family val="1"/>
        <charset val="204"/>
      </rPr>
      <t>Увеличиваются</t>
    </r>
    <r>
      <rPr>
        <sz val="10"/>
        <rFont val="Times New Roman"/>
        <family val="1"/>
        <charset val="204"/>
      </rPr>
      <t xml:space="preserve"> ассигнования </t>
    </r>
    <r>
      <rPr>
        <b/>
        <sz val="10"/>
        <rFont val="Times New Roman"/>
        <family val="1"/>
        <charset val="204"/>
      </rPr>
      <t xml:space="preserve">Администрации Заполярного района </t>
    </r>
    <r>
      <rPr>
        <sz val="10"/>
        <rFont val="Times New Roman"/>
        <family val="1"/>
        <charset val="204"/>
      </rPr>
      <t xml:space="preserve">на </t>
    </r>
    <r>
      <rPr>
        <b/>
        <sz val="10"/>
        <rFont val="Times New Roman"/>
        <family val="1"/>
        <charset val="204"/>
      </rPr>
      <t>2024 год</t>
    </r>
    <r>
      <rPr>
        <sz val="10"/>
        <rFont val="Times New Roman"/>
        <family val="1"/>
        <charset val="204"/>
      </rPr>
      <t xml:space="preserve"> в общей сумме </t>
    </r>
    <r>
      <rPr>
        <b/>
        <sz val="10"/>
        <rFont val="Times New Roman"/>
        <family val="1"/>
        <charset val="204"/>
      </rPr>
      <t xml:space="preserve">7569,3 т.р. (в том числе за счет средств окружного бюджета - 7190,8 т.р., за счет средств районного бюджета - 378,5 т.р.) </t>
    </r>
    <r>
      <rPr>
        <sz val="10"/>
        <rFont val="Times New Roman"/>
        <family val="1"/>
        <charset val="204"/>
      </rPr>
      <t>на подготовку объектов коммунальной инфраструктуры к осенне-зимнему периоду.
Проектом районного бюджета на 2024 год и плановый период мероприятие предусмотрено 25 741,3 т.р. (в том числе за счет средств окружного бюджета - 24454,2 т.р, за счет средств районного бюджета - 1287,1 т.р.).
В соответствии с поправками в проект закона НАО об окружном бюджете на 2024 год и плановый период в рамках ГП НАО «Модернизация жилищно-коммунального хозяйства НАО» увеличивается субсидия Администрации ЗР на организацию в границах поселения электро-, тепло-, газо- и водоснабжения населения, водоотведения в части подготовки объектов коммунальной инфраструктуры к осенне-зимнему периоду на 2024 год на сумму 7190,8 т.р.
Согласно Распоряжению Департамента финансов и экономики Ненецкого автономного округа от 16.06.2023 №152 «Об установлении предельного уровня софинансирования объема расходного обязательства муниципального образования из окружного бюджета по муниципальным образованиям на 2024 год и плановый период 2025 и 2026 годов» предельный уровень софинансирования муниципальному району «Заполярный район» в рамках указанной государственной программы составляет 95%. Дополнительное софинансирование мероприятия в размере 5% от объема финансирования за счет средств районного бюджета составит 378,5 т.р. 
Общий размер финансирования мероприятия по организации в границах поселения электро-, тепло-, газо- и водоснабжения населения, водоотведения в части подготовки объектов коммунальной инфраструктуры к осенне-зимнему периоду в 2024 году составит 33310,6 т.р. (в том числе за счет средств окружного бюджета 31645,0 т.р., за счет средств районного бюджета 1665,6 т.р.)</t>
    </r>
  </si>
  <si>
    <t>034 0502 36.0.00.09505 243</t>
  </si>
  <si>
    <t>034 0502 36.0.00.09605 243</t>
  </si>
  <si>
    <t>Обеспечение мероприятий по модернизации систем коммунальной инфраструктуры за счёт средств окружного бюджета</t>
  </si>
  <si>
    <t>Обеспечение мероприятий по модернизации систем коммунальной инфраструктуры за счёт средств публично-правовой компании "Фонд развития территорий"</t>
  </si>
  <si>
    <t>Обеспечение мероприятий по модернизации систем коммунальной инфраструктуры за счёт средств районного бюджета</t>
  </si>
  <si>
    <r>
      <t xml:space="preserve">В соответствии с внесением поправок в проект закона НАО об окружном бюджете на 2024 год и плановый период, на основании служебной записки отдела экономики и прогнозирования </t>
    </r>
    <r>
      <rPr>
        <b/>
        <sz val="10"/>
        <rFont val="Times New Roman"/>
        <family val="1"/>
        <charset val="204"/>
      </rPr>
      <t>Администрации Заполярного района исключаются</t>
    </r>
    <r>
      <rPr>
        <sz val="10"/>
        <rFont val="Times New Roman"/>
        <family val="1"/>
        <charset val="204"/>
      </rPr>
      <t xml:space="preserve"> ассигнования на </t>
    </r>
    <r>
      <rPr>
        <b/>
        <sz val="10"/>
        <rFont val="Times New Roman"/>
        <family val="1"/>
        <charset val="204"/>
      </rPr>
      <t>2024 год в общей сумме 94820,0 т.р. (в том числе за счет средств публично-правовой компании «Фонд развития территорий» - 54320,0 т.р., средств окружного бюджета - 35759,0 т.р., средств районного бюджета - 4741,0 т.р.)</t>
    </r>
    <r>
      <rPr>
        <sz val="10"/>
        <rFont val="Times New Roman"/>
        <family val="1"/>
        <charset val="204"/>
      </rPr>
      <t>, предусмотренные на капитальный ремонт наружной бытовой канализации п. Амдерма.
Вносимые изменения обусловлены корректировкой средств федерального бюджета, дефицитом средств окружного бюджета, а также приоритетностью реализуемых мероприятий</t>
    </r>
  </si>
  <si>
    <t>Оказание финансовой помощи бюджетам муниципальных образований на строительство (приобретение) объектов муниципальной собственности в целях предоставления жилых помещений гражданам по договорам социального найма, и на формирование специализированного жилищного фонда</t>
  </si>
  <si>
    <t>Расходы районного бюджета на мероприятия, софинансируемые в рамках государственных программ в части строительства (приобретения) объектов муниципальной собственности</t>
  </si>
  <si>
    <t>034 0501 35.0.00.79050 414</t>
  </si>
  <si>
    <t>034 0501 35.0.00.S9050 414</t>
  </si>
  <si>
    <t>034 0502 37.0.00.09505 414</t>
  </si>
  <si>
    <t>034 0502 37.0.00.09605 414</t>
  </si>
  <si>
    <t>034 0502 37.0.00.S9605 414</t>
  </si>
  <si>
    <r>
      <t xml:space="preserve">В соответствии с внесением поправок в проект закона НАО об окружном бюджете на 2024 год и плановый период, на основании служебной записки отдела экономики и прогнозирования Администрации Заполярного района </t>
    </r>
    <r>
      <rPr>
        <b/>
        <sz val="10"/>
        <rFont val="Times New Roman"/>
        <family val="1"/>
        <charset val="204"/>
      </rPr>
      <t>исключаются</t>
    </r>
    <r>
      <rPr>
        <sz val="10"/>
        <rFont val="Times New Roman"/>
        <family val="1"/>
        <charset val="204"/>
      </rPr>
      <t xml:space="preserve"> ассигнования на 2024 год в общей сумме </t>
    </r>
    <r>
      <rPr>
        <b/>
        <sz val="10"/>
        <rFont val="Times New Roman"/>
        <family val="1"/>
        <charset val="204"/>
      </rPr>
      <t>182585,0 т.р. (в том числе за счет средств публично-правовой компании «Фонд развития территорий» - 140240,0 т.р., средств окружного бюджета - 35441,0 т.р., средств районного бюджета - 6904,0 т.р.)</t>
    </r>
    <r>
      <rPr>
        <sz val="10"/>
        <rFont val="Times New Roman"/>
        <family val="1"/>
        <charset val="204"/>
      </rPr>
      <t>, предусмотренные на реконструкция тепловых сетей в п. Харута и п. Хорей-Вер.
Проектом районного бюджета на 2024 год и плановый период 2025-2026 годов предусмотрены мероприятия: 
1) «Реконструкция тепловых сетей в п. Харута» с финансированием на 2024 в сумме 118073,0 т.р., в том числе за счет за счет средств публично-правовой компании «Фонд развития территорий» - 93376,0 т.р., средств окружного бюджета - 20097,0 т.р., средств районного бюджета -4600,0 т.р.;
2) «Реконструкция тепловых сетей в п. Хорей-Вер» с финансированием на 2024 в сумме 64512,0 т.р., в том числе за счет средств публично-правовой компании «Фонд развития территорий» - 46864,0 т.р., средств окружного бюджета - 15344,0 т.р., средств районного бюджета - 2304,0 т.р.
Вносимые изменения обусловлены корректировкой средств федерального бюджета, дефицитом средств окружного бюджета, а также приоритетностью реализуемых мероприятий</t>
    </r>
  </si>
  <si>
    <t>034 0502 36.0.00.S9605 243</t>
  </si>
  <si>
    <t>034 0505 35.0.00.86030 244</t>
  </si>
  <si>
    <t>МКУ
01.1-11-2233/23-0-0</t>
  </si>
  <si>
    <r>
      <t xml:space="preserve">На основании служебной записки </t>
    </r>
    <r>
      <rPr>
        <b/>
        <sz val="10"/>
        <rFont val="Times New Roman"/>
        <family val="1"/>
        <charset val="204"/>
      </rPr>
      <t>МКУ ЗР «Северное»</t>
    </r>
    <r>
      <rPr>
        <sz val="10"/>
        <rFont val="Times New Roman"/>
        <family val="1"/>
        <charset val="204"/>
      </rPr>
      <t xml:space="preserve"> </t>
    </r>
    <r>
      <rPr>
        <b/>
        <sz val="10"/>
        <rFont val="Times New Roman"/>
        <family val="1"/>
        <charset val="204"/>
      </rPr>
      <t xml:space="preserve">выделяются </t>
    </r>
    <r>
      <rPr>
        <sz val="10"/>
        <rFont val="Times New Roman"/>
        <family val="1"/>
        <charset val="204"/>
      </rPr>
      <t xml:space="preserve">ассигнования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3454,0 т.р.</t>
    </r>
    <r>
      <rPr>
        <sz val="10"/>
        <rFont val="Times New Roman"/>
        <family val="1"/>
        <charset val="204"/>
      </rPr>
      <t xml:space="preserve"> на мероприятие "Отсыпка земельных участков под строительство двух жилых  домов в д. Андег Сельского поселения «Андегский  сельсовет» ЗР НАО".
На данное мероприятие предусмотрено за счет средств районного бюджета на 2023 год 1362,8 т.р. 
Мероприятие не исполнено в 2023 в связи с тем, что изначально предполагалось, что песок для отсыпки будет взят на месте, но так как в д. Андег нет официального песочного карьера, песок будет завозится баржей. Специалистами МКУ ЗР «Северное» запрошены коммерческие предложения на отсыпку земельных участков под строительство двух жилых домов в д. Андег Сельского поселения «Андегский сельсовет» ЗР НАО.
В качестве обоснования стоимости реализации данного мероприятия представлены коммерческие предложения: ООО «Альфа» (3453990,0 р.), МП ЗР "СЖКС" (3550000,0 р.), ООО "Ромб" (4075130,16 р.).
На основании письма Минфина России от 16.06.2017 № 24-01-10/37713 заказчик вправе указать цену меньшую, чем в представленном обосновании НМЦК (в том числе полученной по результатам трех коммерческих предложений). Таким образом, стоимость реализации мероприятия в 2024 году составит 3454,0 т.р.</t>
    </r>
  </si>
  <si>
    <t>Приложение 12</t>
  </si>
  <si>
    <t>Уточнение Методик расчета межбюджетных трансфертов</t>
  </si>
  <si>
    <t xml:space="preserve">Уточнение доходов за счёт безвозмездных поступлений из окружного бюджета </t>
  </si>
  <si>
    <t>034 0310 33.0.00.89240 540</t>
  </si>
  <si>
    <t>254</t>
  </si>
  <si>
    <t xml:space="preserve">На основании служебной записки отдела экономики и прогнозирования Администрации Заполярного района уменьшаются иные МТ Сельскому поселению "Тиманский сельсовет" ЗР НАО, предусмотренные на возмещение недополученных доходов или финансовое возмещение затрат, возникающих при оказании жителям поселения услуг общественных бань, на 2023 год в сумме 881,5 т.р., на 2024 год - 561,9 т.р.
В 2023 году Управлением финансов Администрации Заполярного района проведена камеральная проверка по теме «Проверка соблюдения целей, порядка и условий предоставления (расходования) иных межбюджетных трансфертов из бюджета муниципального района «Заполярный район» бюджету Сельского поселения «Тиманский сельсовет» Заполярного района Ненецкого автономного округа в рамках муниципальной программы «Развитие социальной инфраструктуры и создание комфортных условий проживания на территории муниципального района «Заполярный район» на 2021-2030 годы» на реализацию мероприятия «Возмещение недополученных доходов или финансовое возмещение затрат, возникающих при оказании жителям поселения услуг общественных бань». 
По результатам рассмотрения акта камеральной проверки от 26.06.2023 администрацией поселения направлено представление Управления финансов от 04.09.2023 № 11, в котором указано на необходимость возмещения в районный бюджет необоснованно использованных бюджетных средств на предоставление субсидии в целях возмещения недополученных доходов, возникающих при оказании населению услуг общественных бань, в сумме 1 443 369,46 руб.
Согласно письму от 29.11.2023 Администрация сельского поселения готова вернуть необоснованные бюджетные средства направленные на предоставлении субсидии МКП «ЖКХ МО «Тиманский сельсовет» за счет лимитов текущего года в сумме 881 505,65 руб. и лимитов 2024 года в сумме 561 863,82 руб. 
</t>
  </si>
  <si>
    <t>75</t>
  </si>
  <si>
    <t xml:space="preserve">На основании обращения главы поселения выделяются иные МТ Сельскому поселению "Тиманский сельсовет" ЗР НАО на 2024 год в сумме 250,0 т.р. на проведение экспертизы сметного расчета капитального ремонта причалов в п. Индига.
Причалы находятся в собственности МО «Тиманский сельсовет» НАО, введены в эксплуатацию в 2005 году. 
Данные причалы используются муниципальным образованием для доставки и приемки различных грузов, продуктов питания, товаров первой необходимости, топливно-энергетических ресурсов для обеспечения жизнедеятельности муниципального образования.
В настоящее время причалы полуразрушены, создают потенциальную угрозу для жизни и здоровья людей при выполнении погрузочно-разгрузочных работ, а также в случае полного разрушения причала – жизнеобеспечению населенного пункта.
Специализированной проектной организацией ООО «Архстройэксперт» разработаны проекты на проведение капитального ремонта причалов п. Индига. С целью актуализации стоимости выполнения работ по проведению ремонтов причалов в 2024 году Администрацией СП «Тиманский сельсовет» ЗР НАО представлены коммерческие предложения на корректировку сметной документации, включая стоимость проведения проверки достоверности сметной стоимости (ИП О.Н.Красков - 350,0 т.р., ООО "Точка" - 395,0 т.р., ООО "Архстройэксперт" - 250,0 т.р.).
Вместе с тем на основании письма Минфина России от 16.06.2017 № 24-01-10/37713 заказчик вправе указать цену меньшую, чем в представленном обосновании НМЦК (в том числе полученной по результатам трех коммерческих предложений), таким образом стоимость работ составит 250,0 т.р. 
</t>
  </si>
  <si>
    <t>258</t>
  </si>
  <si>
    <t xml:space="preserve">На основании обращения главы поселения выделяются иные МТ Сельскому поселению "Приморско-Куйский сельсовет" ЗР НАО на 2024 год в сумме 2200,0 т.р. на мероприятие «Разработка проектной документации на демонтаж мостового сооружения ТММ-60 и устройство нового моста в п. Красное Сельского поселения «Приморско-Куйский сельсовет» ЗР НАО» (перенос с 2023 года).
На 2023 год предусмотрено на указанное мероприятие 2200,0 т.р.
Между Администрацией сельского поселения и ООО «ГОСТМОСТ» заключен муниципальный контракт от 22.11.2021 № 0184300000421000188 на реализацию вышеуказанного мероприятия. Цена контракта составляет 2200,0 т.р. Срок окончания работ - 30.09.2022. По соглашению сторон сроки окончания работ проектирования были продлены до 30.09.2023 года. Работы по проектированию по настоящее время не завершены. По информации подрядной организации для завершения работ по проектированию необходимо дополнительное финансирование в размере 3851,2 т.р. для проведения историко-культурной экспертизы с последующим предоставлением экспертного заключения. Предварительная стоимость работ по демонтажу и строительству нового моста в п. Красное составляет более 440,0 млн р.
В настоящее время Администрацией поселения прорабатывается вопрос расторжения заключенного договора, начата досудебная претензионная работа с компанией подрядчиком. С целью финансового обеспечения заключенного контракта, указанные средства в размере 2200, т.р. необходимо предусмотреть в бюджете на 2024 год
</t>
  </si>
  <si>
    <t xml:space="preserve">На основании обращения главы поселения выделяются иные МТ Сельскому поселению "Тиманский сельсовет" ЗР НАО на 2024 год в сумме 5152,6 т.р. на ремонт котельной и подсобных помещений общественной бани в п. Индига.
Общественная баня в п. Индига 2005 года постройки, общей площадью 308,7 кв. м., находится в собственности СП «Тиманский сельсовет» ЗР НАО и передана на праве оперативного управления МКП ЖКХ МО «Тиманский сельсовет» НАО (Распоряжение Администрации муниципального образования «Тиманский сельсовет» Ненецкого автономного округа от 28.03.2014 № 25-о/д). Согласно представленного технического паспорта в состав имущества общественной бани входит здание котельной, вспомогательные и складские помещения. 
По результатам обследования здания котельной и вспомогательных помещений общественной бани в п. Индига необходимо провести ремонт. Согласно Актам предварительного осмотра и обследования технического состояния конструкций здания котельной и вспомогательных помещений общественной бани от 05.05.2023 и здания со складскими помещениями общественной бани от 05.05.2023 (прилагаются), составленных сотрудниками МКУ ЗР «Северное», на вышесказанных объектах с целью приведения в нормативное техническое состояние необходимо выполнить комплекс мероприятий. 
Локальный сметный расчет составлен МКУ ЗР "Северное" в ценах 2 квартала 2023 года на сумму 5152,6 т.р.
Мероприятие планируется реализовать путем проведения конкурсных процедур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
</t>
  </si>
  <si>
    <t>01.1-11-2233/23-1-0</t>
  </si>
  <si>
    <t>На основании служебной записки МКУ ЗР «Северное» выделяются ассигнования на 2024 год в сумме 4645,9 т.р. на создание места (площадки) накопления твердых коммунальных отходов до 11 месяцев" в Сельском поселении  «Великовисочный сельсовет»  ЗР НАО (перенос с 2023 года).
В 2023 году на мероприятие предусмотрено 4645,9 т.р. 
В целях реализации данного мероприятия проведен электронный аукцион, по результату которого МКУ ЗР «Северное» (далее - Заказчик) заключен МК от 25.09.2023 № 0184300000423000159 с ИП Коткиным Н.В.  (далее - Подрядчик) на создание места (площадки) накопления твердых коммунальных отходов до 11 месяцев «Ангар в с. Великовисочное СП «Великовисочный сельсовет» ЗР НАО» (далее - ангар) на общую сумму 4645,9 т.р. срок выполнения работ до 15.12.2023, срок действия контракта до 31.01.2024. 
В связи с выявленными дефектами в ходе приемки работ Подрядчику выставлены существенные замечания к работам, которые исключают возможность использование ангара для указанной в контракте цели. Из-за неплотного притвора ворот, щелей по примыканию торцевых стенок к арочным панелям внутрь попадают осадки, а также нарушена геометрия задней стенки ангара. Без устранения замечаний ангар не может эксплуатироваться. 
Оплата контракта будет произведена после устранения замечаний</t>
  </si>
  <si>
    <t>77</t>
  </si>
  <si>
    <t>84</t>
  </si>
  <si>
    <t xml:space="preserve">На основании обращения главы поселения выделяются иные МТ Сельскому поселению "Юшарский сельсовет" ЗР НАО на 2024 год в сумме 1469,7 т.р. на дома № 37 по ул. Центральная в п. Каратайка.
В 2023 году  решением о районном бюджете предусмотрено финансирование в сумме 797,1 тыс. рублей на выполнение работ по ремонту многоквартирного жилого дома № 37 по ул. Центральная в п. Каратайка, в том числе на проведение работ по установке циркуляционного насоса системы теплоснабжения в тепловом узле и на проведение ремонтных работ на утепление цокольного перекрытия, ремонт наружных ограждающих конструкций (оконных и дверных заполнений), ремонт и утепление системы вентиляции.
Администрацией сельского поселения заключен договор № 114/РУ-2022 от 19.07.2023 с МП ЗР «Севержилкомсервис» на установку циркулярного насоса системы теплоснабжения в тепловом узле, цена договора 370 030,01 рублей. Работы Подрядчиком выполнены и оплачены. 
Также Администрацией заключен договор № 2-2023 от 20.10.2023 с ИП Меньшаковым И.А. на выполнение работ в жилом доме: замена дверных и оконных проёмов, установка подоконных досок, ремонт и восстановление уплотнения стыков прокладками ПРП, установка приборов фрамужных. Цена договора – 427 000 руб.  Работы Подрядчиком выполнены и оплачены. 
Согласно акту осмотра фасадной системы жилого дома от 29.10.2023, выполненному специалистами МКУ ЗР «Северное», собственнику рекомендовано произвести ремонтно-восстановительные работы металлического сайдинга балкона жилого помещения (квартиры) № 12.
Локальный сметный расчет составлен МКУ ЗР "Северное" в ценах 2 квартала 2023 года на сумму 1469,7 т.р.
Мероприятие планируется реализовать путем проведения конкурсных процедур 
</t>
  </si>
  <si>
    <t>На основании обращения главы поселения выделяются иные МТ Сельскому поселению "Великовисочный сельсовет" ЗР НАО на 2024 год в сумме 630,5 т.р. на замену светильников уличного освещения в с. Великовисочное, д. Щелино, в д. Тошвиска, д. Лабожское, д. Пылемец. 
В соответствии с актом обследования, представленного Администрацией поселения, необходимо заменить 50 светильников. В с. Великовисочное – 15 шт., д. Щелино – 16 шт., в д. Тошвиска – 4 шт., д. Лабожское – 10 шт., д. Пылемец – 5 шт. 
Линии электропередач в указанных населённых пунктах находятся в собственности Администрации Заполярного района. Хозяйственная эксплуатация осуществляется МП ЗР «Севержилкомсервис».
Стоимость мероприятия рассчитана на основании тарифов на услуги МП ЗР "Севержилкомсервис" на 2023 год (постановление Администрации ЗР от 14.12.2022 № 314п). В связи с тем, что мероприятие будет реализовано в 2024 году, применен ИПЦ 1,049. Таким образом, стоимость мероприятия составит 630461 р. (12020,22*50*1,049).</t>
  </si>
  <si>
    <r>
      <rPr>
        <b/>
        <sz val="10"/>
        <rFont val="Times New Roman"/>
        <family val="1"/>
        <charset val="204"/>
      </rPr>
      <t>Увеличивается</t>
    </r>
    <r>
      <rPr>
        <sz val="10"/>
        <rFont val="Times New Roman"/>
        <family val="1"/>
        <charset val="204"/>
      </rPr>
      <t xml:space="preserve"> объем иных </t>
    </r>
    <r>
      <rPr>
        <b/>
        <sz val="10"/>
        <rFont val="Times New Roman"/>
        <family val="1"/>
        <charset val="204"/>
      </rPr>
      <t>МТ на поддержку мер по обеспечению сбалансированности бюджетов поселений в общей сумме 2 175,9 тыс. руб. ежегодно, в т.ч.:
- увеличиваются на 1437,8 т.р.  ежегодно - Сельское поселение «Карский сельсовет» ЗР НАО,
- увеличиваются на 1924,8 т.р.  ежегодно - Сельское поселение «Юшарский сельсовет» ЗР НАО,
- уменьшаются на 1186,7 т.р. ежегодно - Сельское поселение «Хоседа-Хардский сельсовет» ЗР НАО.</t>
    </r>
    <r>
      <rPr>
        <sz val="10"/>
        <rFont val="Times New Roman"/>
        <family val="1"/>
        <charset val="204"/>
      </rPr>
      <t xml:space="preserve">
В соответствии с Методикой расчета МТ на сбалансированность (приложение 14 к проекту решения о районном бюджете) расходы на фонд оплаты труда выборных лиц, муниципальных служащих и специалистов рассчитываются с учетом Методики расчета нормативов формирования расходов на оплату труда депутатов, выборных должностных лиц, осуществляющих свои полномочия на постоянной основе, муниципальных служащих в органах местного самоуправления муниципальных образований Ненецкого автономного округа, наделенных статусом городского поселения (за исключением городского округа) или сельского поселения, утвержденной постановлением Администрации НАО от 09.08.2018 № 199-п (далее – Методика № 199-п).
При расчете размера МТ на сбалансированность, включенного в первоначальный проект бюджета, было учтено изменение группы в связи с изменением численности постоянного населения на 01.01.2023 Сельского поселения "Карский сельсовет" ЗР НАО, Сельского поселения "Юшарский сельсовет" ЗР НАО, Сельского поселения "Хоседа-Хардский сельсовет" ЗР НАО.
Согласно проекту постановления Администрации НАО «О внесении изменений в постановление Администрации Ненецкого автономного округа от 09.08.2018 № 199-п и об утверждении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органах местного самоуправления муниципальных образований Ненецкого автономного округа на 2024 год» планируются изменения в Методику № 199-п в части отнесения муниципальных образований к соответствующим группам, исходя из численности постоянного населения (проект постановления Администрации НАО прилагается).
Согласно планируемым поправкам в Методику № 199-п муниципальное образование подлежит отнесению к той группе поселений, к которой оно относилось в двух из трех периодов (текущего финансового года и двух последних отчетных финансовых лет).
В связи с вносимыми изменениями в Методику № 199-п размер МТ на сбалансированность для указанных выше муниципальных образований подлежит пересчету в соответствии с пунктами 3, 6, 7 Методики расчета МТ на сбалансированность.
При пересчете расходы на фонд оплаты труда выборных лиц, муниципальных служащих и специалистов, не относящихся к должностям муниципальной службы, учтены, исходя из отнесения муниципальных образований к группам, к которым они относились в двух последних отчетных финансовых годах: Сельское поселение «Карский сельсовет» ЗР НАО – IV группа; Сельское поселение «Юшарский сельсовет» ЗР НАО – IV группа; Сельское поселение «Хоседа-Хардский сельсовет» ЗР НАО – V группа.
По результатам пересчета общий объем расходов на предоставление МТ на сбалансированность увеличился на 2 175,9 тыс. руб. ежегодно (расчет прилагается), в том числе:
- Сельскому поселению «Карский сельсовет» ЗР НАО – увеличился на 1 437,8 тыс. руб. ежегодно;
- Сельскому поселению «Юшарский сельсовет» ЗР НАО – увеличился на 1 924,8 тыс. руб. ежегодно;
- Сельскому поселению «Хоседа-Хардский сельсовет» ЗР НАО – уменьшился на 1 186,7 тыс. руб. ежегодно.
С учетом указанного увеличения объем МТ на сбалансированность, распределенных бюджетам поселений, составит:
в 2024 году – 118 785,5 тыс. руб.;
в 2025 году – 111 357,3 тыс. руб.;
в 2026 году – 107 838,0 тыс. руб.
</t>
    </r>
  </si>
  <si>
    <r>
      <t xml:space="preserve">На основании служебной записки сектора ГО и ЧС, ООП, мобилизационной работы и экологии </t>
    </r>
    <r>
      <rPr>
        <b/>
        <sz val="10"/>
        <rFont val="Times New Roman"/>
        <family val="1"/>
        <charset val="204"/>
      </rPr>
      <t>Администрации Заполярного района</t>
    </r>
    <r>
      <rPr>
        <sz val="10"/>
        <rFont val="Times New Roman"/>
        <family val="1"/>
        <charset val="204"/>
      </rPr>
      <t xml:space="preserve"> </t>
    </r>
    <r>
      <rPr>
        <b/>
        <sz val="10"/>
        <rFont val="Times New Roman"/>
        <family val="1"/>
        <charset val="204"/>
      </rPr>
      <t xml:space="preserve">выделяются </t>
    </r>
    <r>
      <rPr>
        <sz val="10"/>
        <rFont val="Times New Roman"/>
        <family val="1"/>
        <charset val="204"/>
      </rPr>
      <t xml:space="preserve">ассигнования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71,1 т.р.</t>
    </r>
    <r>
      <rPr>
        <sz val="10"/>
        <rFont val="Times New Roman"/>
        <family val="1"/>
        <charset val="204"/>
      </rPr>
      <t xml:space="preserve"> на приобретение шредера.
В связи с неисправностью находящегося на балансе режимно-секретного помещения Шредера BULROS C-12CC (дефектная ведомость и распоряжение о списании основных средств прилагаются) и вывода данного технического средства из эксплуатации, в целях дальнейшего функционирования секретного делопроизводства и режимно-секретного помещения необходимо приобрести новый шредер со специальными проверками и специальными исследованиями, отвечающий требованиям для ведения секретного делопроизводства.
Представлены коммерческие предложения со сроком реализации данных мероприятий в 2023 году
(ООО "АЦ "Рик-ком Информ" (67,8 т.р.), ООО "Альтаир Архангельск" (69,6 т.р.), ООО "Лимитед" (71,0 т.р.)).
На основании письма Минфина России от 16.06.2017 № 24-01-10/37713 заказчик вправе указать цену меньшую, чем в представленном обосновании НМЦК (в том числе полученной по результатам трех коммерческих предложений). Таким образом, наименьшая стоимость поставки уничтожителя бумаг со специальными проверками и специальными исследованиями по состоянию на 2023 год составляет 67,8 т.р. Стоимость поставки вышеуказанного основного средства в 2024 году, с учетом индекса потребительских цен на 2024 год (104,9), составляет 71,1 т.р.</t>
    </r>
  </si>
  <si>
    <r>
      <t xml:space="preserve">На основании служебной записки отдела экономики и прогнозирования </t>
    </r>
    <r>
      <rPr>
        <b/>
        <sz val="10"/>
        <rFont val="Times New Roman"/>
        <family val="1"/>
        <charset val="204"/>
      </rPr>
      <t>Администрации Заполярного района</t>
    </r>
    <r>
      <rPr>
        <sz val="10"/>
        <rFont val="Times New Roman"/>
        <family val="1"/>
        <charset val="204"/>
      </rPr>
      <t xml:space="preserve"> </t>
    </r>
    <r>
      <rPr>
        <b/>
        <sz val="10"/>
        <rFont val="Times New Roman"/>
        <family val="1"/>
        <charset val="204"/>
      </rPr>
      <t>уменьшаются</t>
    </r>
    <r>
      <rPr>
        <sz val="10"/>
        <rFont val="Times New Roman"/>
        <family val="1"/>
        <charset val="204"/>
      </rPr>
      <t xml:space="preserve"> ассигнования  на </t>
    </r>
    <r>
      <rPr>
        <b/>
        <sz val="10"/>
        <rFont val="Times New Roman"/>
        <family val="1"/>
        <charset val="204"/>
      </rPr>
      <t>2025 год</t>
    </r>
    <r>
      <rPr>
        <sz val="10"/>
        <rFont val="Times New Roman"/>
        <family val="1"/>
        <charset val="204"/>
      </rPr>
      <t xml:space="preserve"> в сумме </t>
    </r>
    <r>
      <rPr>
        <b/>
        <sz val="10"/>
        <rFont val="Times New Roman"/>
        <family val="1"/>
        <charset val="204"/>
      </rPr>
      <t xml:space="preserve">18173,7 т.р., 2026 год - 18900,6 т.р. </t>
    </r>
    <r>
      <rPr>
        <sz val="10"/>
        <rFont val="Times New Roman"/>
        <family val="1"/>
        <charset val="204"/>
      </rPr>
      <t>на предоставление субсидий на возмещение недополученных доходов, возникающих при оказании населению услуг общественных бань.
Предусмотрено в проекте бюджета на 2025 год  90868,5 т. р., 2026 год - 94503,2 т. р.
Заказчик мероприятия – юридические лица и ИП, определяемые в соответствии с законодательством РФ.
Постановлением Администрации Заполярного района от 28.11.2023 № 387п (прилагается) установлены особенности определения размера бюджетных ассигнований на предоставление субсидий юридическим лицам, индивидуальным предпринимателям, физическим лицам – производителям товаров, работ, услуг на плановый период 2025-2026 годов, а именно, определен объем предоставления субсидий с применением коэффициента 0,80 от рассчитанного объема. 
Таким образом, объем финансирования субсидии составит:
на 2024 год – 72694,8 тыс. руб. (90868,5 * 0,8), 2025 год – 75602,6 тыс. руб. (94503,2 * 0,8)</t>
    </r>
  </si>
  <si>
    <r>
      <t xml:space="preserve">На основании обращения главы поселения </t>
    </r>
    <r>
      <rPr>
        <b/>
        <sz val="10"/>
        <rFont val="Times New Roman"/>
        <family val="1"/>
        <charset val="204"/>
      </rPr>
      <t xml:space="preserve">выделяются </t>
    </r>
    <r>
      <rPr>
        <sz val="10"/>
        <rFont val="Times New Roman"/>
        <family val="1"/>
        <charset val="204"/>
      </rPr>
      <t xml:space="preserve">иные МТ </t>
    </r>
    <r>
      <rPr>
        <b/>
        <sz val="10"/>
        <rFont val="Times New Roman"/>
        <family val="1"/>
        <charset val="204"/>
      </rPr>
      <t xml:space="preserve">Сельскому поселению "Тиманский сельсовет" ЗР НАО </t>
    </r>
    <r>
      <rPr>
        <sz val="10"/>
        <rFont val="Times New Roman"/>
        <family val="1"/>
        <charset val="204"/>
      </rPr>
      <t xml:space="preserve">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1892,2 т.р.</t>
    </r>
    <r>
      <rPr>
        <sz val="10"/>
        <rFont val="Times New Roman"/>
        <family val="1"/>
        <charset val="204"/>
      </rPr>
      <t xml:space="preserve"> на капитальный ремонт общественной бани в п.Выучейский.
Общественная баня находится в собственности сельского поселения (согласно выписке из ЕГРН), передана на праве оперативного управления в МКП «ЖКХ МО «Тиманский сельсовет» (копия постановления от 29.11.2011 № 70/2 прилагается).
Представляет собой одноэтажное здание, 2011 год постройки, общей площадью 117,3 кв.м.
Согласно Акту обследования, составленному МКУ ЗР «Северное» 01.08.2023, текущее состояние здания оценивается как ограниченно работоспособное. Для приведения в работоспособное состояние необходимо выполнить комплекс мероприятий: провести обустройство отмостки по периметру здания; провести ремонт покрытия полов в котельной и моечном отделении; закрепление линолеума по стыкам; устранить продуваемость в подоконниках; заменить входную металлическую дверь; обработка средством от грибка и плесени всех помещений бани; косметический ремонт в помещениях гардероба, раздевалки, подсобного помещения в моечном отделении; замена покрытия потолка в моечном отделении; замена светильников;  установка противопожарных датчиков; замена приборов отопления, внутренней отделки парной, печи в парной, деревянного настила и пандуса у входа в котельную, скамеек и ходовых трапов, унитаза;  восстановление системы вентиляции, установка регулировочных вентиляционных клапанов).
В соответствии с локальным сметным расчетом, составленным МКУ ЗР «Северное» (прилагается), стоимость работ по ремонту общественной бани составляет 1892107,51 р.
Мероприятие планируется реализовать путем проведения конкурсных процедур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t>
    </r>
  </si>
  <si>
    <r>
      <t>На основании обращения главы поселения</t>
    </r>
    <r>
      <rPr>
        <b/>
        <sz val="10"/>
        <rFont val="Times New Roman"/>
        <family val="1"/>
        <charset val="204"/>
      </rPr>
      <t xml:space="preserve"> выделяются</t>
    </r>
    <r>
      <rPr>
        <sz val="10"/>
        <rFont val="Times New Roman"/>
        <family val="1"/>
        <charset val="204"/>
      </rPr>
      <t xml:space="preserve"> иные МТ </t>
    </r>
    <r>
      <rPr>
        <b/>
        <sz val="10"/>
        <rFont val="Times New Roman"/>
        <family val="1"/>
        <charset val="204"/>
      </rPr>
      <t>Сельскому поселению "Великовисочный сельсовет" ЗР НАО</t>
    </r>
    <r>
      <rPr>
        <sz val="10"/>
        <rFont val="Times New Roman"/>
        <family val="1"/>
        <charset val="204"/>
      </rPr>
      <t xml:space="preserve"> на </t>
    </r>
    <r>
      <rPr>
        <b/>
        <sz val="10"/>
        <rFont val="Times New Roman"/>
        <family val="1"/>
        <charset val="204"/>
      </rPr>
      <t xml:space="preserve">2024 год </t>
    </r>
    <r>
      <rPr>
        <sz val="10"/>
        <rFont val="Times New Roman"/>
        <family val="1"/>
        <charset val="204"/>
      </rPr>
      <t>в</t>
    </r>
    <r>
      <rPr>
        <b/>
        <sz val="10"/>
        <rFont val="Times New Roman"/>
        <family val="1"/>
        <charset val="204"/>
      </rPr>
      <t xml:space="preserve"> </t>
    </r>
    <r>
      <rPr>
        <sz val="10"/>
        <rFont val="Times New Roman"/>
        <family val="1"/>
        <charset val="204"/>
      </rPr>
      <t xml:space="preserve">сумме </t>
    </r>
    <r>
      <rPr>
        <b/>
        <sz val="10"/>
        <rFont val="Times New Roman"/>
        <family val="1"/>
        <charset val="204"/>
      </rPr>
      <t xml:space="preserve">516,1 т.р. </t>
    </r>
    <r>
      <rPr>
        <sz val="10"/>
        <rFont val="Times New Roman"/>
        <family val="1"/>
        <charset val="204"/>
      </rPr>
      <t>на устройство дренажного канала от озера Щучье до реки Край-Яма в с. Великовисочное. 
Согласно акту осмотра дренажного канала от 01.10.2022 комиссией установлено, что дренажный канал протяженностью 300 м от озера Щучье до реки Край-Яма пришел в непригодность в связи с зарастанием и заболачиванием  русла канала. В связи с этим дренажный канал утратил пропускную способность для отвода талых и паводковых вод, что вызывает подтопление и заболачивание земельных участков и жилых домов в с. Великовисочное.
Требуется произвести работы по восстановлению пропускной способности дренажного канала для отвода талых и паводковых вод (акт прилагается). 
Для восстановления канала необходимо:
- углубить существующий дренажный канал путем рытья траншеи шириной 2 м, глубиной 1 м, протяженностью 290 м;  
- вскрыть грунт дорожного проезда (ширина переезда 3 м.);
- извлечение старой дренажной трубы;
- заглубление до уровня канала;
- установка новой дренажной трубы длиной 10 м и диаметром 0,8 м;
- засыпка трубы старым грунтом (8 м) с выпуском трубы по краям на 1 м.
Стоимость мероприятия рассчитана на основании представленных коммерческих предложений (ИП Прокушев В.А. - 516,1 т.р., ИП Канев В.П. - 553,2 т.р., ИП Бараков В.П. - 613,3 т.р.) по наименьшей цене.
Мероприятие планируется реализовать путем заключения прямого договора в соответствии с п. 4 ч. 1 ст. 93 Федерального закона от 05.04.2013 № 44-Ф</t>
    </r>
  </si>
  <si>
    <t>На основании обращения главы поселения выделяются иные МТ Сельскому поселению "Омский сельсовет" ЗР НАО на 2024 год в общей сумме 9782,6 т.р. на подсыпка участков проездов в с. Ома, в том числе: 
- 4591,2 т.р. - на подсыпку участка проезда между ул. Школьная и ул. Оленная в с. Ома,
- 5191,4 т.р. - на подсыпку участка проезда по ул. Лесная в с. Ома.
В целях обеспечения безопасности дорожного движения, снижения аварийности на дорогах и проездах Сельского поселения произведено обследование технического состояния указанных выше проездов, по результатам которого комиссией установлено, что на объектах имеется просадка грунта, глубокие выбоины и ямы, глубокая колейность. Вышеуказанные дефекты приводят к снижению безопасности дорожного движения и невозможности проезда техники. Таким образом, полагаем, возможным сделать вывод о необходимости выполнить подсыпку участков проездов со всеми вспомогательными подготовительными работами согласно локальных сметных расчетов, а именно, произвести планировку поверхности, подсыпать песком и гравием. 
Выполнение вышеуказанных работ даст возможность комфортному передвижению техники, а также придаст эстетический вид населенному пункту.
На основании объемов работ, представленных Администрацией поселения, МКУ ЗР «Северное» составлены локальные сметные расчеты:
- на подсыпку участка проезда между ул. Школьная и ул. Оленная (182м х 4м) стоимостью работ в размере 4591152,64 р. 
- на подсыпку участка проезда по ул. Лесная (206м х 4м) стоимостью работ в размере 5191311,74 р. 
Мероприятия планируется реализовать путем проведения конкурсных процедур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t>
  </si>
  <si>
    <r>
      <t xml:space="preserve">На основании обращения главы поселения </t>
    </r>
    <r>
      <rPr>
        <b/>
        <sz val="10"/>
        <rFont val="Times New Roman"/>
        <family val="1"/>
        <charset val="204"/>
      </rPr>
      <t xml:space="preserve">выделяются </t>
    </r>
    <r>
      <rPr>
        <sz val="10"/>
        <rFont val="Times New Roman"/>
        <family val="1"/>
        <charset val="204"/>
      </rPr>
      <t xml:space="preserve">иные МТ </t>
    </r>
    <r>
      <rPr>
        <b/>
        <sz val="10"/>
        <rFont val="Times New Roman"/>
        <family val="1"/>
        <charset val="204"/>
      </rPr>
      <t>Сельскому поселению "Тельвисочный сельсовет" ЗР НАО</t>
    </r>
    <r>
      <rPr>
        <sz val="10"/>
        <rFont val="Times New Roman"/>
        <family val="1"/>
        <charset val="204"/>
      </rPr>
      <t xml:space="preserve">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 xml:space="preserve">2190,5 т.р. </t>
    </r>
    <r>
      <rPr>
        <sz val="10"/>
        <rFont val="Times New Roman"/>
        <family val="1"/>
        <charset val="204"/>
      </rPr>
      <t xml:space="preserve">на замену деревянных мостовых в д. Устье. 
Деревянные тротуары представляют собой деревянную конструкцию, состоящую из уложенных на поверхность земли лаг и дощатого настила, прошитого гвоздями. Тротуары были построены в 2013 году, частичный ремонт не проводился. В связи с длительным сроком эксплуатации, тротуары пришли в негодность, ремонту не подлежат. Требуется демонтаж старых и монтаж новых деревянных тротуаров, по всей длине необходимо устройство новых тротуаров. 
В ходе проведения работ необходимо: провести демонтаж и устройство деревянных тротуаров по всем участкам (пролетов), а также обработать деревянные конструкции антисептиком-антипиреном при помощи аппарата аэрозольно-капельного распыления. Общая протяженность деревянных тротуаров составит 470 м, ширина тротуара 0,9 см. 
Локальный сметный расчет составлен МКУ ЗР "Северное" в ценах II квартала 2023 года на сумму 2190,5 т.р.
Мероприятие планируется реализовать путем проведения конкурсных процедур в соответствии с Федеральным законом от 05.04.2013 № 44-ФЗ </t>
    </r>
  </si>
  <si>
    <t xml:space="preserve">На основании заключения КСП Заполярного района на проект решения, письма отдела экономики и прогнозирования Администрации Заполярного района ассигнования, предусмотренные в проекте районного бюджета на 2024 год и плановый период 2024-2026 годов на мероприятия в рамках благоустройства, выделяются отдельными мероприятиями в тех же объемах:
1. Уменьшаются ассигнования на мероприятие «Благоустройство территорий поселений»:
- Сельскому поселению «Хоседа-Хардский сельсовет» ЗР НАО в 2024 году на 704,6 тыс. руб.;
- Сельскому поселению Тиманский сельсовет» ЗР НАО:
 в 2024 году на 90,0 тыс. руб.;
 в 2025 году на 93,6 тыс. руб.;
 в 2026 году на 97,3 тыс. руб.;
- Сельскому поселению «Приморско-Куйский сельсовет» ЗР НАО»:
 в 2024 году на 4 903,3 тыс. руб.;
 в 2025 году на 5 099,5 тыс. руб.;
 в 2026 году на 5 303,4 тыс. руб.
2. Предусматриваются ассигнования :
2.1. Сельскому поселению «Хоседа-Хардский сельсовет» ЗР НАО на мероприятие «Софинансирование проекта «Освещение и ограждение пешеходной зоны ул. Победы в п. Харута» на 2024 год в сумме 704,6 тыс. руб. за счет средств районного бюджета;
2.2. на мероприятие «Вывоз и очистка отходов производства и потребления»:
 - Сельскому поселению «Тиманский сельсовет» ЗР НАО»:
 на 2024 год в сумме 90,0 тыс. руб.;
 на 2025 год в сумме 93,6 тыс. руб.;
 на 2026 год в сумме 97,3 тыс. руб.
- Сельскому поселению «Приморско-Куйский сельсовет» ЗР НАО:
 на 2024 год в сумме 4 903,3 тыс. руб.;
 на 2025 год в сумме 5 099,5 тыс. руб.;
 на 2026 год в сумме 5 303,4 тыс. руб.
</t>
  </si>
  <si>
    <t>На основании обращения главы поселения выделяются иные МТ Сельскому поселению "Колгуевский сельсовет" ЗР НАО на 2024 год в сумме 10392,7 т.р. на капитальный ремонт дома № 7 по ул. Оленная в п. Бугрино.
Жилой 2-квартирный дом № 7 по ул. Оленной в п. Бугрино представляет собой одноэтажное деревянное строение 2005 года постройки. Жилой дом общей площадью 93,3 кв.м находится в собственности сельского поселения (выписка права собственности прилагается). Согласно акту осмотра, проведенного МКУ ЗР «Северное», дом находится в ограниченно-работоспособном состоянии, для приведения в нормативное техническое состояние необходимо выполнить следующий комплекс мероприятий: замена деревянных столбов-стульев, замена деревянного цокольного ограждения, замена венцов здания, выравнивание и утепление перекрытий, замена кровли, устройство теплоизоляции цокольного и чердачного перекрытий, замена дверных и оконных блоков, замена электропроводки, капитальный ремонт печи.
В соответствии с локальным сметным расчетом, составленным МКУ ЗР «Северное» (обновленным), стоимость работ составляет 10392674,02 р. (ЛСР прилагается).
Мероприятие планируется реализовать путем проведения конкурсных процедур после прохождения государственной экспертизы и определения сметной стоимости ремонта</t>
  </si>
  <si>
    <t xml:space="preserve">На основании обращения главы поселения выделяются иные МТ Сельскому поселению "Юшарский сельсовет" ЗР НАО на 2024 год в сумме 2400,9 т.р. на ремонт квартиры № 1 дома № 73 по ул. Центральная в
п. Каратайка.
2-квартирный жилой дом площадью 45 кв.м 1959 года постройки, квартира № 1 находится в муниципальной собственности (выписка прилагается). Согласно акту осмотра, проведенного МКУ ЗР «Северное», здание находится в ограниченно работоспособном техническом состоянии, для приведения в нормативное техническое состояние необходимо выполнить работы: ремонт кровли, смена конструкций фундамента и окладных венцов, выравнивание поверхности пола с разбором конструкций и сменой балок цокольного перекрытия, замена деревянных окон, замена теплоизоляционного слоя чердачного перекрытия,  устройство фасадной системы, текущий ремонт деревянных крылец, замена половой доски тамбура, изоляция вводного электрокабеля, замена электрических проводов, демонтаж печи, внутренняя отделка.
В соответствии с локальным сметным расчетом (обновленным), составленным МКУ ЗР «Северное», стоимость работ составляет 2400899,36 р. (ЛСР прилагается). 
Мероприятие планируется реализовать путем проведения конкурсных процедур </t>
  </si>
  <si>
    <t xml:space="preserve">На основании обращения главы поселения выделяются иные МТ Сельскому поселению "Тиманский сельсовет" ЗР НАО на 2024 год в сумме 2243,8 т.р. на замену деревянных тротуаров от дома № 126 по ул. Рыбацкая до дома № 131 по ул. Рыбацкая (здание аэропорта) в п. Индига. 
Деревянные тротуары от дома № 126 по ул. Рыбацкая до дома № 131 по ул. Рыбацкая (здание аэропорта) протяженностью 450 м, представляют собой деревянную конструкцию, состоящую из уложенных на поверхность земли лаг и дощатого настила, прошитого гвоздями. Тротуары были построены в период с 2004 – 2006 годы. 
Согласно акту обследования тротуаров от 10.10.2022 комиссией установлено, что в связи с длительным сроком эксплуатации, а также под воздействием погодных условий тротуары пришли в негодность и ремонту не подлежат. Требуется демонтаж старых и устройство новых деревянных тротуаров. Передвижение по таким тротуарам представляет собой опасность для пешеходов (акт прилагается). 
В ходе проведения работ необходимо: провести демонтаж и устройство деревянных тротуаров по всем участкам (пролетам), а также обработать деревянные конструкции антисептиком-антипиреном при помощи аппарата аэрозольно-капельного распыления. Общая протяженность деревянных тротуаров составит 450 м, ширина тротуара 1,2 см. 
Локальный сметный расчет составлен МКУ ЗР «Северное» в ценах 2 квартала 2023 года на сумму 2243,8 т.р.
Мероприятие планируется реализовать путем проведения конкурсных процедур в соответствии с Федеральным законом от 05.04.2013 № 44-ФЗ </t>
  </si>
  <si>
    <t>На основании обращения главы поселения выделяются иные МТ Сельскому поселению "Канинский сельсовет" ЗР НАО на 2024 год в сумме 8019,3 т.р. на устройство проезда к водоочистной установке в с. Несь.
В целях обеспечения безопасности дорожного движения, снижения аварийности на дорогах и проездах  произведена проверка состояния проезда к водоочистной установке в с. Несь. По результатам обследования установлено, что на объекте имеются глубокие выбоины, ямочность, просадки, колейность, выворочена глина, отсутствует окантовка, что ухудшает подъезд транспорта к водоочистной установке для забора воды. 
Общая протяженность проезда, который необходимо обустроить 192 м, существующее покрытие – грунт (Акт осмотра прилагается). В ходе проведения работ необходимо: осуществить поставку 64 железобетонных плит в с. Несь, провести планировку земельного участка, произвести устройство прослойки из нетканого синтетического материала, устройство выравнивающих слоев основания из песка с дальнейшим уплотнением, произвести устройство дорожного покрытия из железобетонных плит. В качестве обоснования стоимости работ по устройству проезда представлены коммерческие предложения (ИП Ледков Н.Г., ИП Большаков А.Н., АО "ПТЖБ"). Средняя стоимость приобретения и поставки 64 железобетонных плит в с. Несь составит 6048,0 т.р. На основании письма Минфина России от 16.06.2017 № 24-01-10/37713 заказчик вправе указать цену меньшую, чем в представленном обосновании НМЦК (в том числе полученной по результатам трех коммерческих предложений). Таким образом, стоимость приобретения и поставки 64 железобетонных плит в с. Несь составит 5964,8 т.р. 
Локальный сметный расчет на устройство проезда к водоочистной установке в с. Несь составлен МКУ ЗР «Северное» в ценах II квартала 2023 года, составляет 2054452,21 р. (прилагается).
Общая стоимость работ по устройству проезда к водоочистной установке в с. Несь составит 8019252,21 р.
Мероприятие планируется реализовать путем проведения конкурсных процедур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t>
  </si>
  <si>
    <t>На основании обращения главы поселения выделяются иные МТ Сельскому поселению "Хоседа-Хардский сельсовет" ЗР НАО на 2024 год в сумме 2363,0 т.р. на отсыпку щебнем проезда № 6 по ул. Победы в п. Харута.
В целях обеспечения безопасности дорожного движения, снижения аварийности на дорогах и проездах Сельского поселения произведено обследование технического состояния участка, указанного выше проезда, по результатам которого установлено, что на объекте имеются просадка грунта, глубокие выбоины и ямы, глубокая колейность, отсутствует окантовка. Общая протяженность проезда, который необходимо обустроить 460 м, существующее покрытие – грунт (Акт осмотра прилагается). Проезд № 6 по ул. Победы в п. Харута служит как пожарный подъезд и проезд к жилым домам и социально-значимым объектам (здание начальной школы, хлебопекарня, аэропорт, амбулатория). Вышеуказанные дефекты приводят к снижению безопасности дорожного движения и невозможности проезда техники. Необходимо выполнить подсыпку участка проезда со всеми вспомогательными подготовительными работами. 
Стоимость отсыпки проезда в п. Харута рассчитана в соответствии с представленными коммерческими предложениями (ИП Мольков И.С. (2363,0 т.р.), ИП Удодич В.И. (2751,0 т.р.), ИП Горячевский Ю.Н. (2580,3 т.р.)). Средняя стоимость мероприятия составит 2564766,67 р. На основании письма Минфина России от 16.06.2017 № 24-01-10/37713 заказчик вправе указать цену меньшую, чем в представленном обосновании НМЦК (в том числе полученной по результатам трех коммерческих предложений).
Таким образом, стоимость отсыпки проезда № 6 по ул. Победы в п. Харута составит 2363,0 т.р. 
Мероприятие планируется реализовать путем заключения прямого договора в соответствии с п. 4 ч. 1 ст. 93 Федерального закона от 05.04.2013 № 44-ФЗ «О контрактной системе в сфере закупок товаров, работ, услуг для обеспечения государственных и муниципальных нужд»</t>
  </si>
  <si>
    <t>В связи с внесением изменений в проект закона об окружном бюджете на 2024 год и плановый период, на основании служебной записки отдела экономики и прогнозирования Администрации ЗР  увеличиваются ассигнования Администрации ЗР в 2024 году на общую сумму 100333,0 т.р. (в том числе за счет субсидии из окружного бюджета на 90808,6 т.р. ,за счет средств районного бюджета на 9524,4 т.р.) на строительство 24-квартирного жилого дома в п. Амдерма Сельского поселения «Поселок Амдерма» ЗР НАО с разработкой проектной документации.
На мероприятия предусмотрены ассигнования в 2023 году. В целях его реализации МКУ ЗР «Северное» заключен муниципальный контракт  (МК) от 12.09.2022 № 0184300000422000192 с ООО «СМП-83» на сумму 141299300,0 р., в том числе на разработку проектной документации – 4745,0 т.р., срок действия контракта - до 20.11.2024.
Проектом окружного бюджета на 2024 год и на плановый период 2025-2026 годов предусмотрена субсидия в 2024 году в размере 38 918,0 т.р., в проекте районного бюджета на 2024 год предусмотрены МТ из окружного бюджета, а также доля софинансирования в сумме 2048,3 т.р.
В связи с отставанием подрядчика по МК на проектирование и строительство МКД, средства окружного и районного бюджетов предусмотренные в 2023 году освоены не будут.
В связи с чем, поправками в проект Закона НАО «Об окружном бюджете на 2024 год и на плановый период 2025 и 2026 годов» вносятся соответствующие изменения в части увеличения ассигнований Администрации ЗР на реализацию указанного выше мероприятия за счет средств окружного бюджета в сумме 90808,6 т.р.
Доля софинансирования за счет средств районного бюджета на 2024 год составит 9524,4 т.р.</t>
  </si>
  <si>
    <t>На основании служебной записки отдела экономики и прогнозирования Администрации ЗР  выделяются ассигнования МКУ ЗР "Северное" на 2024 год в сумме 24,0 т.р. на прохождение государственной экспертизы и проверка достоверности определения сметной стоимости капитального ремонта объектов капитального строительства.
Согласно части 2 статьи 8.3 Градостроительного Кодекса РФ при проведении капитального ремонта объектов капитального строительства если сметная стоимость капитального ремонта, финансируемого с привлечением средств бюджетов бюджетной системы РФ, средств юридических лиц, созданных Российской Федерацией, субъектами Российской Федерации, муниципальными образованиями, юридических лиц, доля в уставных (складочных) капиталах которых Российской Федерации, субъектов Российской Федерации, муниципальных образований составляет более 50 процентов, превышает десять миллионов рублей, указанная сметная стоимость подлежит проверке сметной стоимости в случаях, установленных пунктом 27 (4) Положения об организации и проведении государственной экспертизы проектной документации и результатов инженерных изысканий, утвержденных постановлением Правительства Российской Федерации от 5 марта 2007 г. № 145. (далее- Положение)
В соответствии с п. 57 (3) Положения, за проведение государственной экспертизы проектной документации в объеме проверки сметной стоимости капитального ремонта многоквартирных домов (общего имущества в многоквартирных домах), осуществляемой без проведения государственной экспертизы результатов инженерных изысканий и оценки соответствия проектной документации, взимается плата в размере 24 тыс. рублей, включая налог на добавленную стоимость.
Мероприятие "Капитальный ремонт дома № 7 по ул. Оленная в п. Бугрино Сельского поселения «Колгуевский сельсовет» ЗР НАО",  стоимость мероприятия - 10392,7 т.р.</t>
  </si>
  <si>
    <t xml:space="preserve">На основании обращения главы поселения выделяются иные МТ Сельскому поселению "Хорей-Верский сельсовет" ЗР НАО на 2024 год в сумме 220,9 т.р. на установку терморегуляторов в жилом доме №15 по ул. Ветеранов в п. Хорей-Вер.
Глава поселения обратилась с просьбой установить терморегуляторы на подводящих трубопроводах 
к отопительным приборам в квартирах указанного жилого дома. Жильцы дома сообщают о невозможности регулировать расход теплоносителя через отопительные приборы, жилые помещения перегреваются и приходится открывать форточки для проветривания, тем самым помещения вынуждено теряют тепловую энергию. Установка приборов регулирования позволит нормализовать внутренний температурный режим помещений, улучшить качество жизни граждан и снизить финансовую нагрузку по оплате услуг за отопление.  
Рассматриваемый дом находится в собственности сельского поселения (выписки прилагаются).
Администрация Заполярного района устно провела переговоры с главой Сельского поселения по вопросу наличия организаций или индивидуальных предпринимателей готовых оценить стоимость работ с последующим выполнением вышеуказанных работ. Глава Сельского поселения сообщила, что на территории 
п. Хорей-Вер организации и индивидуальные предприниматели готовые оценить и выполнить рассматриваемые работы отсутствуют. Предложено привлечь к проведению работ единую теплоснабжающую организацию на территории Сельского поселения - МП ЗР «Севержилкомсервис». Иные организации имеющие квалифицированный персонал по эксплуатации, ремонту и обслуживанию, как теплогенерирующего оборудования, так и систем теплоснабжения потребителей на территории посёлка отсутствуют. Кроме этого, выполнение работ силами предприятия гарантирует устранение выявленных в процессе эксплуатации неисправностей установленного оборудования из-за конструктивных дефектов.
В связи с вышесказанным, МП ЗР «Севержилкомсервис» было поручено рассчитать стоимость мероприятия. Согласно представленному расчёту стоимость мероприятия составит 220,9 т.р. с НДС (прилагается). Терморегуляторы устанавливаются по одному на подающую трубу к радиатору (24 штуки) через переходные муфты. Заверенная копия схемы системы отопления здания прилагается.
Мероприятие планируется реализовать путём заключения прямого договора в соответствии 
с п. 4 ч. 1 ст. 93 Федерального закона от 05.04.2013 № 44-ФЗ «О контрактной системе в сфере закупок товаров, работ, услуг для обеспечения государственных и муниципальных нужд» </t>
  </si>
  <si>
    <t>На основании обращения главы поселения выделяются иные МТ Сельскому поселению "Малоземельский сельсовет" ЗР НАО на 2024 год в сумме 5299,1 т.р. на капитальный ремонт квартиры №2 дома № 14 по ул. Тетеревлева в п. Нельмин-Нос.
Квартира № 2 общей площадью 77,2 кв.м (дом 2009 года постройки), находится в муниципальной собственности (выписка прилагается). Согласно акту осмотра, проведенного МКУ ЗР «Северное», квартира находится в ограниченно работоспособном состоянии, непригодна для постоянного проживания.  Необходимо провести работы по восстановлению конструкций и капитальный ремонт квартиры (ремонт оснований и фундамента, конопатка стен, монтаж утеплителя, ремонт стропил, установка ветровых связей, проходок для дымовых труб, замена конька), восстановить хозяйственные функции элементов благоустройства участка, а также выполнить текущий ремонт конструкций  и инженерных систем.
 В соответствии с локальным сметным расчетом (обновленным), составленным МКУ ЗР «Северное», стоимость работ составляет 5299061,80 р. (ЛСР прилагается). Мероприятие планируется реализовать путем проведения конкурсных процедур</t>
  </si>
  <si>
    <t>На основании обращения главы поселения выделяются иные МТ Сельскому поселению "Шоинский сельсовет" ЗР НАО на 2024 год в сумме 2575,0 т.р. на капитальный ремонт дома № 13 по ул. Набережная в с. Шойна.
2-квартирный жилой деревянный дом площадью 101,8 кв.м 1963 года постройки. Квартиры находятся в собственности сельского поселения (выписки прилагаются). Согласно акту осмотра, проведенного МКУ ЗР «Северное», дом находится в ограниченно-работоспособном техническом состоянии, для приведения в нормативное техническое состояние необходимо выполнить комплекс мероприятий: произвести устройство фасада и цоколя с утеплением и облицовкой, произвести конопатку швов между брусом стен с добавлением пакли, замена покрытия кровли веранды, произвести замену входных дверных блоков, дверных проемов,  произвести замену оконных блоков с утеплением и гидроизоляцией, произвести работы по утеплению и выравниванию чердачного перекрытия, произвести устройство деревянных конструкций крылец,
выполнить работы по устройству продухов в цоколе здания.
В соответствии с локальным сметным расчетом (обновленным), составленным МКУ ЗР «Северное», стоимость работ составляет 2574923,40 руб. (ЛСР прилагается). Мероприятие планируется реализовать путем проведения конкурсных процедур 
Для сведения:
В 2023 году в рамках муниципальной программы Заполярного района реализовано мероприятие по капитальному ремонту кровли дома № 13 по ул. Набережная в с. Шойна с финансированием за счет средств районного бюджета в сумме 778,0 т.р. Работы, планируемые в 2024 году в рамках мероприятия по капитальному ремонту дома № 13 по ул. Набережная в с. Шойна, не дублируются</t>
  </si>
  <si>
    <t>На основании служебной записки МКУ ЗР «Северное» выделяются ассигнования на 2024 год в сумме 288,8 т.р. на создание места (площадки) накопления твердых коммунальных отходов до 11 месяцев" в Сельском поселении  «Омский сельсовет»  ЗР НАО (перенос с 2023 года).
В рамках данного мероприятия в 2023 году было предусмотрено приобретение 5-футового контейнера (сумма 288,8 т.р.) в д. Вижас и 2-х 20-футовых контейнеров в д. Снопа (сумма 868,6 т.р.). 
В результате проведенного электронного аукциона заключен МК от 22.09.2022 № 0184300000422000200 с ИП Дрокина Варвара Сергеевна (на создание мест (площадок) накопления твердых коммунальных отходов до 11 месяцев (приобретение контейнеров) в д. Белушье, д. Вижас, д. Снопа) на общую сумму 
1 809,6 тыс. руб. (д. Белушье – 652,2 р., д. Вижас – 288,8 т.р., д. Снопа – 868,6 т.р.), срок действия контракта до 31.03.2023. Контейнеры в д. Белушье и д. Снопа были приняты и оплачены (п/п от 28.06.2023). Согласно приложения №1 (спецификация) муниципального контракта стоимость контейнера в д. Вижас составляет 
288,8 т.р. Контейнер в д. Вижас был поставлен, но не соответствовал техническим характеристикам, установленными контрактом и не был принят. После устранения недостатков поставщиком контейнер будет поставлен, в связи с этим контракт будет исполнен в 2024 году.
По факту поставки поставщику будет выставлена претензия за нарушение сроков исполнения контракта с окончательной суммой неустойки</t>
  </si>
  <si>
    <t>На основании служебной записки отдела экономики и прогнозирования Администрации Заполярного района уменьшаются ассигнования на 2025 год в сумме 11532,6 т.р., 2026 год - 11994,3 т.р., предусмотренные на предоставление субсидии на возмещение недополученных доходов, возникающих при оказании услуги по очистке сточных вод для населения, потребителей, приравненных к населению, на территории Заполярного района.
В проекте бюджета предусмотрено на вышеуказанные цели: на 2025 год  57663,2 т.р., 2026 год - 59971,6 т.р.;
Заказчик мероприятия – юридические лица и ИП, определяемые в соответствии с законодательством РФ.
Постановлением Администрации Заполярного района от 28.11.2023 № 387п установлены особенности определения размера бюджетных ассигнований на предоставление субсидий юридическим лицам, индивидуальным предпринимателям, физическим лицам – производителям товаров, работ, услуг на плановый период 2025-2026 гг., а именно, определен объем предоставления субсидий с применением коэффициента 0,80 от рассчитанного объема. 
Таким образом, объем финансирования субсидии составит: на 2025 год – 46130,6 т.р. (57663,2 * 0,8);
на 2026 год -  47977,3 т.р. (59971,6 * 0,8)</t>
  </si>
  <si>
    <r>
      <t xml:space="preserve">На основании обращения главы поселения </t>
    </r>
    <r>
      <rPr>
        <b/>
        <sz val="10"/>
        <rFont val="Times New Roman"/>
        <family val="1"/>
        <charset val="204"/>
      </rPr>
      <t xml:space="preserve">выделяются </t>
    </r>
    <r>
      <rPr>
        <sz val="10"/>
        <rFont val="Times New Roman"/>
        <family val="1"/>
        <charset val="204"/>
      </rPr>
      <t xml:space="preserve">иные МТ </t>
    </r>
    <r>
      <rPr>
        <b/>
        <sz val="10"/>
        <rFont val="Times New Roman"/>
        <family val="1"/>
        <charset val="204"/>
      </rPr>
      <t>Сельскому поселению "Малоземельский сельсовет" ЗР НАО</t>
    </r>
    <r>
      <rPr>
        <sz val="10"/>
        <rFont val="Times New Roman"/>
        <family val="1"/>
        <charset val="204"/>
      </rPr>
      <t xml:space="preserve"> 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131,5 т.р.</t>
    </r>
    <r>
      <rPr>
        <sz val="10"/>
        <rFont val="Times New Roman"/>
        <family val="1"/>
        <charset val="204"/>
      </rPr>
      <t xml:space="preserve">, на </t>
    </r>
    <r>
      <rPr>
        <b/>
        <sz val="10"/>
        <rFont val="Times New Roman"/>
        <family val="1"/>
        <charset val="204"/>
      </rPr>
      <t>2025 год - 136,8 т.р.</t>
    </r>
    <r>
      <rPr>
        <sz val="10"/>
        <rFont val="Times New Roman"/>
        <family val="1"/>
        <charset val="204"/>
      </rPr>
      <t xml:space="preserve">, на </t>
    </r>
    <r>
      <rPr>
        <b/>
        <sz val="10"/>
        <rFont val="Times New Roman"/>
        <family val="1"/>
        <charset val="204"/>
      </rPr>
      <t xml:space="preserve">2026 год - 142,2 т.р. </t>
    </r>
    <r>
      <rPr>
        <sz val="10"/>
        <rFont val="Times New Roman"/>
        <family val="1"/>
        <charset val="204"/>
      </rPr>
      <t>на содержание мест причаливания речного транспорта. 
В собственности Администрации Сельского поселения «Малоземельский сельсовет» ЗР НАО имеется остановочный павильон (выписка прилагается).
1. В рамках содержания понтонного причала планируется производить спуск и подъем понтонного причала на воду, монтаж и демонтаж причала (якорение и установка аппарели, снятие аппарели и якорения).
1) стоимость работ по спуску и подъему понтонного причала на воду трактором ДТ-75 - 14932,86 р. - наименьшая цена по коммерческим предложениям (ООО "Новатор" - 16,0 т.р., Торопов В.Р. - 15,0 т.р., по тарифам МП ЗР "СЖКС" - 14932,86 р.),
2) стоимость монтажа и демонтажа причала - 13,0 т.р. - наименьшая цена по коммерческим предложениям (Талеев С.Ю. - 13,6 т.р., Большаков А.И. - 13,0 т.р., Горбачев А.В. - 14,0 т.р.).
2. В рамках содержания остановочного павильона в межнавигационный период (перевозка пассажиров осуществляется судами на воздушной подушке) планируется производить работы по его электроснабжению и отоплению дровами:
1) расходы на оплату электроэнергии - 41052,64 р. (496 кВт),
2) стоимость работ по отоплению остановочного павильона дровами - 62400 р.-  наименьшая цена по коммерческим предложениям (Репин Р.А. - 62,4 т.р., МКП "ЖКХ" МО Малоземельский сельсовет - 70,0 т.р., Лаптандер Е.Ф. - 65,0 т.р.).
На плановый период применены коэффициенты-дефляторы</t>
    </r>
  </si>
  <si>
    <r>
      <t xml:space="preserve">На основании обращения главы поселения </t>
    </r>
    <r>
      <rPr>
        <b/>
        <sz val="10"/>
        <rFont val="Times New Roman"/>
        <family val="1"/>
        <charset val="204"/>
      </rPr>
      <t>дополнительно выделяются</t>
    </r>
    <r>
      <rPr>
        <sz val="10"/>
        <rFont val="Times New Roman"/>
        <family val="1"/>
        <charset val="204"/>
      </rPr>
      <t xml:space="preserve"> иные МТ </t>
    </r>
    <r>
      <rPr>
        <b/>
        <sz val="10"/>
        <rFont val="Times New Roman"/>
        <family val="1"/>
        <charset val="204"/>
      </rPr>
      <t>Сельскому поселению "Юшарский сельсовет" ЗР НАО</t>
    </r>
    <r>
      <rPr>
        <sz val="10"/>
        <rFont val="Times New Roman"/>
        <family val="1"/>
        <charset val="204"/>
      </rPr>
      <t xml:space="preserve"> 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 xml:space="preserve">58,1 т.р. </t>
    </r>
    <r>
      <rPr>
        <sz val="10"/>
        <rFont val="Times New Roman"/>
        <family val="1"/>
        <charset val="204"/>
      </rPr>
      <t xml:space="preserve">на содержание авиаплощадок </t>
    </r>
    <r>
      <rPr>
        <b/>
        <sz val="10"/>
        <rFont val="Times New Roman"/>
        <family val="1"/>
        <charset val="204"/>
      </rPr>
      <t>(перенос с 2023 года).</t>
    </r>
    <r>
      <rPr>
        <sz val="10"/>
        <rFont val="Times New Roman"/>
        <family val="1"/>
        <charset val="204"/>
      </rPr>
      <t xml:space="preserve">
В адрес Администрации ЗР поступило обращение главы Сельского поселения о переносе части средств по мероприятию «Содержание авиаплощадок в поселениях Заполярного района» с 2023 года на 2024 год.
На 2023 год на указанное мероприятие предусмотрено 502,1 т.р. В рамках данного мероприятия в том числе предусмотрены средства на приобретение и прокладку электрического кабеля на авиаплощадке в п. Каратайка в сумме 112,1 т.р. (приобретение кабеля 54,0 т.р., работы по замене кабеля 58,1 т.р.). По информации главы поселения кабель будет приобретен до конца 2023 года, а работы планируется произвести в летний период 2024 года (III квартал)</t>
    </r>
  </si>
  <si>
    <r>
      <t xml:space="preserve">На основании обращения главы поселения </t>
    </r>
    <r>
      <rPr>
        <b/>
        <sz val="10"/>
        <rFont val="Times New Roman"/>
        <family val="1"/>
        <charset val="204"/>
      </rPr>
      <t xml:space="preserve">выделяются </t>
    </r>
    <r>
      <rPr>
        <sz val="10"/>
        <rFont val="Times New Roman"/>
        <family val="1"/>
        <charset val="204"/>
      </rPr>
      <t xml:space="preserve">иные МТ </t>
    </r>
    <r>
      <rPr>
        <b/>
        <sz val="10"/>
        <rFont val="Times New Roman"/>
        <family val="1"/>
        <charset val="204"/>
      </rPr>
      <t>Сельскому поселению "Тиманский сельсовет" ЗР НАО</t>
    </r>
    <r>
      <rPr>
        <sz val="10"/>
        <rFont val="Times New Roman"/>
        <family val="1"/>
        <charset val="204"/>
      </rPr>
      <t xml:space="preserve">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 xml:space="preserve">7038,0 т.р. </t>
    </r>
    <r>
      <rPr>
        <sz val="10"/>
        <rFont val="Times New Roman"/>
        <family val="1"/>
        <charset val="204"/>
      </rPr>
      <t>на приобретение и поставку 510 тонн щебня в п. Индига для проведения ремонтных работ тракторной дороги от ГСМ до причала.
На территории поселка Индига имеются три зарегистрированные в собственность дороги (копии свидетельства о праве собственности прилагаются): тракторная дорога от ГСМ до причала протяженностью 3 793,5 м,  автомобильная дорога «п. Индига – аэропорт» протяженностью 2030 м, тракторная дорога от гаража до причала протяженностью 708,5 м.
Администрацией поселения проведено обследование тракторной дороги от ГСМ до причала. Данный объект представляет собой грунтовые насыпи из песчано-гравийных смесей и суглинка. Согласно кадастровому паспорту дорога введена в эксплуатацию в 1960 – 1970 гг. За время эксплуатации дорога, по мере возможности изредка подсыпалась, за период длительной эксплуатации и ненадлежащего обслуживания из-за недостаточного финансирования пришла в негодность. На дороге большая колейность и ямы, в сырую погоду суглинок размоченный водой превращается в грязь с глубокими лужами. Передвижение по такой дороге представляет собой опасность передвижения, требуется немедленное вмешательство в ремонт дорожного покрытия и произвести укладку геополотна с отсыпкой щебня и ПГС. Общая протяженность участков дорог, подлежащих ремонту, составляет 2600 м, ширина 3,8 м. Запланированная высота подсыпки из щебня составит не менее 0,1 м. Общий объем подсыпки из щебня составит 1 244,9 куб. м (2600 х 3,8 х 0,1 х 1,26 кг/куб. м). Таким образом, общий объем щебня (необходимого для подсыпки 2600 м дороги) составит 1618,4 т (1 244,9 куб. м х 1 300 кг/куб. м = 1244,9 куб. м х 1,3 т/куб. м = 1618,4 т). 
По информации Администрации поселения в рамках проведения ремонтных работ участков дорог в п. Индига планируется: планирование (выравнивание) дороги бульдозером, отсыпка ПГС и снова выравнивание, настил геополотна шириной 3 метра, отсыпка ПГС с выравниванием, отсыпка щебнем фракцией 20-40 мм, слоем не менее 10 см. ПГС имеется в наличии у Администрации поселения.
Согласно МП «Развитие транспортной инфраструктуры МР «Заполярный район» на 2021-2030 годы» на осуществление дорожной деятельности в отношении автомобильных дорог местного значения за счет средств дорожного фонда Заполярного района Тиманскому сельсовету в 2024 году предусмотрено финансирование в сумме 1790,7 т.р. Указанные средства Администрация поселения планирует потратить на приобретение необходимого геополотна и оплату работ по отсыпке дороги.</t>
    </r>
  </si>
  <si>
    <t>01.1-11-2087/23-8-0</t>
  </si>
  <si>
    <t xml:space="preserve">На основании служебной записки МКУ ЗР "Северное" предусматриваются ассигнования на 2024 год на мероприятие "Замена септика в здании МКУ «Северное» по ул. Губкина, д. 3Б", в сумме 2581,4 т.р. (перенос с 2023 года).
В целях реализации данного мероприятия МКУ ЗР «Северное» заключен МК от 01.08.2022 № 0184300000422000151 с ООО «Автомаркет» на сумму 2 581 360,80 руб., срок действия контракта до 31.12.2022.
До настоящего времени Подрядчик надлежащим образом работы не сдал.
Ранее Заказчик (письма от 30.12.2022 № 01.1-15-605/22-5-0, от 27.01.2023 № 01.1-15-605/22-6-0, от 28.04.2023 № 01.1-15-605/22-10-0) отказывал в приемке работ с указанием подробных и мотивированных замечаний. Однако Подрядчик три раза предоставлял на приемку документы без устранения выставленных замечаний. 
17.05.2023 Заказчик для урегулирования вопроса об исполнении Контракта Подрядчиком направил на подписание последнему соглашение о расторжении Контракта по факту выполненных работ с Актом выполненных работ № 1 от 11.05.2023 (письмо № 01.01-15-605/22-11-0). Письмо получено Подрядчиком 06.06.2023. Надлежащего ответа не последовало.
27.06.2023 в адрес Заказчика на бумажном носителе поступило сопроводительное письмо № б/н от 27.06.2023 (вх. № 01.1-5-605/22-12-0) со счетом на оплату № 66 на сумму 2 581 360,80 руб., Актом о приемке выполненных работ № 1 от 19.06.2023, справкой о стоимости выполненных работ и затрат № 1 от 19.06.2023, счет-фактурой № 66 от 19.06.2023 на аналогичные суммы, общим журналом производства работ. На 11.07.2023 в ЕИС документы по приемке работ по Контракту Подрядчиком не размещены. Рассмотрев документы, представленные с сопроводительным письмом, Заказчик документы вернул как необоснованные. 
01.11.2023 Заказчик вновь и повторно в целях урегулирования исполнения Контракта Подрядчиком направил письмо № 01.1-15-605/22-13-0 и соглашение о расторжении Контракта.
До настоящего времени Подрядчик подписанное соглашение не вернул, как и не представил мотивированный отказ от его подписания. Данные действия Подрядчика препятствуют Заказчику осуществить приемку и оплату работ.
С связи с вышеизложенным необходимо предусмотреть финансирование мероприятия на 2024 год
</t>
  </si>
  <si>
    <r>
      <t xml:space="preserve">На основании заключения КСП Заполярного района на проект решения, письма </t>
    </r>
    <r>
      <rPr>
        <b/>
        <sz val="10"/>
        <rFont val="Times New Roman"/>
        <family val="1"/>
        <charset val="204"/>
      </rPr>
      <t>Администрации Заполярного района</t>
    </r>
    <r>
      <rPr>
        <sz val="10"/>
        <rFont val="Times New Roman"/>
        <family val="1"/>
        <charset val="204"/>
      </rPr>
      <t xml:space="preserve">, уточненной бюджетной заявки на 2024 год и плановый период </t>
    </r>
    <r>
      <rPr>
        <b/>
        <sz val="10"/>
        <rFont val="Times New Roman"/>
        <family val="1"/>
        <charset val="204"/>
      </rPr>
      <t xml:space="preserve">уменьшаются </t>
    </r>
    <r>
      <rPr>
        <sz val="10"/>
        <rFont val="Times New Roman"/>
        <family val="1"/>
        <charset val="204"/>
      </rPr>
      <t xml:space="preserve">ассигнования на </t>
    </r>
    <r>
      <rPr>
        <b/>
        <sz val="10"/>
        <rFont val="Times New Roman"/>
        <family val="1"/>
        <charset val="204"/>
      </rPr>
      <t>2024-2026 гг. по 0,2 т.р. ежегодно</t>
    </r>
    <r>
      <rPr>
        <sz val="10"/>
        <rFont val="Times New Roman"/>
        <family val="1"/>
        <charset val="204"/>
      </rPr>
      <t xml:space="preserve"> на организацию профессиональной переподготовки и получения дополнительного профессионального образования муниципальных служащих и работников, замещающих должности, не относящихся к должностям муниципальной службы</t>
    </r>
  </si>
  <si>
    <t xml:space="preserve">На основании обращения главы поселения выделяются иные МТ Сельскому поселению "Андегский сельсовет" ЗР НАО на 2024 год в сумме 9111,3 т.р. на мероприятие "Предупреждение и ликвидация последствий ЧС в границах поселений муниципальных образований".
К обращению главы поселения приложено ходатайство жильцов по ул. Набережная от 09.10.2023 о необходимости укрепления береговой линии на реке Печора в районе д. Андег. Укрепление данного участка береговой линии было проведено в 2020 году, стоимость контракта составила 3750,1 т.р.
Берегоукрепительные работы проводились на участке протяженностью 130 м, шириной основания 9 м в целях предотвращения негативного воздействия вод в зимне-весенний период, а также период прохождения половодья и паводков для предотвращения чрезвычайной ситуации.
Данное мероприятие включало в себя следующие работы: планировка откосов вручную под шнур, устройство привязочной канавки, уплотнение откосов виброплитой, расстилка геотекстильного материала по откосу, раскладка и крепление георешетки при помощи шнуров и анкеров на откосе, засыпка ячеек щебнем с помощью экскаватора-планировщика, разравнивание и уплотнение щебня.
В июле 2022 года МКУ ЗР «Северное» провели обследование указанного выше объекта и пришли к выводу, что существующие конструкции не соответствуют условиям эксплуатации в следствии высоких нагрузок в зимне-весенний период, а также период прохождения половодья и паводков. В первый год эксплуатации сооружений проявились процессы сползания песка и щебня по откосу. Во второй год эксплуатации скорость сползания увеличилась. Также во второй год добавились дефекты в виде разрушения георешетки и подкладного под георешетку материала. В 2023 году обследование не проводилось.
Руководствуясь актом обследования от 18.07.2022 № 01-7/2022, учитывая рекомендации, представленные в данном документе, считаем целесообразным и наиболее эффективным провести укрепление берега реки Печора путем укладки гибких бетонных плит (ПБЗГУ) размером 2746 х 1226 х 150 мм. Согласно ведомости объемов работ, МКУ ЗР «Северное» подготовлен локальный сметный расчет работ по укреплению береговой линии на р. Печора в районе д. Андег. Стоимость работ составит 9111259,07 р. (в ценах II квартала 2023 года). Реализация данного мероприятия будет производиться путем проведения конкурсных процедур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
</t>
  </si>
  <si>
    <r>
      <t>На основании обращения главы поселения</t>
    </r>
    <r>
      <rPr>
        <b/>
        <sz val="10"/>
        <rFont val="Times New Roman"/>
        <family val="1"/>
        <charset val="204"/>
      </rPr>
      <t xml:space="preserve"> выделяются</t>
    </r>
    <r>
      <rPr>
        <sz val="10"/>
        <rFont val="Times New Roman"/>
        <family val="1"/>
        <charset val="204"/>
      </rPr>
      <t xml:space="preserve"> иные МТ </t>
    </r>
    <r>
      <rPr>
        <b/>
        <sz val="10"/>
        <rFont val="Times New Roman"/>
        <family val="1"/>
        <charset val="204"/>
      </rPr>
      <t>Сельскому поселению "Великовисочный сельсовет" ЗР НАО</t>
    </r>
    <r>
      <rPr>
        <sz val="10"/>
        <rFont val="Times New Roman"/>
        <family val="1"/>
        <charset val="204"/>
      </rPr>
      <t xml:space="preserve"> на</t>
    </r>
    <r>
      <rPr>
        <b/>
        <sz val="10"/>
        <rFont val="Times New Roman"/>
        <family val="1"/>
        <charset val="204"/>
      </rPr>
      <t xml:space="preserve"> 2024 год</t>
    </r>
    <r>
      <rPr>
        <sz val="10"/>
        <rFont val="Times New Roman"/>
        <family val="1"/>
        <charset val="204"/>
      </rPr>
      <t xml:space="preserve"> в сумме </t>
    </r>
    <r>
      <rPr>
        <b/>
        <sz val="10"/>
        <rFont val="Times New Roman"/>
        <family val="1"/>
        <charset val="204"/>
      </rPr>
      <t xml:space="preserve">1076,0 т.р. </t>
    </r>
    <r>
      <rPr>
        <sz val="10"/>
        <rFont val="Times New Roman"/>
        <family val="1"/>
        <charset val="204"/>
      </rPr>
      <t>на поставку маслоизготовителя и установки для охлаждения молока для МКП «Великовисочный животноводческий комплекс».
На балансе МКП имеется маслоизготовитель МПД, который находится в производственном отделении с. Великовисочное. В настоящее время указанное оборудование имеет полный износ и к дальнейшей эксплуатации не пригодно. Для производства качественной молочной продукции (масло сливочное), которое пользуется спросом жителями муниципалитета, требуется приобретение нового маслоизготовителя. 
Стоимость мероприятия рассчитана на основании представленных коммерческих предложений (ООО "Агротехника" - 1173,0 т.р., ООО ТД "Агроторг" - 1175,0 т.р., МП Шуклина Е.И. - 1076,0 т.р.) по наименьшей цене.
Проведение конкурентных процедур на поставку специализированной техники и оборудования будет осуществлять Администрация Сельского поселения в 2024 году с последующим закреплением имущества на праве оперативного управления за МКП в соответствии со ст. 113, 294-299 ГК РФ и ст. 11 Федерального закона от 14.11.2002 № 161-ФЗ «О государственных и муниципальных унитарных предприятиях» и Порядком передачи муниципального имущества в виде материальных ресурсов (материалов), основных средств и прочего имущества, утвержденным, постановлением Администрации МО «Великовисочный сельсовет» НАО от 21.12.2020 № 192-п</t>
    </r>
  </si>
  <si>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t>
    </r>
    <r>
      <rPr>
        <b/>
        <sz val="10"/>
        <rFont val="Times New Roman"/>
        <family val="1"/>
        <charset val="204"/>
      </rPr>
      <t>Сельскому поселению "Великовисочный сельсовет" ЗР НАО</t>
    </r>
    <r>
      <rPr>
        <sz val="10"/>
        <rFont val="Times New Roman"/>
        <family val="1"/>
        <charset val="204"/>
      </rPr>
      <t xml:space="preserve"> 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1230,9 т.р.</t>
    </r>
    <r>
      <rPr>
        <sz val="10"/>
        <rFont val="Times New Roman"/>
        <family val="1"/>
        <charset val="204"/>
      </rPr>
      <t xml:space="preserve"> на капитальный ремонт электропроводки фермы в с. Великовисочное МКП «Великовисочный животноводческий комплекс».
Согласно Реестру муниципального недвижимого имущества муниципального образования «Великовисочный сельсовет» НАО, коровник на 150 голов с кадастровым номером 83:00:040017:631, расположенный в с. Великовисочное, принадлежит МКП на праве оперативного управления на основании договора безвозмездной передачи от 01.01.2013 № 3. 
В соответствии с актом обследования технического состояния здания коровника в с. Великовисочное  от 09.09.2023 № 01-09/2023 электрические сети здания находятся в аварийном состоянии и требуется их капитальный ремонт.
С целью обеспечения безопасной эксплуатации здания, обеспечения безопасности работников МКП при производстве животноводческой продукции и сохранения поголовья крупного рогатого скота необходимо выполнить работы по капитальному ремонту электропроводки в здании фермы.
Локальный сметный расчет составлен МКУ ЗР "Северное" в ценах II квартала 2023 года на сумму 1230,9 т.р.
Мероприятия по капитальному ремонту электропроводки в 2024 году будет осуществлять Администрация Сельского поселения «Великовисочный сельсовет» ЗР НАО путем проведения торгов в соответствии Федеральным законом от 05.04.2013 № 44-ФЗ </t>
    </r>
  </si>
  <si>
    <r>
      <t xml:space="preserve">На основании обращения главы поселения </t>
    </r>
    <r>
      <rPr>
        <b/>
        <sz val="10"/>
        <rFont val="Times New Roman"/>
        <family val="1"/>
        <charset val="204"/>
      </rPr>
      <t>выделяют</t>
    </r>
    <r>
      <rPr>
        <sz val="10"/>
        <rFont val="Times New Roman"/>
        <family val="1"/>
        <charset val="204"/>
      </rPr>
      <t xml:space="preserve">ся иные МТ </t>
    </r>
    <r>
      <rPr>
        <b/>
        <sz val="10"/>
        <rFont val="Times New Roman"/>
        <family val="1"/>
        <charset val="204"/>
      </rPr>
      <t xml:space="preserve">Сельскому поселению "Омский сельсовет" ЗР НАО </t>
    </r>
    <r>
      <rPr>
        <sz val="10"/>
        <rFont val="Times New Roman"/>
        <family val="1"/>
        <charset val="204"/>
      </rPr>
      <t xml:space="preserve">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 xml:space="preserve">343,6 т.р. </t>
    </r>
    <r>
      <rPr>
        <sz val="10"/>
        <rFont val="Times New Roman"/>
        <family val="1"/>
        <charset val="204"/>
      </rPr>
      <t>на снос (демонтаж) объекта «Здание администрации» в с. Ома.
Нежилой объект «Здание администрации» (кадастровый номер 83:00:010010:440) находится в собственности Сельского поселения (выписка из ЕГРН прилагается). Объект введен в эксплуатацию в 1962 году и представляет собой одноэтажное деревянное (рубленое) строение, в настоящее время не эксплуатируется по причине аварийности всех конструктивных элементов. Объект находится в непосредственной близости к жилой застройке, по причине аварийности создает угрозу жизни и здоровью жителям.  Акт технического осмотра здания от 14.08.2023 прилагается. В соответствии с проектом организации демонтажа объекта (прилагается) и локальным сметным расчетом (прилагается), составленными МКУ ЗР «Северное», площадь демонтируемого здания по наружному обмеру составляет 120,1 кв. м, строительный объем – 360,0 куб. м, стоимость работ по сносу (демонтажу) объекта в ценах II квартала 2023 года составляет 343505,22 р. Мероприятие планируется реализовать путем проведения конкурсных процедур в соответствии с Федеральным законом от 05.04.2013 №44-ФЗ «О контрактной системе в сфере закупок товаров, работ, услуг для обеспечения государственных и муниципальных нужд»</t>
    </r>
  </si>
  <si>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t>
    </r>
    <r>
      <rPr>
        <b/>
        <sz val="10"/>
        <rFont val="Times New Roman"/>
        <family val="1"/>
        <charset val="204"/>
      </rPr>
      <t>Сельскому поселению "Пешский сельсовет" ЗР НАО</t>
    </r>
    <r>
      <rPr>
        <sz val="10"/>
        <rFont val="Times New Roman"/>
        <family val="1"/>
        <charset val="204"/>
      </rPr>
      <t xml:space="preserve"> на </t>
    </r>
    <r>
      <rPr>
        <b/>
        <sz val="10"/>
        <rFont val="Times New Roman"/>
        <family val="1"/>
        <charset val="204"/>
      </rPr>
      <t xml:space="preserve">2024 год </t>
    </r>
    <r>
      <rPr>
        <sz val="10"/>
        <rFont val="Times New Roman"/>
        <family val="1"/>
        <charset val="204"/>
      </rPr>
      <t xml:space="preserve">в сумме </t>
    </r>
    <r>
      <rPr>
        <b/>
        <sz val="10"/>
        <rFont val="Times New Roman"/>
        <family val="1"/>
        <charset val="204"/>
      </rPr>
      <t>1416,7 т.р.</t>
    </r>
    <r>
      <rPr>
        <sz val="10"/>
        <rFont val="Times New Roman"/>
        <family val="1"/>
        <charset val="204"/>
      </rPr>
      <t xml:space="preserve"> на устройство четырех деревянных настилов через ручьи на территории Сельского поселения «Пешский  сельсовет» ЗР НАО.
Д. Волоковая расположена в лесу и подвержена угрозе от лесных пожаров. Для борьбы с ними в деревне имеются 3 пожарные емкости (27 куб.м, 5 куб.м и 5 куб.м) и 3 пожарных колодца (объемом от  1 до 2 куб.м).
В пожароопасный период ежегодно возникают лесные пожары, так в 2022 году - 2 пожара, в 2021 году - 1 пожар, в 2020 году – 1 пожар. С целью проезда спецтехники и другого транспорта для тушения возникающих лесных пожаров используется проезд от д. Волоковая до реки Чушева. До 2010 года СПК РК «Заполярье» занималось заготовкой древесины и поддерживало в исправном состоянии деревянные настилы через ручьи на проезде до р. Чушева. В настоящее время настилы никто не содержит и не ремонтирует и при возникновении пожароопасной ситуации проезд техники для тушения пожара невозможен.
- Согласно акту осмотра деревянного настила через ручей Сахта от 20.09.2022 установлено, что деревянный настил сгнил и проезд автотранспорта по нему невозможен (акт прилагается). В соответствии с локальным сметным расчетом (далее - ЛСР), составленным МКУ ЗР «Северное», стоимость работ составляет 748244,78 р. (ЛСР и дефектная ведомость прилагаются).
- Согласно акту осмотра деревянного настила через ручей Кальвань от 20.09.2022 установлено, что основание деревянного настила сгнило и проезд автотранспорта по нему невозможен (акт прилагается). В соответствии с ЛСР, составленным МКУ ЗР «Северное», стоимость работ составляет 303445,57 р. (ЛСР и дефектная ведомость прилагаются).
- Согласно акту осмотра деревянного настила через ручей Мишкино от 20.09.2022 установлено, что основание деревянного настила сгнило и проезд автотранспорта по нему невозможен (акт прилагается). В соответствии с ЛСР, составленным МКУ ЗР «Северное», стоимость работ составляет 182470,92 р. (ЛСР и дефектная ведомость прилагаются).
- Согласно акту осмотра деревянного настила через ручей Матигорка от 20.09.2022 установлено, что основание деревянного настила сгнило и проезд автотранспорта по нему невозможен (акт прилагается). В соответствии с ЛСР, составленным МКУ ЗР «Северное», стоимость работ составляет 182470, 92 р. (ЛСР и дефектная ведомость прилагается).
Общая стоимость реализации вышеуказанных мероприятий составит 1416,7 т. р. Все объекты приняты на учет в казну Сельского поселения «Пешский сельсовет» ЗР НАО в качестве движимого имущества (выписка и карточки прилагаются). Мероприятия планируется реализовать путем проведения конкурсных процедур</t>
    </r>
  </si>
  <si>
    <r>
      <t xml:space="preserve">На основании обращения главы поселения </t>
    </r>
    <r>
      <rPr>
        <b/>
        <sz val="10"/>
        <rFont val="Times New Roman"/>
        <family val="1"/>
        <charset val="204"/>
      </rPr>
      <t xml:space="preserve">выделяются дополнительно </t>
    </r>
    <r>
      <rPr>
        <sz val="10"/>
        <rFont val="Times New Roman"/>
        <family val="1"/>
        <charset val="204"/>
      </rPr>
      <t xml:space="preserve">иные МТ </t>
    </r>
    <r>
      <rPr>
        <b/>
        <sz val="10"/>
        <rFont val="Times New Roman"/>
        <family val="1"/>
        <charset val="204"/>
      </rPr>
      <t>Сельскому поселению "Поселок Амдерма" ЗР НАО</t>
    </r>
    <r>
      <rPr>
        <sz val="10"/>
        <rFont val="Times New Roman"/>
        <family val="1"/>
        <charset val="204"/>
      </rPr>
      <t xml:space="preserve"> 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116,7 т.р.</t>
    </r>
    <r>
      <rPr>
        <sz val="10"/>
        <rFont val="Times New Roman"/>
        <family val="1"/>
        <charset val="204"/>
      </rPr>
      <t xml:space="preserve"> на ремонт фасада здания администрации по ул. Центральная, д. 9 в п. Амдерма.
Проектом районного бюджета на мероприятие предусмотрено 583,2 т.р. (перенесено с 2023 года). Стоимость мероприятия была принята на основании локального сметного расчета, составленного МКУ ЗР "Северное" в ценах 2 квартала 2023 года с применением понижающего коэффициента 0,83333334.
Электронный аукцион, проведенный Администраций поселения с целью реализации данного мероприятия в 2023 году, был признан несостоявшимся ввиду отсутствия участников. Протокол подведения итогов определения поставщика прилагается.
Администрацией поселения предоставлен локальный сметный расчет, выполненный МКУ ЗР «Северное» в ценах 2 квартала 2023 года на сумму 699,9 т.р., без понижающего коэффициента, как ранее было предусмотрено при включении данного мероприятия в бюджет Заполярного района в 2023 году. Объемы выполняемых работ не изменяются.
Мероприятие планируется реализовать путем проведения торгов в соответствии с Федеральным законом от 05.04.2013 № 44-ФЗ </t>
    </r>
  </si>
  <si>
    <r>
      <t xml:space="preserve">На основании обращения главы поселения </t>
    </r>
    <r>
      <rPr>
        <b/>
        <sz val="10"/>
        <rFont val="Times New Roman"/>
        <family val="1"/>
        <charset val="204"/>
      </rPr>
      <t>выделяются</t>
    </r>
    <r>
      <rPr>
        <sz val="10"/>
        <rFont val="Times New Roman"/>
        <family val="1"/>
        <charset val="204"/>
      </rPr>
      <t xml:space="preserve"> иные МТ </t>
    </r>
    <r>
      <rPr>
        <b/>
        <sz val="10"/>
        <rFont val="Times New Roman"/>
        <family val="1"/>
        <charset val="204"/>
      </rPr>
      <t>Сельскому поселению "Хорей-Верский сельсовет" ЗР НАО</t>
    </r>
    <r>
      <rPr>
        <sz val="10"/>
        <rFont val="Times New Roman"/>
        <family val="1"/>
        <charset val="204"/>
      </rPr>
      <t xml:space="preserve"> на </t>
    </r>
    <r>
      <rPr>
        <b/>
        <sz val="10"/>
        <rFont val="Times New Roman"/>
        <family val="1"/>
        <charset val="204"/>
      </rPr>
      <t>2024 год</t>
    </r>
    <r>
      <rPr>
        <sz val="10"/>
        <rFont val="Times New Roman"/>
        <family val="1"/>
        <charset val="204"/>
      </rPr>
      <t xml:space="preserve"> в сумме </t>
    </r>
    <r>
      <rPr>
        <b/>
        <sz val="10"/>
        <rFont val="Times New Roman"/>
        <family val="1"/>
        <charset val="204"/>
      </rPr>
      <t xml:space="preserve">2302,1 т.р. </t>
    </r>
    <r>
      <rPr>
        <sz val="10"/>
        <rFont val="Times New Roman"/>
        <family val="1"/>
        <charset val="204"/>
      </rPr>
      <t>на ремонт объекта «Культурно-досуговое учреждение в п. Хорей-Вер».
Объект «Культурно-досуговое учреждение в п. Хорей-Вер» находится в собственности Сельского поселения, кадастровый номер: 83:00:080010:790. Выписка из ЕГРН прилагается.
С целью определения объема работ по мероприятию и его стоимости МКУ ЗР «Северное» проведено обследование, определен объем работ, составлены сметные расчеты (документы прилагаются).
В соответствии с актом обследования на объекте зафиксированы следующие дефекты: протечки кровли здания, пробоины и вмятины во внутренних перегородках, отслоение и вздутие окрасочного слоя, повреждения внутренних дверных полотен, искривление подоконных досок, повреждения санфаянса и фурнитуры. Указанные дефекты приводят к снижению эксплуатационных возможностей здания. Требуется выполнить работы по ремонту объекта в соответствии с ведомостью объемов работ.
Сметная стоимость проведения ремонта объекта в ценах II квартала 2023 года составляет 2302067,48 р. 
Мероприятие планируется реализовать путем проведения конкурсных процедур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t>
    </r>
  </si>
  <si>
    <r>
      <t>На основании заключения Контрольно-счетной палаты Заполярного района вносятся изменения в Методику расчета и распределения дотации на выравнивание бюджетной обеспеченности поселений из районного бюджета (приложение 12 к проекту решения) в части распространения критерия выравнивания в размере 1,495 в отношении расчетов сумм дотаций планового периода 2025-2026 годов.
Пункт 3 раздела 5 Методики излагается в новой редакции:
"3) Бюджетная обеспеченность, уровень которой принимается в качестве критерия выравнивания, рассчитывается по следующей формуле:
БО = (ДП</t>
    </r>
    <r>
      <rPr>
        <sz val="7"/>
        <rFont val="Times New Roman"/>
        <family val="1"/>
        <charset val="204"/>
      </rPr>
      <t>2024</t>
    </r>
    <r>
      <rPr>
        <sz val="10"/>
        <rFont val="Times New Roman"/>
        <family val="1"/>
        <charset val="204"/>
      </rPr>
      <t xml:space="preserve"> + Д1</t>
    </r>
    <r>
      <rPr>
        <sz val="7"/>
        <rFont val="Times New Roman"/>
        <family val="1"/>
        <charset val="204"/>
      </rPr>
      <t>2024</t>
    </r>
    <r>
      <rPr>
        <sz val="10"/>
        <rFont val="Times New Roman"/>
        <family val="1"/>
        <charset val="204"/>
      </rPr>
      <t>) / ДП</t>
    </r>
    <r>
      <rPr>
        <sz val="7"/>
        <rFont val="Times New Roman"/>
        <family val="1"/>
        <charset val="204"/>
      </rPr>
      <t>2024</t>
    </r>
    <r>
      <rPr>
        <sz val="10"/>
        <rFont val="Times New Roman"/>
        <family val="1"/>
        <charset val="204"/>
      </rPr>
      <t>, где:
БО – критерий выравнивания расчетной бюджетной обеспеченности поселений;
ДП</t>
    </r>
    <r>
      <rPr>
        <sz val="7"/>
        <rFont val="Times New Roman"/>
        <family val="1"/>
        <charset val="204"/>
      </rPr>
      <t>2024</t>
    </r>
    <r>
      <rPr>
        <sz val="10"/>
        <rFont val="Times New Roman"/>
        <family val="1"/>
        <charset val="204"/>
      </rPr>
      <t xml:space="preserve"> - суммарный доходный потенциал всех поселений, входящих в состав муниципального района, рассчитанный для очередного финансового года;
Д1</t>
    </r>
    <r>
      <rPr>
        <sz val="7"/>
        <rFont val="Times New Roman"/>
        <family val="1"/>
        <charset val="204"/>
      </rPr>
      <t>2024</t>
    </r>
    <r>
      <rPr>
        <sz val="10"/>
        <rFont val="Times New Roman"/>
        <family val="1"/>
        <charset val="204"/>
      </rPr>
      <t xml:space="preserve"> – общий объем средств на выравнивание бюджетной обеспеченности поселений при критерии выравнивания, равном 1, рассчитанный для очередного финансового года.
Рассчитанный критерий выравнивания применяется для распределения дотаций в очередном финансовом году и плановом периоде."
Объем бюджетных ассигнований на предоставление дотаций в плановом периоде не меняется, так как фактически расчет объема дотаций планового периода был произведен с учетом критерия выравнивания в размере 1,495 (как при расчете на очередной финансовый год)  
</t>
    </r>
  </si>
  <si>
    <t>041 0103 92.1.00.81010 123</t>
  </si>
  <si>
    <t>05.1-06-39/23-0-0</t>
  </si>
  <si>
    <t>На основании письма Совета Заполярного района и представленной уточненной бюджетной заявки увеличиваются ассигнования на содержание депутатов Совета ЗР на 2024 год в сумме 0,3 т.р., на 2025 год - 0,4 т.р., на 2026 год - 0,3 т.р.</t>
  </si>
  <si>
    <t>01.1-11-2087/23-2-0</t>
  </si>
  <si>
    <t>83</t>
  </si>
  <si>
    <t>МКУ 
01.1-11-2112/
23-0-0</t>
  </si>
  <si>
    <t>01.1-11-2111/23-0-0</t>
  </si>
  <si>
    <t>46</t>
  </si>
  <si>
    <t>Иные межбюджетные трансферты в рамках муниципальной программы "Безопасность на территории муниципального района "Заполярный район" на 2019 - 2030 годы"</t>
  </si>
  <si>
    <t>09-50-23</t>
  </si>
  <si>
    <t>09-60-23</t>
  </si>
  <si>
    <t>90-70-23</t>
  </si>
  <si>
    <t>На основании обращения главы поселения выделяются иные МТ Сельскому поселению "Тиманский сельсовет" ЗР НАО на 2024 год в сумме 62,0 т.р. на оснащение помещения, используемого участковым уполномоченным полиции в здании Администрации Сельского поселения «Тиманский сельсовет» ЗР НАО входными металлическими дверьми и металлическими решетками на оконные конструкции.
В соответствии с решением заседания оперативного штаба Ненецкого автономного округа (протокол № 7 от 12.04.2023) по реализации мер по обеспечению антитеррористической защищенности объектов, используемых правоохранительными органами и находящимися в собственности муниципальных образований, Администрации Заполярного района необходимо проработать вопрос по совершенствованию антитеррористической защищенности объектов, используемых правоохранительными органами и находящихся в собственности муниципальных образований. Администрацией Заполярного района принято решение по оборудованию за счет средств районного бюджета помещений участковых уполномоченных полиции металлическими, противопожарными дверями и решетками на оконные проемы, там, где наличие таковых отсутствует.
В рамках данного мероприятия предусматривается поставка металлических дверей и оконных решетокв г. Нарьян-Мар. Осуществление доставки вышеуказанных материальных средств
в п. Индига и их установка планируется за счет собственных средств сельского поселения.
В целях определения объема финансирования вышеуказанного мероприятия представлены коммерческие предложения от потенциальных исполнителей (ИП Бобер К.А. - 66,0 т.р., ИП Вензелев А.А. - 62,0 т.р., ИП Сафонов Ю.А. - 70,5 т.р.).
Стоимость реализации мероприятия определена по наименьшей цене коммерческих предложений.
Мероприятие планируется реализовать путем заключения прямых договоров в соответствии с п. 4 ч. 1 ст. 93 Федерального закона от 05.04.2013 № 44-ФЗ</t>
  </si>
  <si>
    <t>На основании обращения главы поселения выделяются иные МТ Сельскому поселению "Пустозерский сельсовет" ЗР НАО на 2026 год в сумме 6 461,7 т.р. на мероприятие "Обустройство искусственного источника противопожарного водоснабжения в  с. Оксино  Сельского поселения «Пустозерский сельсовет» ЗР НАО".
Необходимостью устройства пожарного водоема служит недостаточное их количество  на территории поселения, а также факт аварийного состояния имеющегося источника противопожарного водоснабжения в с. Оксино, факт которого подтверждается актом обследования технического состояния, выданного МКУ ЗР «Северное»  от 23.06.2023. 
Обеспечение первичных мер пожарной безопасности в границах населенных пунктов поселения относится к полномочиям местных администраций поселений Заполярного района.
В целях определения актуального объема финансирования вышеуказанного мероприятия МКУ ЗР «Северное» представлен локальный сметный расчет и ведомость объемов работ на проведение мероприятия «Устройство искусственного источника противопожарного водоснабжения в
с. Оксино Сельского поселения «Пустозерский сельсовет» ЗР НАО» в ценах 2 квартала
2023 года. Общая стоимость работ в соответствии с представленным локальным сметным расчетом составляет 5 695 127,87 рублей. 
Администрацией Заполярного района принято решение о реализации данного мероприятия в 2026 году с финансированием в сумме 6 461,7 т.р. (с учетом применения индекса потребительских цен на 2024 год (1,049), 2025 год (1,04), 2026 год (1,04).
Реализация мероприятия будет производиться путем проведения конкурсных процедур в соответствии с Федеральным законом от 05.04.2013 № 44-ФЗ</t>
  </si>
  <si>
    <t>На основании обращения главы поселения выделяются иные МТ Сельскому поселению "Омский сельсовет" ЗР НАО на 2026 год в сумме 3 338,9 т.р. на мероприятие "Поставка резервуара горизонтального подземного 50 м.куб в  с. Ома  Сельского поселения «Омский сельсовет» ЗР НАО".
Необходимостью обеспечения пожарным водоемом служит недостаточное их количество на территории поселения, а также предписание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выданного ГУ МЧС России по НАО от 12.04.2023 № 11/1/1. 
Обеспечение первичных мер пожарной безопасности в границах населенных пунктов поселения относится к полномочиям местных администраций поселений Заполярного района.
В целях определения актуального объема финансирования вышеуказанного мероприятия представлены коммерческие предложения от трех потенциальных исполнителей (ООО «ТК «Крепежные системы» - 3 457 090,0 р., ООО «Пожрезерв» - 3 086 960,0 р., ООО «Золотой Стандарт» - 3 367 500,0 р.).
Администрацией Заполярного района принято решение о реализации данного мероприятия
 в 2026 году с финансированием в сумме 3 338,9 т.р. (наименьшая цена коммерческих предложений 3 086 960,0 р. с учетом применения индекса потребительских цен на 2025 год (1,04), 2026 год (1,04)).
Реализация мероприятия будет производиться путем проведения конкурсных процедур в соответствии с Федеральным законом от 05.04.2013 № 44-ФЗ</t>
  </si>
  <si>
    <t>040 0106 30.0.00.81010 244</t>
  </si>
  <si>
    <t>Увеличиваются ассигнования в 2024 году в сумме 120,0 т.р. на текущее содержание Управления финансов Администрации Заполярного района в связи с необходимостью приобретения программного обеспечения «1С: Предприятие» (модуль «Пифагор»).
Одним из основных доходных источников бюджета Заполярного района является арендная плата за земельные участки, государственная собственность на которые не разграничена и которые расположены в границах городских, сельских поселений и межселенных территорий района. Главный администратор (администратор) поступлений – Управление имущественных и земельных отношений Ненецкого автономного округа (далее УИЗО НАО).
УИЗО НАО осуществляет бюджетные полномочия по расчету прогноза поступлений арендных платежей в районный бюджет на очередной финансовый год и плановый период, а также осуществляет начисление, учет и контроль за правильностью исчисления, полнотой и своевременностью осуществления арендных платежей в районный бюджет.
Следует отметить, что за три предшествующих отчетных года прогнозные показатели по данному источнику доходов, рассчитанные администратором доходов, значительно отличаются от фактических поступлений в районный бюджет. В текущем году наблюдается аналогичная ситуация. 
Администрация Заполярного района неоднократно обращалась в адрес администратора доходов за предоставлением информации о причинах роста поступлений к прогнозу.
Как правило УИЗО НАО в ответах на запросы (письма прилагаются) подробных причин не приводит и предлагает обеспечить доступ сотрудников Администрации Заполярного района к базе программы «1С: Предприятие» (модуль «Пифагор») для просмотра информации без возможности ее изменения, поскольку вся имеющаяся информация по аренде земельных участков содержится в указанном программном продукте.
Информационная база «Пифагор» позволит просматривать сведения о заключенных договорах с арендаторами, суммы начисленных и уплаченных платежей, наличие задолженности за арендаторами.
Стоимость приобретения программного обеспечения определена на основаниия коммерческих предложений (ООО "Тарасофр" - 120,0 т.р., ООО "Кварта" - 120,5 т.р., ИП Эстер И.С. -
122,0 т.р.) по наименьшей цене</t>
  </si>
  <si>
    <t>Администрация ЗР / МП ЗР "СЖКС"</t>
  </si>
  <si>
    <t>Администраци ЗР / МП ЗР "СЖКС"</t>
  </si>
  <si>
    <t>Глава 6 проекта решения Приложение 6, 7, 8, 9, 10</t>
  </si>
  <si>
    <t>86</t>
  </si>
  <si>
    <t>На основании заключения КСП Заполярного района уменьшаются иные МТ Сельскому поселению "Малоземельский сельсовет" ЗР НАО в 2024 году в сумме 62,4 т.р., в 2025 году - 64,9 т.р., в 2026 году - 67,5 т.р. на содержание мест причаливания речного транспорта.
Поправками от 08.12.2023 к проекту бюджета на указанные цели предусмотрены дополнительно иные МТ Сельскому поселению "Малоземельский сельсовет" ЗР НАО на 2024 год в сумме
131,5 т.р., на 2025 год - 136,8 т.р., на 2026 год - 142,2 т.р. (в том числе на оплату расходов по отоплению павильона - 62,4; 64,9; 67,5 т.р. соответственно).
Предлагается исключить суммы, предусмотренные на отопление дровами остановочного павильона в п. Нельмин-Нос. Данные работы планируется выполнить в рамках содержания администрации поселения</t>
  </si>
  <si>
    <t>85</t>
  </si>
  <si>
    <t>Глава 6 проекта решения, приложения 6, 7, 8, 9, 10</t>
  </si>
  <si>
    <t>262</t>
  </si>
  <si>
    <t>034 0502 40.0.00.86080 463</t>
  </si>
  <si>
    <t>034 0502 36.0.00.86040 463</t>
  </si>
  <si>
    <t>Пункт 1 главы 11 проекта решения, приложения 6, 7, 8, 9, 10</t>
  </si>
  <si>
    <t>87</t>
  </si>
  <si>
    <t>Администрация ЗР / СП "Коткинский сельсовет" ЗР НАО</t>
  </si>
  <si>
    <t>Администрация ЗР / СП «Колгуевский сельсовет» ЗР НАО</t>
  </si>
  <si>
    <t>ПОПРАВКИ:
2025 год -574,7 тыс. руб., 2026 год -585,0 тыс. руб.</t>
  </si>
  <si>
    <t>На основании служебной записки отдела экономики и прогнозирования Администрации Заполярного района выделяются иные МТ на содержание и ремонт проездов в населенных пунктах Заполярного района в 2024 году в общей сумме 1 563,0 тыс. руб., в 2025 году - 1 625,5 тыс. руб., в 2026 году - 1 690,5 тыс. руб.
Постановлением Администрации Сельского поселения «Колгуевский сельсовет» ЗР НАО от 26.10.2023 № 64-п утверждены критерии и перечень проездов на территории п. Бугрино 
Протяженность проездов составляет 1717 метров.
В соответствии с постановлением Администрации муниципального района «Заполярный район» от 12.01.2022 № 2п «Об утверждении правил предоставления и расходования межбюджетных трансфертов из районного бюджета бюджетам поселений Заполярного района, а также об установлении расходных обязательств Заполярного района» (в редакции Постановления Администрации муниципального района «Заполярный район» НАО» от 15.08.2023
№ 245п) (далее - Постановление № 2п) размер межбюджетного трансферта на содержание и ремонт проездов в п. Бугрино в 2024 году составит 243,8 тыс. руб. (расчет прилагается).
Объем финансирования на плановый период составит:
на 2025 года - 253,6 тыс. руб. (243,8*1,04);
на 2026 года - 263,7 тыс. руб. (253,6*1,04).
Постановлением Администрации Сельского поселения «Коткинский  сельсовет» ЗР НАО от 11.05.2022 № 9 утверждены критерии и перечень проездов на территории с. Коткино.
Протяженность проездов составляет 2840 метров.
В соответствии с Постановление  № 2п размер межбюджетного трансферта на содержание и ремонт проездов в с. Коткино в 2024 году составит 403,3 тыс. руб.
Объем финансирования на плановый период составит:
на 2025 года - 419,4 тыс. руб. (403,3*1,04);
на 2026 года - 436,2 тыс. руб. (419,4*1,04).
Постановлением Администрации Сельского поселения «Тельвисочный  сельсовет» ЗР НАО от 07.11.2023 № 149 утверждены критерии и перечень проездов на территории с. Тельвиска и
д. Макарово. Протяженность проездов составляет 6450 метров.
В соответствии с Постановление  № 2п размер межбюджетного трансферта на содержание и ремонт проездов в с. Тельвиска и д.Макарово в 2024 году составит 915,9 тыс. руб.
Согласно Постановлению № 2п объем финансирования на плановый период составит:
на 2025 года - 952,5 тыс. руб. (915,9*1,04);
на 2026 года - 990,6 тыс. руб. (952,5*1,04)</t>
  </si>
  <si>
    <t>На основании служебной записки отдела экономики и прогнозирования Администрации Заполярного района предусматриваются ассигнования в 2024 году на мероприятие «Приобретение гаража для хранения специализированной техники в с. Нижняя Пеша Сельского поселения «Пешский сельсовет» ЗР НАО» в сумме
45 000,0 т.р. (перенос с 2023 года).
В 2023 году для реализации указанного мероприятия предусмотрены бюджетные ассигнования в виде субсидии на осуществление муниципальным предприятием Заполярного района "Севержилкомсервис" капитальных вложений в объекты муниципальной собственности муниципального района "Заполярный район".
С целью контроля мероприятия МКУ «Северное» проведено обследование технического состояния приобретаемого гаража для хранения специализированной техники, в ходе которого были выявлены замечания и несоответствия завершенного строительством и введенного в эксплуатацию объекта имеющейся проектной документации. Акт замечаний по объекту прилагается. Приобретение гаража необходимо отложить до устранения ООО «М-СЕРВИС» замечаний и несоответствий. 
Администрацией Заполярного района издано распоряжение «О внесении изменений в распоряжение Администрации Заполярного района от 18.09.2023 № 928р «О принятии решения об осуществлении капитальных вложений в объекты муниципальной собственности Заполярного района» от 13.12.2023 № 1335р.
Учитывая что, вся техника хранится и обслуживается в местах, не предназначенных для проведения технического обслуживания и ремонта, а работы, связанные с обслуживанием или ремонтом техники работниками участка ЖКУ осуществляются под открытым небом, на улице, необходимо предусмотреть реализацию данного мероприятия в 2024 году</t>
  </si>
  <si>
    <t>На основании служебной записки отдела ЖКХ, энергетики, транспорта и экологии Администрации Заполярного района предусматриваются ассигнования, в 2024 году в сумме 88,8 т.р. на отбор проб и исследование воды водных объектов на паразитологические, микробиологические показатели в населённых пунктах: д. Белушье, д. Волонга, д. Волоковая, д. Верхняя Пеша, д. Мгла, д. Кия, д. Щелино, с. Несь, д. Осколково, д. Вижас, д. Тошвиска, д. Пылемец (перенос с 2023 года).
Администрацией Заполярного района заключён контракт с Ненецким филиалом ФБУЗ «Центр гигиены и эпидемиологии в Архангельской области и Ненецком автономном округе» на сумму 198,7 тыс. рублей (контракт прилагается).
В связи с тем, что контракт с Ненецким филиалом ФБУЗ «Центр гигиены и эпидемиологии в Архангельской области и Ненецком автономном округе» заключён 17.04.2023, выполнить отбор и доставку проб в январе, феврале, марте и до середины апреля 2023 года не представилось возможным. 
В настоящее время, доставка проб воды в рамках реализации данного контракта продолжается, фактически выполнены и оплачены работы на сумму 109 910,0 руб. Остаток средств составляет 88 790,0 руб.
Срок оказания услуг по данному контракту по 26.12.2023, срок действия контракта до 31.01.2024. Учитывая имеющуюся сложившуюся практику по предоставлению финансовых документов подрядной организацией в адрес Администрации Заполярного района и регулярным наличием ошибок и неточностей в ней, до окончания календарного года мероприятие оплачено не будет.
В связи с тем, что финансирование по мероприятию запланировано на 2023 год, а срок принятия услуг и их финансирование составляет более 20 рабочих дней (п. 4.7 контракта), переностится оставшийся объём финансирования на 2024 год без нарушения условий контракта по приёмке и оплате</t>
  </si>
  <si>
    <t>На основании служебной записки отдела ЖКХ, энергетики, транспорта и экологии Администрации Заполярного района выделяются ассигнования на мероприятие «Приобретение участка высоковольтной ЛЭП 10 кВ в с. Несь Сельского поселения «Канинский сельсовет» ЗР НАО» в сумме 3 521,0 т.р. (перенос с 2023 года).
В 2023 году для реализации указанного мероприятия предусмотрены бюджетные ассигнования в виде субсидии на осуществление муниципальным предприятием Заполярного района "Севержилкомсервис" капитальных вложений в объекты муниципальной собственности муниципального района "Заполярный район" в размере 3 521,0 т.р., средства предприятия - 
704,2 т.р.
По результатам электронного аукциона, между МП ЗР «Севержилкомсервис» и ООО «ОПОРА» заключен муниципальный контракт № 124/2023 от 30.10.2023 на приобретение участка высоковольтной ЛЭП 10кВ в с. Несь Сельского поселения «Канинский сельсовет» ЗР НАО. Цена контракта составляет 4 225 200,00 руб., в том числе НДС 704 200,00 рублей. Срок выполнения работ установлен 29 февраля 2024 года с момента заключения контракта 2023 года. 
Согласно отчету об оценке рыночной стоимости недвижимого имущества стоимость построенного объекта составляет 3 521 000 рублей, НДС 20 % не предусмотрен.
 Администрацией Заполярного района принято решение о добавлении стоимости НДС за счет средств внебюджетных источников (Предприятия) 20% - 704,2 тыс. руб.
Общая стоимость инвестиционного проекта составит 4 225,2 тыс. руб., в т.ч.:
- внебюджетные источники (средства предприятия): 704,2 тыс. руб.;
- бюджет Заполярного района: 3 521,0 тыс. руб.
Для реализации мероприятия бюджетные средства в сумме 3 521,0 т.р. необходимо предусмотреть в 2024 году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</si>
</sst>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р_._-;\-* #,##0.00_р_._-;_-* &quot;-&quot;??_р_._-;_-@_-"/>
    <numFmt numFmtId="165" formatCode="#,##0.0"/>
    <numFmt numFmtId="166" formatCode="_-* #,##0.0_р_._-;\-* #,##0.0_р_._-;_-* &quot;-&quot;??_р_._-;_-@_-"/>
    <numFmt numFmtId="167" formatCode="_-* #,##0.0\ _₽_-;\-* #,##0.0\ _₽_-;_-* &quot;-&quot;?\ _₽_-;_-@_-"/>
  </numFmts>
  <fonts count="15" x14ac:knownFonts="1">
    <font>
      <sz val="10"/>
      <name val="Arial Cyr"/>
      <charset val="204"/>
    </font>
    <font>
      <sz val="10"/>
      <name val="Arial Cyr"/>
      <charset val="204"/>
    </font>
    <font>
      <sz val="11"/>
      <name val="Times New Roman"/>
      <family val="1"/>
      <charset val="204"/>
    </font>
    <font>
      <b/>
      <sz val="11"/>
      <name val="Times New Roman"/>
      <family val="1"/>
      <charset val="204"/>
    </font>
    <font>
      <sz val="10"/>
      <name val="Times New Roman"/>
      <family val="1"/>
      <charset val="204"/>
    </font>
    <font>
      <b/>
      <sz val="10"/>
      <name val="Times New Roman"/>
      <family val="1"/>
      <charset val="204"/>
    </font>
    <font>
      <sz val="10"/>
      <name val="Arial"/>
      <family val="2"/>
      <charset val="204"/>
    </font>
    <font>
      <sz val="11"/>
      <color indexed="8"/>
      <name val="Calibri"/>
      <family val="2"/>
      <charset val="204"/>
    </font>
    <font>
      <i/>
      <sz val="11"/>
      <name val="Times New Roman"/>
      <family val="1"/>
      <charset val="204"/>
    </font>
    <font>
      <b/>
      <i/>
      <sz val="11"/>
      <name val="Times New Roman"/>
      <family val="1"/>
      <charset val="204"/>
    </font>
    <font>
      <sz val="11"/>
      <color theme="1"/>
      <name val="Calibri"/>
      <family val="2"/>
      <scheme val="minor"/>
    </font>
    <font>
      <sz val="11"/>
      <color theme="1"/>
      <name val="Calibri"/>
      <family val="2"/>
      <charset val="204"/>
      <scheme val="minor"/>
    </font>
    <font>
      <sz val="11"/>
      <color rgb="FF000000"/>
      <name val="Times New Roman"/>
      <family val="1"/>
      <charset val="204"/>
    </font>
    <font>
      <i/>
      <sz val="11"/>
      <color rgb="FF000000"/>
      <name val="Times New Roman"/>
      <family val="1"/>
      <charset val="204"/>
    </font>
    <font>
      <sz val="7"/>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s>
  <cellStyleXfs count="6">
    <xf numFmtId="0" fontId="0" fillId="0" borderId="0"/>
    <xf numFmtId="0" fontId="10" fillId="0" borderId="0"/>
    <xf numFmtId="0" fontId="11" fillId="0" borderId="0"/>
    <xf numFmtId="0" fontId="6" fillId="0" borderId="0"/>
    <xf numFmtId="164" fontId="1" fillId="0" borderId="0" applyFont="0" applyFill="0" applyBorder="0" applyAlignment="0" applyProtection="0"/>
    <xf numFmtId="164" fontId="7" fillId="0" borderId="0" applyFont="0" applyFill="0" applyBorder="0" applyAlignment="0" applyProtection="0"/>
  </cellStyleXfs>
  <cellXfs count="211">
    <xf numFmtId="0" fontId="0" fillId="0" borderId="0" xfId="0"/>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wrapText="1"/>
    </xf>
    <xf numFmtId="0" fontId="2" fillId="0" borderId="1" xfId="3" applyNumberFormat="1" applyFont="1" applyFill="1" applyBorder="1" applyAlignment="1" applyProtection="1">
      <alignmen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wrapText="1"/>
    </xf>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2" fillId="0" borderId="0" xfId="0" applyFont="1" applyFill="1" applyBorder="1" applyAlignment="1">
      <alignment vertical="center"/>
    </xf>
    <xf numFmtId="49" fontId="4" fillId="0" borderId="1" xfId="0" applyNumberFormat="1" applyFont="1" applyFill="1" applyBorder="1" applyAlignment="1">
      <alignment horizontal="left" vertical="center" wrapText="1"/>
    </xf>
    <xf numFmtId="0" fontId="2" fillId="0" borderId="0" xfId="0" applyFont="1" applyFill="1" applyAlignment="1">
      <alignment horizontal="center" vertical="center"/>
    </xf>
    <xf numFmtId="0" fontId="3" fillId="2" borderId="0" xfId="0" applyFont="1" applyFill="1" applyAlignment="1">
      <alignment horizontal="center" vertical="center"/>
    </xf>
    <xf numFmtId="165" fontId="2" fillId="0" borderId="1" xfId="3" applyNumberFormat="1" applyFont="1" applyFill="1" applyBorder="1" applyAlignment="1" applyProtection="1">
      <alignment vertical="center" wrapText="1"/>
    </xf>
    <xf numFmtId="0" fontId="2" fillId="0" borderId="0" xfId="0" applyFont="1" applyAlignment="1">
      <alignmen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2" borderId="0" xfId="0" applyFont="1" applyFill="1" applyAlignment="1">
      <alignment vertical="center"/>
    </xf>
    <xf numFmtId="49" fontId="3"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vertical="center" wrapText="1"/>
    </xf>
    <xf numFmtId="0" fontId="4" fillId="0" borderId="2" xfId="0" applyFont="1" applyFill="1" applyBorder="1" applyAlignment="1">
      <alignment vertical="center" wrapText="1"/>
    </xf>
    <xf numFmtId="0" fontId="2" fillId="2" borderId="0" xfId="0" applyFont="1" applyFill="1" applyAlignment="1">
      <alignment horizontal="center" vertical="center"/>
    </xf>
    <xf numFmtId="0" fontId="2" fillId="0" borderId="0" xfId="0" applyFont="1" applyAlignment="1">
      <alignment wrapText="1"/>
    </xf>
    <xf numFmtId="49" fontId="2" fillId="0" borderId="1" xfId="0" applyNumberFormat="1" applyFont="1" applyFill="1" applyBorder="1" applyAlignment="1" applyProtection="1">
      <alignment horizontal="left" vertical="center" wrapText="1"/>
      <protection locked="0"/>
    </xf>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wrapText="1"/>
    </xf>
    <xf numFmtId="165" fontId="2" fillId="0" borderId="0" xfId="0" applyNumberFormat="1" applyFont="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center" wrapText="1"/>
    </xf>
    <xf numFmtId="165" fontId="2" fillId="0" borderId="0" xfId="0" applyNumberFormat="1" applyFont="1" applyAlignment="1">
      <alignment horizontal="center"/>
    </xf>
    <xf numFmtId="0" fontId="2" fillId="0" borderId="0" xfId="0" applyFont="1" applyAlignment="1">
      <alignment horizontal="left"/>
    </xf>
    <xf numFmtId="0" fontId="3" fillId="0" borderId="0" xfId="0" applyFont="1" applyFill="1" applyAlignment="1">
      <alignment horizontal="left" vertical="center"/>
    </xf>
    <xf numFmtId="0" fontId="2" fillId="2" borderId="0" xfId="0" applyFont="1" applyFill="1" applyAlignment="1">
      <alignment horizontal="left"/>
    </xf>
    <xf numFmtId="0" fontId="2" fillId="0" borderId="0" xfId="0" applyFont="1" applyFill="1" applyAlignment="1">
      <alignment horizontal="left" vertical="center"/>
    </xf>
    <xf numFmtId="0" fontId="2" fillId="0" borderId="0" xfId="0" applyFont="1" applyFill="1" applyAlignment="1">
      <alignment vertical="center"/>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0" fontId="2" fillId="2" borderId="0" xfId="0" applyFont="1" applyFill="1" applyBorder="1" applyAlignment="1">
      <alignment horizontal="left" vertical="center" wrapText="1"/>
    </xf>
    <xf numFmtId="0" fontId="3" fillId="0" borderId="0" xfId="0" applyFont="1" applyFill="1" applyAlignment="1">
      <alignment vertical="center"/>
    </xf>
    <xf numFmtId="0" fontId="2" fillId="0" borderId="0" xfId="0" applyFont="1" applyFill="1" applyBorder="1" applyAlignment="1">
      <alignment horizontal="left" vertical="center"/>
    </xf>
    <xf numFmtId="165" fontId="12" fillId="0" borderId="1" xfId="0" applyNumberFormat="1" applyFont="1" applyFill="1" applyBorder="1" applyAlignment="1">
      <alignment horizontal="center" vertical="center" wrapText="1"/>
    </xf>
    <xf numFmtId="0" fontId="3" fillId="2" borderId="0" xfId="0" applyFont="1" applyFill="1" applyBorder="1" applyAlignment="1">
      <alignment vertical="center"/>
    </xf>
    <xf numFmtId="49" fontId="2" fillId="0" borderId="3" xfId="0" applyNumberFormat="1" applyFont="1" applyFill="1" applyBorder="1" applyAlignment="1" applyProtection="1">
      <alignment vertical="center" wrapText="1"/>
      <protection locked="0"/>
    </xf>
    <xf numFmtId="166" fontId="2" fillId="0" borderId="1" xfId="4" applyNumberFormat="1" applyFont="1" applyFill="1" applyBorder="1" applyAlignment="1">
      <alignment vertical="center"/>
    </xf>
    <xf numFmtId="166" fontId="3" fillId="0" borderId="1" xfId="4" applyNumberFormat="1" applyFont="1" applyFill="1" applyBorder="1" applyAlignment="1">
      <alignment vertical="center"/>
    </xf>
    <xf numFmtId="49" fontId="5" fillId="0" borderId="1" xfId="0" applyNumberFormat="1" applyFont="1" applyFill="1" applyBorder="1" applyAlignment="1">
      <alignment horizontal="center" vertical="center" wrapText="1"/>
    </xf>
    <xf numFmtId="49" fontId="4" fillId="0" borderId="2" xfId="0" applyNumberFormat="1" applyFont="1" applyFill="1" applyBorder="1" applyAlignment="1">
      <alignment vertical="center" wrapText="1"/>
    </xf>
    <xf numFmtId="0" fontId="4" fillId="0" borderId="1" xfId="0" applyFont="1" applyFill="1" applyBorder="1" applyAlignment="1">
      <alignment vertical="center" wrapText="1"/>
    </xf>
    <xf numFmtId="49" fontId="5"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4" fillId="0" borderId="0" xfId="0" applyNumberFormat="1" applyFont="1" applyFill="1" applyAlignment="1">
      <alignment horizontal="center" vertical="center" wrapText="1"/>
    </xf>
    <xf numFmtId="49" fontId="4" fillId="0" borderId="0" xfId="0" applyNumberFormat="1" applyFont="1" applyFill="1" applyAlignment="1">
      <alignment horizontal="center" wrapText="1"/>
    </xf>
    <xf numFmtId="49" fontId="2"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9" fillId="0" borderId="1" xfId="0" applyNumberFormat="1" applyFont="1" applyFill="1" applyBorder="1" applyAlignment="1">
      <alignment horizontal="left" vertical="center" wrapText="1"/>
    </xf>
    <xf numFmtId="165" fontId="8" fillId="0" borderId="1" xfId="0" applyNumberFormat="1" applyFont="1" applyFill="1" applyBorder="1" applyAlignment="1">
      <alignment horizontal="left" vertical="center" wrapText="1"/>
    </xf>
    <xf numFmtId="165" fontId="9" fillId="0" borderId="6" xfId="0" applyNumberFormat="1" applyFont="1" applyFill="1" applyBorder="1" applyAlignment="1">
      <alignment horizontal="left" vertical="center" wrapText="1"/>
    </xf>
    <xf numFmtId="49" fontId="9"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3" fontId="8" fillId="0" borderId="1"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165" fontId="8" fillId="0" borderId="1" xfId="0" applyNumberFormat="1" applyFont="1" applyFill="1" applyBorder="1" applyAlignment="1">
      <alignment horizontal="right" vertical="center" wrapText="1"/>
    </xf>
    <xf numFmtId="49" fontId="8" fillId="0" borderId="3" xfId="0" applyNumberFormat="1" applyFont="1" applyFill="1" applyBorder="1" applyAlignment="1" applyProtection="1">
      <alignment vertical="center" wrapText="1"/>
      <protection locked="0"/>
    </xf>
    <xf numFmtId="0" fontId="9"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0" xfId="0" applyFont="1" applyAlignment="1">
      <alignment horizontal="center" wrapText="1"/>
    </xf>
    <xf numFmtId="166" fontId="2" fillId="0" borderId="2" xfId="4" applyNumberFormat="1" applyFont="1" applyFill="1" applyBorder="1" applyAlignment="1">
      <alignment vertical="center"/>
    </xf>
    <xf numFmtId="166" fontId="2" fillId="0" borderId="3" xfId="4" applyNumberFormat="1" applyFont="1" applyFill="1" applyBorder="1" applyAlignment="1">
      <alignment vertical="center"/>
    </xf>
    <xf numFmtId="49" fontId="4" fillId="0" borderId="3" xfId="0" applyNumberFormat="1" applyFont="1" applyFill="1" applyBorder="1" applyAlignment="1">
      <alignment vertical="center" wrapText="1"/>
    </xf>
    <xf numFmtId="49" fontId="2" fillId="0" borderId="2" xfId="0" applyNumberFormat="1" applyFont="1" applyFill="1" applyBorder="1" applyAlignment="1">
      <alignment vertical="center" wrapText="1"/>
    </xf>
    <xf numFmtId="49" fontId="4" fillId="0" borderId="2" xfId="0" applyNumberFormat="1" applyFont="1" applyFill="1" applyBorder="1" applyAlignment="1">
      <alignment vertical="top" wrapText="1"/>
    </xf>
    <xf numFmtId="0" fontId="2" fillId="0" borderId="1" xfId="0" applyNumberFormat="1" applyFont="1" applyFill="1" applyBorder="1" applyAlignment="1" applyProtection="1">
      <alignment horizontal="left" vertical="center" wrapText="1"/>
      <protection locked="0"/>
    </xf>
    <xf numFmtId="49" fontId="4" fillId="0" borderId="1" xfId="0" applyNumberFormat="1" applyFont="1" applyFill="1" applyBorder="1" applyAlignment="1">
      <alignment vertical="top" wrapText="1"/>
    </xf>
    <xf numFmtId="49" fontId="4" fillId="0" borderId="7" xfId="0" applyNumberFormat="1" applyFont="1" applyFill="1" applyBorder="1" applyAlignment="1">
      <alignment vertical="top" wrapText="1"/>
    </xf>
    <xf numFmtId="0" fontId="4" fillId="0" borderId="2" xfId="0" applyFont="1" applyFill="1" applyBorder="1" applyAlignment="1">
      <alignment wrapText="1"/>
    </xf>
    <xf numFmtId="0" fontId="4" fillId="0" borderId="3" xfId="0" applyFont="1" applyFill="1" applyBorder="1" applyAlignment="1">
      <alignment vertical="top" wrapText="1"/>
    </xf>
    <xf numFmtId="3" fontId="2" fillId="0" borderId="1" xfId="0" applyNumberFormat="1" applyFont="1" applyFill="1" applyBorder="1" applyAlignment="1">
      <alignment horizontal="left" vertical="center" wrapText="1"/>
    </xf>
    <xf numFmtId="167" fontId="2" fillId="0" borderId="1" xfId="4" applyNumberFormat="1" applyFont="1" applyFill="1" applyBorder="1" applyAlignment="1">
      <alignment vertical="center"/>
    </xf>
    <xf numFmtId="0" fontId="8" fillId="0" borderId="0" xfId="0" applyFont="1" applyAlignment="1">
      <alignment horizontal="center" vertical="center" wrapText="1"/>
    </xf>
    <xf numFmtId="165" fontId="3" fillId="0" borderId="2" xfId="0" applyNumberFormat="1" applyFont="1" applyFill="1" applyBorder="1" applyAlignment="1">
      <alignment horizontal="left" vertical="center" wrapText="1"/>
    </xf>
    <xf numFmtId="165" fontId="2" fillId="0" borderId="2" xfId="0" applyNumberFormat="1" applyFont="1" applyFill="1" applyBorder="1" applyAlignment="1">
      <alignment vertical="center" wrapText="1"/>
    </xf>
    <xf numFmtId="165" fontId="3" fillId="0" borderId="12" xfId="0" applyNumberFormat="1" applyFont="1" applyFill="1" applyBorder="1" applyAlignment="1">
      <alignment horizontal="left" vertical="center" wrapText="1"/>
    </xf>
    <xf numFmtId="0" fontId="2" fillId="0" borderId="2" xfId="0" applyFont="1" applyFill="1" applyBorder="1" applyAlignment="1">
      <alignment vertical="center" wrapText="1"/>
    </xf>
    <xf numFmtId="49" fontId="4" fillId="0" borderId="1" xfId="0" applyNumberFormat="1" applyFont="1" applyFill="1" applyBorder="1" applyAlignment="1">
      <alignment horizontal="center" vertical="center" wrapText="1"/>
    </xf>
    <xf numFmtId="165" fontId="13" fillId="0" borderId="2" xfId="0" applyNumberFormat="1" applyFont="1" applyFill="1" applyBorder="1" applyAlignment="1">
      <alignment horizontal="center" vertical="center" wrapText="1"/>
    </xf>
    <xf numFmtId="165" fontId="2" fillId="0" borderId="2" xfId="0" applyNumberFormat="1" applyFont="1" applyFill="1" applyBorder="1" applyAlignment="1">
      <alignment horizontal="left" vertical="center" wrapText="1"/>
    </xf>
    <xf numFmtId="165" fontId="2" fillId="0" borderId="3" xfId="0" applyNumberFormat="1" applyFont="1" applyFill="1" applyBorder="1" applyAlignment="1">
      <alignment horizontal="left" vertical="center" wrapText="1"/>
    </xf>
    <xf numFmtId="49" fontId="8" fillId="0" borderId="2" xfId="0" applyNumberFormat="1" applyFont="1" applyFill="1" applyBorder="1" applyAlignment="1" applyProtection="1">
      <alignment horizontal="center" vertical="center" wrapText="1"/>
      <protection locked="0"/>
    </xf>
    <xf numFmtId="49" fontId="8" fillId="0" borderId="3" xfId="0" applyNumberFormat="1" applyFont="1" applyFill="1" applyBorder="1" applyAlignment="1" applyProtection="1">
      <alignment horizontal="center" vertical="center" wrapText="1"/>
      <protection locked="0"/>
    </xf>
    <xf numFmtId="0" fontId="2" fillId="0" borderId="2" xfId="0"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3" fontId="8" fillId="0" borderId="3"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protection locked="0"/>
    </xf>
    <xf numFmtId="49" fontId="2" fillId="0" borderId="3" xfId="0" applyNumberFormat="1" applyFont="1" applyFill="1" applyBorder="1" applyAlignment="1" applyProtection="1">
      <alignment horizontal="center" vertical="center" wrapText="1"/>
      <protection locked="0"/>
    </xf>
    <xf numFmtId="165" fontId="2" fillId="0" borderId="1"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165" fontId="2" fillId="0" borderId="1" xfId="0" applyNumberFormat="1" applyFont="1" applyFill="1" applyBorder="1" applyAlignment="1">
      <alignmen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9"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6" xfId="0" applyFont="1" applyFill="1" applyBorder="1" applyAlignment="1">
      <alignment horizontal="left" vertical="center" wrapText="1"/>
    </xf>
    <xf numFmtId="49" fontId="8" fillId="0" borderId="2" xfId="0" applyNumberFormat="1" applyFont="1" applyFill="1" applyBorder="1" applyAlignment="1" applyProtection="1">
      <alignment horizontal="center" vertical="center" wrapText="1"/>
      <protection locked="0"/>
    </xf>
    <xf numFmtId="49" fontId="8" fillId="0" borderId="3" xfId="0" applyNumberFormat="1" applyFont="1" applyFill="1" applyBorder="1" applyAlignment="1" applyProtection="1">
      <alignment horizontal="center" vertical="center" wrapText="1"/>
      <protection locked="0"/>
    </xf>
    <xf numFmtId="165" fontId="3" fillId="0" borderId="1" xfId="0" applyNumberFormat="1" applyFont="1" applyFill="1" applyBorder="1" applyAlignment="1">
      <alignment horizontal="left" vertical="center" wrapText="1"/>
    </xf>
    <xf numFmtId="165" fontId="2" fillId="0" borderId="2" xfId="0" applyNumberFormat="1" applyFont="1" applyFill="1" applyBorder="1" applyAlignment="1">
      <alignment horizontal="left" vertical="center" wrapText="1"/>
    </xf>
    <xf numFmtId="165" fontId="2" fillId="0" borderId="7" xfId="0" applyNumberFormat="1" applyFont="1" applyFill="1" applyBorder="1" applyAlignment="1">
      <alignment horizontal="left" vertical="center" wrapText="1"/>
    </xf>
    <xf numFmtId="165" fontId="2" fillId="0" borderId="3" xfId="0" applyNumberFormat="1" applyFont="1" applyFill="1" applyBorder="1" applyAlignment="1">
      <alignment horizontal="left" vertical="center" wrapText="1"/>
    </xf>
    <xf numFmtId="165" fontId="2" fillId="0" borderId="2" xfId="0" applyNumberFormat="1" applyFont="1" applyFill="1" applyBorder="1" applyAlignment="1">
      <alignment horizontal="center" vertical="center" wrapText="1"/>
    </xf>
    <xf numFmtId="165" fontId="2" fillId="0" borderId="7"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3" fillId="0" borderId="9" xfId="0" applyNumberFormat="1" applyFont="1" applyFill="1" applyBorder="1" applyAlignment="1">
      <alignment horizontal="left" vertical="center" wrapText="1"/>
    </xf>
    <xf numFmtId="49" fontId="3" fillId="0" borderId="8" xfId="0" applyNumberFormat="1" applyFont="1" applyFill="1" applyBorder="1" applyAlignment="1">
      <alignment horizontal="left" vertical="center" wrapText="1"/>
    </xf>
    <xf numFmtId="49" fontId="3" fillId="0" borderId="6"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165" fontId="3" fillId="0" borderId="1" xfId="0" applyNumberFormat="1" applyFont="1" applyFill="1" applyBorder="1" applyAlignment="1">
      <alignment horizontal="center" vertical="center" wrapText="1"/>
    </xf>
    <xf numFmtId="49" fontId="4" fillId="0" borderId="7" xfId="0" applyNumberFormat="1" applyFont="1" applyFill="1" applyBorder="1" applyAlignment="1">
      <alignment horizontal="left" vertical="center" wrapText="1"/>
    </xf>
    <xf numFmtId="165" fontId="2" fillId="0" borderId="1" xfId="0" applyNumberFormat="1" applyFont="1" applyFill="1" applyBorder="1" applyAlignment="1">
      <alignment horizontal="right" vertical="center" wrapText="1"/>
    </xf>
    <xf numFmtId="165" fontId="2" fillId="0" borderId="1"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165" fontId="3" fillId="0" borderId="9" xfId="0" applyNumberFormat="1" applyFont="1" applyFill="1" applyBorder="1" applyAlignment="1">
      <alignment horizontal="left" vertical="center" wrapText="1"/>
    </xf>
    <xf numFmtId="165" fontId="3" fillId="0" borderId="8" xfId="0" applyNumberFormat="1" applyFont="1" applyFill="1" applyBorder="1" applyAlignment="1">
      <alignment horizontal="left" vertical="center" wrapText="1"/>
    </xf>
    <xf numFmtId="165" fontId="3" fillId="0" borderId="6" xfId="0" applyNumberFormat="1" applyFont="1" applyFill="1" applyBorder="1" applyAlignment="1">
      <alignment horizontal="left" vertical="center" wrapText="1"/>
    </xf>
    <xf numFmtId="165" fontId="2" fillId="0" borderId="1" xfId="0" applyNumberFormat="1" applyFont="1" applyFill="1" applyBorder="1" applyAlignment="1">
      <alignment vertical="center" wrapText="1"/>
    </xf>
    <xf numFmtId="166" fontId="2" fillId="0" borderId="2" xfId="4" applyNumberFormat="1" applyFont="1" applyFill="1" applyBorder="1" applyAlignment="1">
      <alignment horizontal="center" vertical="center"/>
    </xf>
    <xf numFmtId="166" fontId="2" fillId="0" borderId="3" xfId="4" applyNumberFormat="1" applyFont="1" applyFill="1" applyBorder="1" applyAlignment="1">
      <alignment horizontal="center" vertical="center"/>
    </xf>
    <xf numFmtId="166" fontId="2" fillId="0" borderId="4" xfId="4" applyNumberFormat="1" applyFont="1" applyFill="1" applyBorder="1" applyAlignment="1">
      <alignment horizontal="center" vertical="center"/>
    </xf>
    <xf numFmtId="166" fontId="2" fillId="0" borderId="10" xfId="4" applyNumberFormat="1" applyFont="1" applyFill="1" applyBorder="1" applyAlignment="1">
      <alignment horizontal="center" vertical="center"/>
    </xf>
    <xf numFmtId="49" fontId="2" fillId="0" borderId="2" xfId="0" applyNumberFormat="1" applyFont="1" applyFill="1" applyBorder="1" applyAlignment="1" applyProtection="1">
      <alignment horizontal="center" vertical="center" wrapText="1"/>
      <protection locked="0"/>
    </xf>
    <xf numFmtId="49" fontId="2" fillId="0" borderId="3" xfId="0" applyNumberFormat="1" applyFont="1" applyFill="1" applyBorder="1" applyAlignment="1" applyProtection="1">
      <alignment horizontal="center" vertical="center" wrapText="1"/>
      <protection locked="0"/>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3" fontId="8" fillId="0" borderId="2" xfId="0"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0" fontId="2" fillId="0" borderId="7" xfId="0" applyFont="1" applyFill="1" applyBorder="1" applyAlignment="1">
      <alignment horizontal="left" vertical="center" wrapText="1"/>
    </xf>
    <xf numFmtId="49" fontId="2" fillId="0" borderId="2" xfId="0" applyNumberFormat="1" applyFont="1" applyFill="1" applyBorder="1" applyAlignment="1" applyProtection="1">
      <alignment horizontal="left" vertical="center" wrapText="1"/>
      <protection locked="0"/>
    </xf>
    <xf numFmtId="49" fontId="2" fillId="0" borderId="7" xfId="0" applyNumberFormat="1" applyFont="1" applyFill="1" applyBorder="1" applyAlignment="1" applyProtection="1">
      <alignment horizontal="left" vertical="center" wrapText="1"/>
      <protection locked="0"/>
    </xf>
    <xf numFmtId="49" fontId="2" fillId="0" borderId="3" xfId="0" applyNumberFormat="1" applyFont="1" applyFill="1" applyBorder="1" applyAlignment="1" applyProtection="1">
      <alignment horizontal="left" vertical="center" wrapText="1"/>
      <protection locked="0"/>
    </xf>
    <xf numFmtId="0" fontId="2" fillId="0" borderId="2" xfId="0" applyNumberFormat="1" applyFont="1" applyFill="1" applyBorder="1" applyAlignment="1" applyProtection="1">
      <alignment horizontal="left" vertical="center" wrapText="1"/>
      <protection locked="0"/>
    </xf>
    <xf numFmtId="0" fontId="2" fillId="0" borderId="3" xfId="0" applyNumberFormat="1" applyFont="1" applyFill="1" applyBorder="1" applyAlignment="1" applyProtection="1">
      <alignment horizontal="left" vertical="center" wrapText="1"/>
      <protection locked="0"/>
    </xf>
    <xf numFmtId="165" fontId="13" fillId="0" borderId="2" xfId="0" applyNumberFormat="1" applyFont="1" applyFill="1" applyBorder="1" applyAlignment="1">
      <alignment horizontal="center" vertical="center" wrapText="1"/>
    </xf>
    <xf numFmtId="165" fontId="13" fillId="0" borderId="3"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165" fontId="12" fillId="0" borderId="2" xfId="0" applyNumberFormat="1" applyFont="1" applyFill="1" applyBorder="1" applyAlignment="1">
      <alignment horizontal="center" vertical="center" wrapText="1"/>
    </xf>
    <xf numFmtId="165" fontId="12" fillId="0" borderId="3"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7" xfId="0" applyNumberFormat="1" applyFont="1" applyFill="1" applyBorder="1" applyAlignment="1">
      <alignment horizontal="left" vertical="top" wrapText="1"/>
    </xf>
    <xf numFmtId="0" fontId="4" fillId="0" borderId="1" xfId="0" applyFont="1" applyFill="1" applyBorder="1" applyAlignment="1">
      <alignment vertical="top" wrapText="1"/>
    </xf>
    <xf numFmtId="0" fontId="4" fillId="0" borderId="7" xfId="0" applyFont="1" applyFill="1" applyBorder="1" applyAlignment="1">
      <alignment horizontal="left" vertical="center" wrapText="1"/>
    </xf>
    <xf numFmtId="0" fontId="4" fillId="0" borderId="2" xfId="0" applyFont="1" applyFill="1" applyBorder="1" applyAlignment="1">
      <alignment horizontal="left" wrapText="1"/>
    </xf>
    <xf numFmtId="0" fontId="4" fillId="0" borderId="3" xfId="0" applyFont="1" applyFill="1" applyBorder="1" applyAlignment="1">
      <alignment horizontal="left" vertical="top" wrapText="1"/>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6" xfId="0" applyFont="1" applyFill="1" applyBorder="1" applyAlignment="1">
      <alignment horizontal="left" vertical="center" wrapText="1"/>
    </xf>
    <xf numFmtId="3" fontId="3" fillId="0" borderId="9"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3" fontId="3" fillId="0" borderId="6" xfId="0" applyNumberFormat="1" applyFont="1" applyFill="1" applyBorder="1" applyAlignment="1">
      <alignment horizontal="left" vertical="center" wrapText="1"/>
    </xf>
    <xf numFmtId="3" fontId="9" fillId="0" borderId="6" xfId="0" applyNumberFormat="1" applyFont="1" applyFill="1" applyBorder="1" applyAlignment="1">
      <alignment horizontal="left" vertical="center" wrapText="1"/>
    </xf>
    <xf numFmtId="0" fontId="8" fillId="0" borderId="2" xfId="0" applyFont="1" applyFill="1" applyBorder="1" applyAlignment="1">
      <alignment horizontal="center" vertical="center" wrapText="1"/>
    </xf>
    <xf numFmtId="49" fontId="2" fillId="0" borderId="7" xfId="0" applyNumberFormat="1" applyFont="1" applyFill="1" applyBorder="1" applyAlignment="1" applyProtection="1">
      <alignment horizontal="center" vertical="center" wrapText="1"/>
      <protection locked="0"/>
    </xf>
    <xf numFmtId="49" fontId="8" fillId="0" borderId="7" xfId="0" applyNumberFormat="1" applyFont="1" applyFill="1" applyBorder="1" applyAlignment="1" applyProtection="1">
      <alignment horizontal="center" vertical="center" wrapText="1"/>
      <protection locked="0"/>
    </xf>
    <xf numFmtId="0" fontId="2" fillId="0" borderId="7" xfId="0" applyNumberFormat="1" applyFont="1" applyFill="1" applyBorder="1" applyAlignment="1" applyProtection="1">
      <alignment horizontal="left" vertical="center" wrapText="1"/>
      <protection locked="0"/>
    </xf>
    <xf numFmtId="49" fontId="2" fillId="0" borderId="7" xfId="0" applyNumberFormat="1" applyFont="1" applyFill="1" applyBorder="1" applyAlignment="1">
      <alignment vertical="center" wrapText="1"/>
    </xf>
    <xf numFmtId="49" fontId="2" fillId="0" borderId="7" xfId="0" applyNumberFormat="1" applyFont="1" applyFill="1" applyBorder="1" applyAlignment="1" applyProtection="1">
      <alignment horizontal="center" vertical="center" wrapText="1"/>
      <protection locked="0"/>
    </xf>
    <xf numFmtId="49" fontId="8" fillId="0" borderId="7" xfId="0" applyNumberFormat="1" applyFont="1" applyFill="1" applyBorder="1" applyAlignment="1" applyProtection="1">
      <alignment horizontal="center" vertical="center" wrapText="1"/>
      <protection locked="0"/>
    </xf>
    <xf numFmtId="0" fontId="2" fillId="0" borderId="11" xfId="0" applyFont="1" applyFill="1" applyBorder="1" applyAlignment="1">
      <alignment vertical="center" wrapText="1"/>
    </xf>
    <xf numFmtId="49" fontId="2" fillId="0" borderId="0" xfId="0" applyNumberFormat="1" applyFont="1" applyFill="1" applyBorder="1" applyAlignment="1">
      <alignment vertical="center" wrapText="1"/>
    </xf>
    <xf numFmtId="49" fontId="2" fillId="0" borderId="5" xfId="0" applyNumberFormat="1" applyFont="1" applyFill="1" applyBorder="1" applyAlignment="1" applyProtection="1">
      <alignment horizontal="left" vertical="center" wrapText="1"/>
      <protection locked="0"/>
    </xf>
    <xf numFmtId="49"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0" fontId="3" fillId="0" borderId="9"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4" fillId="0" borderId="1" xfId="0" applyFont="1" applyFill="1" applyBorder="1" applyAlignment="1">
      <alignment vertical="center" wrapText="1"/>
    </xf>
    <xf numFmtId="0" fontId="2" fillId="0" borderId="2"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4" fillId="0" borderId="3" xfId="0" applyFont="1" applyFill="1" applyBorder="1" applyAlignment="1">
      <alignment vertical="center" wrapText="1"/>
    </xf>
  </cellXfs>
  <cellStyles count="6">
    <cellStyle name="Обычный" xfId="0" builtinId="0"/>
    <cellStyle name="Обычный 2" xfId="1"/>
    <cellStyle name="Обычный 3" xfId="2"/>
    <cellStyle name="Обычный_Лист1" xfId="3"/>
    <cellStyle name="Финансовый" xfId="4" builtinId="3"/>
    <cellStyle name="Финансовый 2" xfId="5"/>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5"/>
  <sheetViews>
    <sheetView tabSelected="1" zoomScale="85" zoomScaleNormal="85" zoomScaleSheetLayoutView="50" workbookViewId="0">
      <pane ySplit="4" topLeftCell="A5" activePane="bottomLeft" state="frozenSplit"/>
      <selection pane="bottomLeft" activeCell="H226" sqref="H226"/>
    </sheetView>
  </sheetViews>
  <sheetFormatPr defaultColWidth="8.85546875" defaultRowHeight="15" x14ac:dyDescent="0.25"/>
  <cols>
    <col min="1" max="1" width="17.42578125" style="29" customWidth="1"/>
    <col min="2" max="2" width="18.5703125" style="33" customWidth="1"/>
    <col min="3" max="3" width="42.42578125" style="11" customWidth="1"/>
    <col min="4" max="4" width="14.28515625" style="37" customWidth="1"/>
    <col min="5" max="5" width="10.28515625" style="77" customWidth="1"/>
    <col min="6" max="8" width="16.7109375" style="38" customWidth="1"/>
    <col min="9" max="9" width="90.140625" style="61" customWidth="1"/>
    <col min="10" max="10" width="25.140625" style="39" customWidth="1"/>
    <col min="11" max="11" width="17.7109375" style="11" customWidth="1"/>
    <col min="12" max="253" width="8.85546875" style="11" customWidth="1"/>
    <col min="254" max="16384" width="8.85546875" style="11"/>
  </cols>
  <sheetData>
    <row r="1" spans="1:10" x14ac:dyDescent="0.25">
      <c r="B1" s="169" t="s">
        <v>108</v>
      </c>
      <c r="C1" s="169"/>
      <c r="D1" s="169"/>
      <c r="E1" s="169"/>
      <c r="F1" s="169"/>
      <c r="G1" s="169"/>
      <c r="H1" s="169"/>
      <c r="I1" s="169"/>
    </row>
    <row r="2" spans="1:10" s="12" customFormat="1" x14ac:dyDescent="0.2">
      <c r="A2" s="20"/>
      <c r="B2" s="170"/>
      <c r="C2" s="170"/>
      <c r="D2" s="170"/>
      <c r="E2" s="170"/>
      <c r="F2" s="170"/>
      <c r="G2" s="170"/>
      <c r="H2" s="170"/>
      <c r="I2" s="170"/>
      <c r="J2" s="33"/>
    </row>
    <row r="3" spans="1:10" s="12" customFormat="1" ht="35.25" customHeight="1" x14ac:dyDescent="0.2">
      <c r="A3" s="177" t="s">
        <v>14</v>
      </c>
      <c r="B3" s="177" t="s">
        <v>8</v>
      </c>
      <c r="C3" s="177" t="s">
        <v>1</v>
      </c>
      <c r="D3" s="177" t="s">
        <v>9</v>
      </c>
      <c r="E3" s="178" t="s">
        <v>83</v>
      </c>
      <c r="F3" s="179" t="s">
        <v>71</v>
      </c>
      <c r="G3" s="179"/>
      <c r="H3" s="179"/>
      <c r="I3" s="171" t="s">
        <v>13</v>
      </c>
      <c r="J3" s="33"/>
    </row>
    <row r="4" spans="1:10" s="13" customFormat="1" ht="70.5" customHeight="1" x14ac:dyDescent="0.2">
      <c r="A4" s="180"/>
      <c r="B4" s="180"/>
      <c r="C4" s="180"/>
      <c r="D4" s="180"/>
      <c r="E4" s="181"/>
      <c r="F4" s="4" t="s">
        <v>43</v>
      </c>
      <c r="G4" s="4" t="s">
        <v>81</v>
      </c>
      <c r="H4" s="4" t="s">
        <v>107</v>
      </c>
      <c r="I4" s="171"/>
      <c r="J4" s="33"/>
    </row>
    <row r="5" spans="1:10" s="14" customFormat="1" ht="31.9" hidden="1" customHeight="1" x14ac:dyDescent="0.2">
      <c r="A5" s="111" t="s">
        <v>79</v>
      </c>
      <c r="B5" s="112"/>
      <c r="C5" s="112"/>
      <c r="D5" s="113"/>
      <c r="E5" s="182"/>
      <c r="F5" s="53">
        <f>SUM(F6:F6)</f>
        <v>0</v>
      </c>
      <c r="G5" s="53">
        <f>SUM(G6:G6)</f>
        <v>0</v>
      </c>
      <c r="H5" s="53">
        <f>SUM(H6:H6)</f>
        <v>0</v>
      </c>
      <c r="I5" s="54"/>
      <c r="J5" s="40"/>
    </row>
    <row r="6" spans="1:10" s="18" customFormat="1" hidden="1" x14ac:dyDescent="0.25">
      <c r="A6" s="62"/>
      <c r="B6" s="3"/>
      <c r="C6" s="2"/>
      <c r="D6" s="3"/>
      <c r="E6" s="63"/>
      <c r="F6" s="52"/>
      <c r="G6" s="52"/>
      <c r="H6" s="52"/>
      <c r="I6" s="16"/>
      <c r="J6" s="41"/>
    </row>
    <row r="7" spans="1:10" s="14" customFormat="1" hidden="1" x14ac:dyDescent="0.25">
      <c r="A7" s="21"/>
      <c r="B7" s="10"/>
      <c r="C7" s="7"/>
      <c r="D7" s="3"/>
      <c r="E7" s="63"/>
      <c r="F7" s="52"/>
      <c r="G7" s="52"/>
      <c r="H7" s="52"/>
      <c r="I7" s="16"/>
      <c r="J7" s="40"/>
    </row>
    <row r="8" spans="1:10" s="43" customFormat="1" ht="32.25" customHeight="1" x14ac:dyDescent="0.2">
      <c r="A8" s="183" t="s">
        <v>291</v>
      </c>
      <c r="B8" s="184"/>
      <c r="C8" s="184"/>
      <c r="D8" s="185"/>
      <c r="E8" s="186"/>
      <c r="F8" s="53">
        <f>SUM(F9:F13)</f>
        <v>-167758</v>
      </c>
      <c r="G8" s="53">
        <f t="shared" ref="G8:H8" si="0">SUM(G9:G13)</f>
        <v>2.9</v>
      </c>
      <c r="H8" s="53">
        <f t="shared" si="0"/>
        <v>139</v>
      </c>
      <c r="I8" s="5"/>
      <c r="J8" s="42"/>
    </row>
    <row r="9" spans="1:10" s="12" customFormat="1" ht="193.9" customHeight="1" x14ac:dyDescent="0.2">
      <c r="A9" s="2" t="s">
        <v>24</v>
      </c>
      <c r="B9" s="88" t="s">
        <v>252</v>
      </c>
      <c r="C9" s="88" t="s">
        <v>253</v>
      </c>
      <c r="D9" s="3" t="s">
        <v>229</v>
      </c>
      <c r="E9" s="70" t="s">
        <v>254</v>
      </c>
      <c r="F9" s="52">
        <v>90808.6</v>
      </c>
      <c r="G9" s="52"/>
      <c r="H9" s="52"/>
      <c r="I9" s="5" t="s">
        <v>264</v>
      </c>
      <c r="J9" s="33"/>
    </row>
    <row r="10" spans="1:10" s="12" customFormat="1" ht="92.45" customHeight="1" x14ac:dyDescent="0.2">
      <c r="A10" s="2" t="s">
        <v>24</v>
      </c>
      <c r="B10" s="88" t="s">
        <v>255</v>
      </c>
      <c r="C10" s="88" t="s">
        <v>256</v>
      </c>
      <c r="D10" s="3" t="s">
        <v>229</v>
      </c>
      <c r="E10" s="70" t="s">
        <v>254</v>
      </c>
      <c r="F10" s="89">
        <f>-54320-93376-46864</f>
        <v>-194560</v>
      </c>
      <c r="G10" s="52"/>
      <c r="H10" s="52"/>
      <c r="I10" s="5" t="s">
        <v>262</v>
      </c>
      <c r="J10" s="33"/>
    </row>
    <row r="11" spans="1:10" s="12" customFormat="1" ht="88.9" customHeight="1" x14ac:dyDescent="0.2">
      <c r="A11" s="2" t="s">
        <v>24</v>
      </c>
      <c r="B11" s="88" t="s">
        <v>257</v>
      </c>
      <c r="C11" s="88" t="s">
        <v>258</v>
      </c>
      <c r="D11" s="3" t="s">
        <v>229</v>
      </c>
      <c r="E11" s="70" t="s">
        <v>254</v>
      </c>
      <c r="F11" s="52">
        <f>-35759-20097-15344</f>
        <v>-71200</v>
      </c>
      <c r="G11" s="52"/>
      <c r="H11" s="52"/>
      <c r="I11" s="5" t="s">
        <v>263</v>
      </c>
      <c r="J11" s="33"/>
    </row>
    <row r="12" spans="1:10" s="12" customFormat="1" ht="106.9" customHeight="1" x14ac:dyDescent="0.2">
      <c r="A12" s="2" t="s">
        <v>24</v>
      </c>
      <c r="B12" s="88" t="s">
        <v>259</v>
      </c>
      <c r="C12" s="88" t="s">
        <v>260</v>
      </c>
      <c r="D12" s="3" t="s">
        <v>229</v>
      </c>
      <c r="E12" s="70" t="s">
        <v>254</v>
      </c>
      <c r="F12" s="52">
        <v>7190.8</v>
      </c>
      <c r="G12" s="52"/>
      <c r="H12" s="52"/>
      <c r="I12" s="5" t="s">
        <v>261</v>
      </c>
      <c r="J12" s="33"/>
    </row>
    <row r="13" spans="1:10" s="12" customFormat="1" ht="92.45" customHeight="1" x14ac:dyDescent="0.2">
      <c r="A13" s="2" t="s">
        <v>24</v>
      </c>
      <c r="B13" s="9" t="s">
        <v>226</v>
      </c>
      <c r="C13" s="19" t="s">
        <v>225</v>
      </c>
      <c r="D13" s="3" t="s">
        <v>229</v>
      </c>
      <c r="E13" s="63" t="s">
        <v>227</v>
      </c>
      <c r="F13" s="52">
        <v>2.6</v>
      </c>
      <c r="G13" s="52">
        <v>2.9</v>
      </c>
      <c r="H13" s="52">
        <v>139</v>
      </c>
      <c r="I13" s="16" t="s">
        <v>265</v>
      </c>
      <c r="J13" s="33"/>
    </row>
    <row r="14" spans="1:10" s="43" customFormat="1" x14ac:dyDescent="0.2">
      <c r="A14" s="2"/>
      <c r="B14" s="1"/>
      <c r="C14" s="8"/>
      <c r="D14" s="4"/>
      <c r="E14" s="64"/>
      <c r="F14" s="52"/>
      <c r="G14" s="52"/>
      <c r="H14" s="52"/>
      <c r="I14" s="5"/>
      <c r="J14" s="42"/>
    </row>
    <row r="15" spans="1:10" s="14" customFormat="1" ht="31.9" customHeight="1" x14ac:dyDescent="0.2">
      <c r="A15" s="143" t="s">
        <v>10</v>
      </c>
      <c r="B15" s="144"/>
      <c r="C15" s="144"/>
      <c r="D15" s="145"/>
      <c r="E15" s="67"/>
      <c r="F15" s="53">
        <f>F21+F28+F65+F83+F95+F58+F117+F132+F104+F16+F127+F139+F150</f>
        <v>131431.89999999997</v>
      </c>
      <c r="G15" s="53">
        <f>G21+G28+G65+G83+G58+G117+G132+G104+G16+G127+G139+G150</f>
        <v>-22986.3</v>
      </c>
      <c r="H15" s="53">
        <f>H21+H28+H65+H83+H58+H117+H132+H104+H16+H127+H139+H150</f>
        <v>-11700.299999999997</v>
      </c>
      <c r="I15" s="5" t="s">
        <v>2</v>
      </c>
      <c r="J15" s="40"/>
    </row>
    <row r="16" spans="1:10" s="14" customFormat="1" ht="31.9" customHeight="1" x14ac:dyDescent="0.2">
      <c r="A16" s="122" t="s">
        <v>113</v>
      </c>
      <c r="B16" s="122"/>
      <c r="C16" s="122"/>
      <c r="D16" s="122"/>
      <c r="E16" s="65"/>
      <c r="F16" s="53">
        <f>SUM(F17:F19)</f>
        <v>2295.9</v>
      </c>
      <c r="G16" s="53">
        <f>SUM(G17:G19)</f>
        <v>2175.9</v>
      </c>
      <c r="H16" s="53">
        <f>SUM(H17:H19)</f>
        <v>2175.9</v>
      </c>
      <c r="I16" s="5"/>
      <c r="J16" s="40"/>
    </row>
    <row r="17" spans="1:10" s="17" customFormat="1" ht="344.25" x14ac:dyDescent="0.2">
      <c r="A17" s="92" t="s">
        <v>56</v>
      </c>
      <c r="B17" s="107" t="s">
        <v>355</v>
      </c>
      <c r="C17" s="107" t="s">
        <v>29</v>
      </c>
      <c r="D17" s="49" t="s">
        <v>112</v>
      </c>
      <c r="E17" s="96" t="s">
        <v>86</v>
      </c>
      <c r="F17" s="52">
        <v>120</v>
      </c>
      <c r="G17" s="52"/>
      <c r="H17" s="52"/>
      <c r="I17" s="84" t="s">
        <v>356</v>
      </c>
      <c r="J17" s="42"/>
    </row>
    <row r="18" spans="1:10" s="17" customFormat="1" ht="409.15" customHeight="1" x14ac:dyDescent="0.2">
      <c r="A18" s="123" t="s">
        <v>48</v>
      </c>
      <c r="B18" s="123" t="s">
        <v>93</v>
      </c>
      <c r="C18" s="123" t="s">
        <v>49</v>
      </c>
      <c r="D18" s="167" t="s">
        <v>230</v>
      </c>
      <c r="E18" s="163" t="s">
        <v>86</v>
      </c>
      <c r="F18" s="147">
        <v>2175.9</v>
      </c>
      <c r="G18" s="147">
        <v>2175.9</v>
      </c>
      <c r="H18" s="147">
        <v>2175.9</v>
      </c>
      <c r="I18" s="165" t="s">
        <v>306</v>
      </c>
      <c r="J18" s="42"/>
    </row>
    <row r="19" spans="1:10" s="17" customFormat="1" ht="186.6" customHeight="1" x14ac:dyDescent="0.2">
      <c r="A19" s="125"/>
      <c r="B19" s="125"/>
      <c r="C19" s="125"/>
      <c r="D19" s="168"/>
      <c r="E19" s="164"/>
      <c r="F19" s="148"/>
      <c r="G19" s="148"/>
      <c r="H19" s="148"/>
      <c r="I19" s="166"/>
      <c r="J19" s="42"/>
    </row>
    <row r="20" spans="1:10" s="17" customFormat="1" x14ac:dyDescent="0.2">
      <c r="A20" s="107"/>
      <c r="B20" s="107"/>
      <c r="C20" s="107"/>
      <c r="D20" s="107"/>
      <c r="E20" s="66"/>
      <c r="F20" s="52"/>
      <c r="G20" s="52"/>
      <c r="H20" s="52"/>
      <c r="I20" s="5"/>
      <c r="J20" s="42"/>
    </row>
    <row r="21" spans="1:10" s="14" customFormat="1" ht="39" customHeight="1" x14ac:dyDescent="0.2">
      <c r="A21" s="122" t="s">
        <v>114</v>
      </c>
      <c r="B21" s="122"/>
      <c r="C21" s="122"/>
      <c r="D21" s="122"/>
      <c r="E21" s="65"/>
      <c r="F21" s="53">
        <f>SUM(F22:F26)</f>
        <v>70.899999999999991</v>
      </c>
      <c r="G21" s="53">
        <f t="shared" ref="G21:H21" si="1">SUM(G22:G26)</f>
        <v>-0.2</v>
      </c>
      <c r="H21" s="53">
        <f t="shared" si="1"/>
        <v>-0.2</v>
      </c>
      <c r="I21" s="5"/>
      <c r="J21" s="40"/>
    </row>
    <row r="22" spans="1:10" s="28" customFormat="1" ht="45" hidden="1" x14ac:dyDescent="0.2">
      <c r="A22" s="94" t="s">
        <v>16</v>
      </c>
      <c r="B22" s="62" t="s">
        <v>23</v>
      </c>
      <c r="C22" s="161"/>
      <c r="D22" s="25"/>
      <c r="E22" s="69"/>
      <c r="F22" s="52"/>
      <c r="G22" s="52"/>
      <c r="H22" s="52"/>
      <c r="I22" s="5"/>
      <c r="J22" s="36"/>
    </row>
    <row r="23" spans="1:10" s="28" customFormat="1" ht="75" hidden="1" x14ac:dyDescent="0.2">
      <c r="A23" s="94" t="s">
        <v>16</v>
      </c>
      <c r="B23" s="107"/>
      <c r="C23" s="162"/>
      <c r="D23" s="3" t="s">
        <v>231</v>
      </c>
      <c r="E23" s="63"/>
      <c r="F23" s="52"/>
      <c r="G23" s="52"/>
      <c r="H23" s="52"/>
      <c r="I23" s="5"/>
      <c r="J23" s="36"/>
    </row>
    <row r="24" spans="1:10" s="28" customFormat="1" ht="229.5" x14ac:dyDescent="0.2">
      <c r="A24" s="94" t="s">
        <v>16</v>
      </c>
      <c r="B24" s="107" t="s">
        <v>159</v>
      </c>
      <c r="C24" s="83" t="s">
        <v>29</v>
      </c>
      <c r="D24" s="25" t="s">
        <v>54</v>
      </c>
      <c r="E24" s="187" t="s">
        <v>160</v>
      </c>
      <c r="F24" s="52">
        <v>71.099999999999994</v>
      </c>
      <c r="G24" s="52">
        <v>0</v>
      </c>
      <c r="H24" s="52">
        <v>0</v>
      </c>
      <c r="I24" s="5" t="s">
        <v>307</v>
      </c>
      <c r="J24" s="36"/>
    </row>
    <row r="25" spans="1:10" s="28" customFormat="1" ht="73.900000000000006" customHeight="1" x14ac:dyDescent="0.2">
      <c r="A25" s="94" t="s">
        <v>16</v>
      </c>
      <c r="B25" s="107" t="s">
        <v>154</v>
      </c>
      <c r="C25" s="83" t="s">
        <v>29</v>
      </c>
      <c r="D25" s="25" t="s">
        <v>54</v>
      </c>
      <c r="E25" s="187" t="s">
        <v>155</v>
      </c>
      <c r="F25" s="52">
        <v>-0.2</v>
      </c>
      <c r="G25" s="52">
        <v>-0.2</v>
      </c>
      <c r="H25" s="52">
        <v>-0.2</v>
      </c>
      <c r="I25" s="5" t="s">
        <v>331</v>
      </c>
      <c r="J25" s="36"/>
    </row>
    <row r="26" spans="1:10" s="28" customFormat="1" ht="45" hidden="1" x14ac:dyDescent="0.2">
      <c r="A26" s="94" t="s">
        <v>16</v>
      </c>
      <c r="B26" s="107"/>
      <c r="C26" s="83"/>
      <c r="D26" s="25"/>
      <c r="E26" s="187"/>
      <c r="F26" s="52"/>
      <c r="G26" s="52"/>
      <c r="H26" s="52"/>
      <c r="I26" s="5"/>
      <c r="J26" s="36"/>
    </row>
    <row r="27" spans="1:10" s="18" customFormat="1" x14ac:dyDescent="0.2">
      <c r="A27" s="1"/>
      <c r="B27" s="62"/>
      <c r="C27" s="83"/>
      <c r="D27" s="3"/>
      <c r="E27" s="63"/>
      <c r="F27" s="52"/>
      <c r="G27" s="52"/>
      <c r="H27" s="52"/>
      <c r="I27" s="5"/>
      <c r="J27" s="50"/>
    </row>
    <row r="28" spans="1:10" s="14" customFormat="1" ht="40.9" customHeight="1" x14ac:dyDescent="0.2">
      <c r="A28" s="143" t="s">
        <v>21</v>
      </c>
      <c r="B28" s="144"/>
      <c r="C28" s="144"/>
      <c r="D28" s="145"/>
      <c r="E28" s="67"/>
      <c r="F28" s="53">
        <f>SUM(F29:F56)</f>
        <v>57643.600000000006</v>
      </c>
      <c r="G28" s="53">
        <f t="shared" ref="G28:H28" si="2">SUM(G29:G56)</f>
        <v>-13716</v>
      </c>
      <c r="H28" s="53">
        <f t="shared" si="2"/>
        <v>-17210.099999999999</v>
      </c>
      <c r="I28" s="16"/>
      <c r="J28" s="32"/>
    </row>
    <row r="29" spans="1:10" s="17" customFormat="1" ht="105.6" customHeight="1" x14ac:dyDescent="0.2">
      <c r="A29" s="107" t="s">
        <v>15</v>
      </c>
      <c r="B29" s="107" t="s">
        <v>110</v>
      </c>
      <c r="C29" s="123" t="s">
        <v>111</v>
      </c>
      <c r="D29" s="4" t="s">
        <v>112</v>
      </c>
      <c r="E29" s="70" t="s">
        <v>343</v>
      </c>
      <c r="F29" s="52">
        <v>1300</v>
      </c>
      <c r="G29" s="52"/>
      <c r="H29" s="52"/>
      <c r="I29" s="173" t="s">
        <v>171</v>
      </c>
      <c r="J29" s="31"/>
    </row>
    <row r="30" spans="1:10" s="17" customFormat="1" ht="186" customHeight="1" x14ac:dyDescent="0.2">
      <c r="A30" s="107" t="s">
        <v>75</v>
      </c>
      <c r="B30" s="107" t="s">
        <v>152</v>
      </c>
      <c r="C30" s="125"/>
      <c r="D30" s="4" t="s">
        <v>112</v>
      </c>
      <c r="E30" s="70">
        <v>37</v>
      </c>
      <c r="F30" s="79">
        <v>0</v>
      </c>
      <c r="G30" s="79">
        <v>-18173.7</v>
      </c>
      <c r="H30" s="79">
        <v>-18900.599999999999</v>
      </c>
      <c r="I30" s="87" t="s">
        <v>308</v>
      </c>
      <c r="J30" s="31"/>
    </row>
    <row r="31" spans="1:10" s="28" customFormat="1" ht="242.25" customHeight="1" x14ac:dyDescent="0.2">
      <c r="A31" s="26" t="s">
        <v>87</v>
      </c>
      <c r="B31" s="98" t="s">
        <v>85</v>
      </c>
      <c r="C31" s="161" t="s">
        <v>40</v>
      </c>
      <c r="D31" s="188" t="s">
        <v>232</v>
      </c>
      <c r="E31" s="189" t="s">
        <v>120</v>
      </c>
      <c r="F31" s="79">
        <v>9206.4</v>
      </c>
      <c r="G31" s="79"/>
      <c r="H31" s="79"/>
      <c r="I31" s="80" t="s">
        <v>172</v>
      </c>
      <c r="J31" s="44"/>
    </row>
    <row r="32" spans="1:10" s="28" customFormat="1" ht="280.5" x14ac:dyDescent="0.2">
      <c r="A32" s="26" t="s">
        <v>195</v>
      </c>
      <c r="B32" s="107" t="s">
        <v>85</v>
      </c>
      <c r="C32" s="190"/>
      <c r="D32" s="25" t="s">
        <v>232</v>
      </c>
      <c r="E32" s="69" t="s">
        <v>196</v>
      </c>
      <c r="F32" s="52">
        <v>1892.2</v>
      </c>
      <c r="G32" s="52"/>
      <c r="H32" s="52"/>
      <c r="I32" s="80" t="s">
        <v>309</v>
      </c>
      <c r="J32" s="44"/>
    </row>
    <row r="33" spans="1:10" s="28" customFormat="1" ht="255" x14ac:dyDescent="0.2">
      <c r="A33" s="26" t="s">
        <v>195</v>
      </c>
      <c r="B33" s="107" t="s">
        <v>85</v>
      </c>
      <c r="C33" s="190"/>
      <c r="D33" s="25" t="s">
        <v>232</v>
      </c>
      <c r="E33" s="69" t="s">
        <v>344</v>
      </c>
      <c r="F33" s="52">
        <v>5152.6000000000004</v>
      </c>
      <c r="G33" s="79"/>
      <c r="H33" s="79"/>
      <c r="I33" s="80" t="s">
        <v>299</v>
      </c>
      <c r="J33" s="44"/>
    </row>
    <row r="34" spans="1:10" s="28" customFormat="1" ht="267.75" x14ac:dyDescent="0.2">
      <c r="A34" s="26" t="s">
        <v>195</v>
      </c>
      <c r="B34" s="107" t="s">
        <v>85</v>
      </c>
      <c r="C34" s="190"/>
      <c r="D34" s="25"/>
      <c r="E34" s="69" t="s">
        <v>293</v>
      </c>
      <c r="F34" s="52">
        <v>-561.9</v>
      </c>
      <c r="G34" s="79"/>
      <c r="H34" s="79"/>
      <c r="I34" s="80" t="s">
        <v>294</v>
      </c>
      <c r="J34" s="44"/>
    </row>
    <row r="35" spans="1:10" s="28" customFormat="1" ht="242.25" x14ac:dyDescent="0.2">
      <c r="A35" s="191" t="s">
        <v>121</v>
      </c>
      <c r="B35" s="107" t="s">
        <v>85</v>
      </c>
      <c r="C35" s="190"/>
      <c r="D35" s="25" t="s">
        <v>232</v>
      </c>
      <c r="E35" s="69" t="s">
        <v>122</v>
      </c>
      <c r="F35" s="52">
        <v>585.29999999999995</v>
      </c>
      <c r="G35" s="79"/>
      <c r="H35" s="79"/>
      <c r="I35" s="80" t="s">
        <v>173</v>
      </c>
      <c r="J35" s="44"/>
    </row>
    <row r="36" spans="1:10" s="28" customFormat="1" ht="75" hidden="1" x14ac:dyDescent="0.2">
      <c r="A36" s="81" t="s">
        <v>88</v>
      </c>
      <c r="B36" s="98" t="s">
        <v>26</v>
      </c>
      <c r="C36" s="190"/>
      <c r="D36" s="105" t="s">
        <v>232</v>
      </c>
      <c r="E36" s="99"/>
      <c r="F36" s="52"/>
      <c r="G36" s="52"/>
      <c r="H36" s="52"/>
      <c r="I36" s="5"/>
      <c r="J36" s="44"/>
    </row>
    <row r="37" spans="1:10" s="28" customFormat="1" ht="72" hidden="1" customHeight="1" x14ac:dyDescent="0.2">
      <c r="A37" s="81" t="s">
        <v>84</v>
      </c>
      <c r="B37" s="98" t="s">
        <v>26</v>
      </c>
      <c r="C37" s="190"/>
      <c r="D37" s="105" t="s">
        <v>232</v>
      </c>
      <c r="E37" s="99"/>
      <c r="F37" s="52"/>
      <c r="G37" s="52"/>
      <c r="H37" s="52"/>
      <c r="I37" s="5"/>
      <c r="J37" s="44"/>
    </row>
    <row r="38" spans="1:10" s="28" customFormat="1" ht="302.25" customHeight="1" x14ac:dyDescent="0.2">
      <c r="A38" s="81" t="s">
        <v>118</v>
      </c>
      <c r="B38" s="98" t="s">
        <v>26</v>
      </c>
      <c r="C38" s="190"/>
      <c r="D38" s="105" t="s">
        <v>232</v>
      </c>
      <c r="E38" s="99" t="s">
        <v>119</v>
      </c>
      <c r="F38" s="52">
        <v>516.1</v>
      </c>
      <c r="G38" s="52"/>
      <c r="H38" s="52"/>
      <c r="I38" s="5" t="s">
        <v>310</v>
      </c>
      <c r="J38" s="44"/>
    </row>
    <row r="39" spans="1:10" s="28" customFormat="1" ht="173.45" customHeight="1" x14ac:dyDescent="0.2">
      <c r="A39" s="81" t="s">
        <v>118</v>
      </c>
      <c r="B39" s="98" t="s">
        <v>26</v>
      </c>
      <c r="C39" s="190"/>
      <c r="D39" s="105" t="s">
        <v>50</v>
      </c>
      <c r="E39" s="99" t="s">
        <v>302</v>
      </c>
      <c r="F39" s="52">
        <v>630.5</v>
      </c>
      <c r="G39" s="52"/>
      <c r="H39" s="52"/>
      <c r="I39" s="5" t="s">
        <v>305</v>
      </c>
      <c r="J39" s="44"/>
    </row>
    <row r="40" spans="1:10" s="28" customFormat="1" ht="165.75" x14ac:dyDescent="0.2">
      <c r="A40" s="81" t="s">
        <v>116</v>
      </c>
      <c r="B40" s="110" t="s">
        <v>26</v>
      </c>
      <c r="C40" s="190"/>
      <c r="D40" s="105" t="s">
        <v>50</v>
      </c>
      <c r="E40" s="99" t="s">
        <v>117</v>
      </c>
      <c r="F40" s="52">
        <v>2832.3</v>
      </c>
      <c r="G40" s="52">
        <v>2832.2</v>
      </c>
      <c r="H40" s="52"/>
      <c r="I40" s="5" t="s">
        <v>207</v>
      </c>
      <c r="J40" s="44"/>
    </row>
    <row r="41" spans="1:10" s="28" customFormat="1" ht="219" customHeight="1" x14ac:dyDescent="0.2">
      <c r="A41" s="81" t="s">
        <v>116</v>
      </c>
      <c r="B41" s="110" t="s">
        <v>26</v>
      </c>
      <c r="C41" s="190"/>
      <c r="D41" s="105" t="s">
        <v>232</v>
      </c>
      <c r="E41" s="99" t="s">
        <v>133</v>
      </c>
      <c r="F41" s="52">
        <v>37.799999999999997</v>
      </c>
      <c r="G41" s="52"/>
      <c r="H41" s="52"/>
      <c r="I41" s="5" t="s">
        <v>174</v>
      </c>
      <c r="J41" s="44"/>
    </row>
    <row r="42" spans="1:10" s="28" customFormat="1" ht="379.15" customHeight="1" x14ac:dyDescent="0.2">
      <c r="A42" s="81" t="s">
        <v>87</v>
      </c>
      <c r="B42" s="110" t="s">
        <v>26</v>
      </c>
      <c r="C42" s="190"/>
      <c r="D42" s="105" t="s">
        <v>232</v>
      </c>
      <c r="E42" s="99" t="s">
        <v>205</v>
      </c>
      <c r="F42" s="52">
        <f>511.1+494.6+1281.5</f>
        <v>2287.1999999999998</v>
      </c>
      <c r="G42" s="52"/>
      <c r="H42" s="52"/>
      <c r="I42" s="5" t="s">
        <v>206</v>
      </c>
      <c r="J42" s="44"/>
    </row>
    <row r="43" spans="1:10" s="28" customFormat="1" ht="293.25" x14ac:dyDescent="0.2">
      <c r="A43" s="81" t="s">
        <v>200</v>
      </c>
      <c r="B43" s="110" t="s">
        <v>26</v>
      </c>
      <c r="C43" s="190"/>
      <c r="D43" s="105" t="s">
        <v>232</v>
      </c>
      <c r="E43" s="99" t="s">
        <v>208</v>
      </c>
      <c r="F43" s="52">
        <f>4591.2+5191.4</f>
        <v>9782.5999999999985</v>
      </c>
      <c r="G43" s="52"/>
      <c r="H43" s="52"/>
      <c r="I43" s="5" t="s">
        <v>311</v>
      </c>
      <c r="J43" s="44"/>
    </row>
    <row r="44" spans="1:10" s="28" customFormat="1" ht="229.5" x14ac:dyDescent="0.2">
      <c r="A44" s="81" t="s">
        <v>157</v>
      </c>
      <c r="B44" s="110" t="s">
        <v>26</v>
      </c>
      <c r="C44" s="190"/>
      <c r="D44" s="105" t="s">
        <v>367</v>
      </c>
      <c r="E44" s="99" t="s">
        <v>297</v>
      </c>
      <c r="F44" s="52">
        <v>2200</v>
      </c>
      <c r="G44" s="52"/>
      <c r="H44" s="52"/>
      <c r="I44" s="5" t="s">
        <v>298</v>
      </c>
      <c r="J44" s="44"/>
    </row>
    <row r="45" spans="1:10" s="28" customFormat="1" ht="202.15" customHeight="1" x14ac:dyDescent="0.2">
      <c r="A45" s="81" t="s">
        <v>141</v>
      </c>
      <c r="B45" s="98" t="s">
        <v>26</v>
      </c>
      <c r="C45" s="190"/>
      <c r="D45" s="105" t="s">
        <v>232</v>
      </c>
      <c r="E45" s="99" t="s">
        <v>144</v>
      </c>
      <c r="F45" s="52">
        <v>2190.5</v>
      </c>
      <c r="G45" s="52"/>
      <c r="H45" s="52"/>
      <c r="I45" s="5" t="s">
        <v>312</v>
      </c>
      <c r="J45" s="44"/>
    </row>
    <row r="46" spans="1:10" s="28" customFormat="1" ht="171.6" customHeight="1" x14ac:dyDescent="0.2">
      <c r="A46" s="81" t="s">
        <v>141</v>
      </c>
      <c r="B46" s="98" t="s">
        <v>26</v>
      </c>
      <c r="C46" s="190"/>
      <c r="D46" s="105" t="s">
        <v>232</v>
      </c>
      <c r="E46" s="99" t="s">
        <v>145</v>
      </c>
      <c r="F46" s="52">
        <v>327.39999999999998</v>
      </c>
      <c r="G46" s="52"/>
      <c r="H46" s="52"/>
      <c r="I46" s="5" t="s">
        <v>175</v>
      </c>
      <c r="J46" s="44"/>
    </row>
    <row r="47" spans="1:10" s="28" customFormat="1" ht="243" customHeight="1" x14ac:dyDescent="0.2">
      <c r="A47" s="81" t="s">
        <v>102</v>
      </c>
      <c r="B47" s="110" t="s">
        <v>26</v>
      </c>
      <c r="C47" s="190"/>
      <c r="D47" s="105" t="s">
        <v>232</v>
      </c>
      <c r="E47" s="99" t="s">
        <v>123</v>
      </c>
      <c r="F47" s="52">
        <v>2243.8000000000002</v>
      </c>
      <c r="G47" s="52"/>
      <c r="H47" s="52"/>
      <c r="I47" s="5" t="s">
        <v>316</v>
      </c>
      <c r="J47" s="44"/>
    </row>
    <row r="48" spans="1:10" s="28" customFormat="1" ht="321.75" customHeight="1" x14ac:dyDescent="0.2">
      <c r="A48" s="81" t="s">
        <v>161</v>
      </c>
      <c r="B48" s="110" t="s">
        <v>26</v>
      </c>
      <c r="C48" s="190"/>
      <c r="D48" s="105" t="s">
        <v>232</v>
      </c>
      <c r="E48" s="99" t="s">
        <v>162</v>
      </c>
      <c r="F48" s="52">
        <v>8019.3</v>
      </c>
      <c r="G48" s="52"/>
      <c r="H48" s="52"/>
      <c r="I48" s="5" t="s">
        <v>317</v>
      </c>
      <c r="J48" s="44"/>
    </row>
    <row r="49" spans="1:10" s="28" customFormat="1" ht="280.14999999999998" customHeight="1" x14ac:dyDescent="0.2">
      <c r="A49" s="81" t="s">
        <v>246</v>
      </c>
      <c r="B49" s="110" t="s">
        <v>26</v>
      </c>
      <c r="C49" s="190"/>
      <c r="D49" s="105" t="s">
        <v>232</v>
      </c>
      <c r="E49" s="99" t="s">
        <v>245</v>
      </c>
      <c r="F49" s="52">
        <v>2100</v>
      </c>
      <c r="G49" s="52"/>
      <c r="H49" s="52"/>
      <c r="I49" s="5" t="s">
        <v>247</v>
      </c>
      <c r="J49" s="44"/>
    </row>
    <row r="50" spans="1:10" s="28" customFormat="1" ht="280.14999999999998" customHeight="1" x14ac:dyDescent="0.2">
      <c r="A50" s="81" t="s">
        <v>197</v>
      </c>
      <c r="B50" s="98" t="s">
        <v>26</v>
      </c>
      <c r="C50" s="190"/>
      <c r="D50" s="105" t="s">
        <v>232</v>
      </c>
      <c r="E50" s="99" t="s">
        <v>198</v>
      </c>
      <c r="F50" s="52">
        <v>2363</v>
      </c>
      <c r="G50" s="52"/>
      <c r="H50" s="52"/>
      <c r="I50" s="5" t="s">
        <v>318</v>
      </c>
      <c r="J50" s="44"/>
    </row>
    <row r="51" spans="1:10" s="28" customFormat="1" ht="223.15" customHeight="1" x14ac:dyDescent="0.2">
      <c r="A51" s="26" t="s">
        <v>201</v>
      </c>
      <c r="B51" s="107" t="s">
        <v>26</v>
      </c>
      <c r="C51" s="190"/>
      <c r="D51" s="105" t="s">
        <v>232</v>
      </c>
      <c r="E51" s="99" t="s">
        <v>146</v>
      </c>
      <c r="F51" s="52">
        <v>499.2</v>
      </c>
      <c r="G51" s="52"/>
      <c r="H51" s="52"/>
      <c r="I51" s="5" t="s">
        <v>178</v>
      </c>
      <c r="J51" s="44"/>
    </row>
    <row r="52" spans="1:10" s="28" customFormat="1" ht="273" customHeight="1" x14ac:dyDescent="0.2">
      <c r="A52" s="191" t="s">
        <v>223</v>
      </c>
      <c r="B52" s="98" t="s">
        <v>26</v>
      </c>
      <c r="C52" s="190"/>
      <c r="D52" s="105" t="s">
        <v>232</v>
      </c>
      <c r="E52" s="99" t="s">
        <v>169</v>
      </c>
      <c r="F52" s="52">
        <v>2476.3000000000002</v>
      </c>
      <c r="G52" s="52"/>
      <c r="H52" s="52"/>
      <c r="I52" s="5" t="s">
        <v>179</v>
      </c>
      <c r="J52" s="44"/>
    </row>
    <row r="53" spans="1:10" s="28" customFormat="1" ht="357" x14ac:dyDescent="0.2">
      <c r="A53" s="26" t="s">
        <v>224</v>
      </c>
      <c r="B53" s="98" t="s">
        <v>26</v>
      </c>
      <c r="C53" s="190"/>
      <c r="D53" s="105" t="s">
        <v>221</v>
      </c>
      <c r="E53" s="99" t="s">
        <v>222</v>
      </c>
      <c r="F53" s="52">
        <v>0</v>
      </c>
      <c r="G53" s="52">
        <v>0</v>
      </c>
      <c r="H53" s="52">
        <v>0</v>
      </c>
      <c r="I53" s="5" t="s">
        <v>313</v>
      </c>
      <c r="J53" s="44"/>
    </row>
    <row r="54" spans="1:10" s="28" customFormat="1" ht="156" customHeight="1" x14ac:dyDescent="0.2">
      <c r="A54" s="26" t="s">
        <v>370</v>
      </c>
      <c r="B54" s="98" t="s">
        <v>26</v>
      </c>
      <c r="C54" s="190"/>
      <c r="D54" s="151" t="s">
        <v>232</v>
      </c>
      <c r="E54" s="120" t="s">
        <v>368</v>
      </c>
      <c r="F54" s="52">
        <v>243.8</v>
      </c>
      <c r="G54" s="52">
        <v>253.6</v>
      </c>
      <c r="H54" s="52">
        <v>263.7</v>
      </c>
      <c r="I54" s="165" t="s">
        <v>372</v>
      </c>
      <c r="J54" s="44"/>
    </row>
    <row r="55" spans="1:10" s="28" customFormat="1" ht="156" customHeight="1" x14ac:dyDescent="0.2">
      <c r="A55" s="81" t="s">
        <v>369</v>
      </c>
      <c r="B55" s="98" t="s">
        <v>26</v>
      </c>
      <c r="C55" s="190"/>
      <c r="D55" s="192"/>
      <c r="E55" s="193"/>
      <c r="F55" s="52">
        <v>403.3</v>
      </c>
      <c r="G55" s="52">
        <v>419.4</v>
      </c>
      <c r="H55" s="52">
        <v>436.2</v>
      </c>
      <c r="I55" s="172"/>
      <c r="J55" s="44"/>
    </row>
    <row r="56" spans="1:10" s="28" customFormat="1" ht="156" customHeight="1" x14ac:dyDescent="0.2">
      <c r="A56" s="81" t="s">
        <v>121</v>
      </c>
      <c r="B56" s="98" t="s">
        <v>26</v>
      </c>
      <c r="C56" s="190"/>
      <c r="D56" s="152"/>
      <c r="E56" s="121"/>
      <c r="F56" s="52">
        <v>915.9</v>
      </c>
      <c r="G56" s="52">
        <v>952.5</v>
      </c>
      <c r="H56" s="52">
        <v>990.6</v>
      </c>
      <c r="I56" s="166"/>
      <c r="J56" s="44"/>
    </row>
    <row r="57" spans="1:10" s="28" customFormat="1" x14ac:dyDescent="0.2">
      <c r="A57" s="26"/>
      <c r="B57" s="107"/>
      <c r="C57" s="83"/>
      <c r="D57" s="25"/>
      <c r="E57" s="69"/>
      <c r="F57" s="52"/>
      <c r="G57" s="52"/>
      <c r="H57" s="52"/>
      <c r="I57" s="5"/>
      <c r="J57" s="44"/>
    </row>
    <row r="58" spans="1:10" s="18" customFormat="1" ht="31.9" customHeight="1" x14ac:dyDescent="0.2">
      <c r="A58" s="143" t="s">
        <v>19</v>
      </c>
      <c r="B58" s="144"/>
      <c r="C58" s="144"/>
      <c r="D58" s="145"/>
      <c r="E58" s="67"/>
      <c r="F58" s="53">
        <f>SUM(F59:F63)</f>
        <v>14440.9</v>
      </c>
      <c r="G58" s="53">
        <f t="shared" ref="G58:H58" si="3">SUM(G59:G63)</f>
        <v>14.7</v>
      </c>
      <c r="H58" s="53">
        <f t="shared" si="3"/>
        <v>10020.4</v>
      </c>
      <c r="I58" s="16"/>
      <c r="J58" s="45"/>
    </row>
    <row r="59" spans="1:10" s="18" customFormat="1" ht="335.45" customHeight="1" x14ac:dyDescent="0.2">
      <c r="A59" s="1" t="s">
        <v>182</v>
      </c>
      <c r="B59" s="81" t="s">
        <v>109</v>
      </c>
      <c r="C59" s="158" t="s">
        <v>142</v>
      </c>
      <c r="D59" s="105" t="s">
        <v>233</v>
      </c>
      <c r="E59" s="99" t="s">
        <v>180</v>
      </c>
      <c r="F59" s="52">
        <f>2575.3+2740.2</f>
        <v>5315.5</v>
      </c>
      <c r="G59" s="52"/>
      <c r="H59" s="52"/>
      <c r="I59" s="173" t="s">
        <v>181</v>
      </c>
      <c r="J59" s="44"/>
    </row>
    <row r="60" spans="1:10" s="18" customFormat="1" ht="135.6" customHeight="1" x14ac:dyDescent="0.2">
      <c r="A60" s="1" t="s">
        <v>75</v>
      </c>
      <c r="B60" s="26" t="s">
        <v>150</v>
      </c>
      <c r="C60" s="160"/>
      <c r="D60" s="105" t="s">
        <v>54</v>
      </c>
      <c r="E60" s="99" t="s">
        <v>151</v>
      </c>
      <c r="F60" s="52">
        <v>14.1</v>
      </c>
      <c r="G60" s="52">
        <v>14.7</v>
      </c>
      <c r="H60" s="52">
        <v>219.8</v>
      </c>
      <c r="I60" s="173" t="s">
        <v>183</v>
      </c>
      <c r="J60" s="44"/>
    </row>
    <row r="61" spans="1:10" s="18" customFormat="1" ht="387.75" customHeight="1" x14ac:dyDescent="0.2">
      <c r="A61" s="2" t="s">
        <v>84</v>
      </c>
      <c r="B61" s="26" t="s">
        <v>292</v>
      </c>
      <c r="C61" s="158" t="s">
        <v>348</v>
      </c>
      <c r="D61" s="25" t="s">
        <v>232</v>
      </c>
      <c r="E61" s="99" t="s">
        <v>236</v>
      </c>
      <c r="F61" s="52">
        <v>9111.2999999999993</v>
      </c>
      <c r="G61" s="52"/>
      <c r="H61" s="52"/>
      <c r="I61" s="173" t="s">
        <v>332</v>
      </c>
      <c r="J61" s="44"/>
    </row>
    <row r="62" spans="1:10" s="18" customFormat="1" ht="267.75" x14ac:dyDescent="0.2">
      <c r="A62" s="2" t="s">
        <v>92</v>
      </c>
      <c r="B62" s="26" t="s">
        <v>292</v>
      </c>
      <c r="C62" s="159"/>
      <c r="D62" s="25" t="s">
        <v>232</v>
      </c>
      <c r="E62" s="99" t="s">
        <v>349</v>
      </c>
      <c r="F62" s="52"/>
      <c r="G62" s="52"/>
      <c r="H62" s="52">
        <v>6461.7</v>
      </c>
      <c r="I62" s="173" t="s">
        <v>353</v>
      </c>
      <c r="J62" s="44"/>
    </row>
    <row r="63" spans="1:10" s="18" customFormat="1" ht="249.6" customHeight="1" x14ac:dyDescent="0.2">
      <c r="A63" s="2" t="s">
        <v>200</v>
      </c>
      <c r="B63" s="26" t="s">
        <v>292</v>
      </c>
      <c r="C63" s="160"/>
      <c r="D63" s="25" t="s">
        <v>232</v>
      </c>
      <c r="E63" s="99" t="s">
        <v>350</v>
      </c>
      <c r="F63" s="52"/>
      <c r="G63" s="52"/>
      <c r="H63" s="52">
        <v>3338.9</v>
      </c>
      <c r="I63" s="173" t="s">
        <v>354</v>
      </c>
      <c r="J63" s="44"/>
    </row>
    <row r="64" spans="1:10" s="18" customFormat="1" x14ac:dyDescent="0.2">
      <c r="A64" s="194"/>
      <c r="B64" s="195"/>
      <c r="C64" s="196"/>
      <c r="D64" s="25"/>
      <c r="E64" s="69"/>
      <c r="F64" s="52"/>
      <c r="G64" s="52"/>
      <c r="H64" s="52"/>
      <c r="I64" s="56"/>
      <c r="J64" s="44"/>
    </row>
    <row r="65" spans="1:10" s="14" customFormat="1" ht="45.6" customHeight="1" x14ac:dyDescent="0.2">
      <c r="A65" s="132" t="s">
        <v>20</v>
      </c>
      <c r="B65" s="133"/>
      <c r="C65" s="134"/>
      <c r="D65" s="24"/>
      <c r="E65" s="68"/>
      <c r="F65" s="53">
        <f>SUM(F66:F81)</f>
        <v>149807.39999999997</v>
      </c>
      <c r="G65" s="53">
        <f t="shared" ref="G65:H65" si="4">SUM(G66:G81)</f>
        <v>0</v>
      </c>
      <c r="H65" s="53">
        <f t="shared" si="4"/>
        <v>0</v>
      </c>
      <c r="I65" s="57"/>
      <c r="J65" s="32"/>
    </row>
    <row r="66" spans="1:10" s="14" customFormat="1" ht="132.6" customHeight="1" x14ac:dyDescent="0.2">
      <c r="A66" s="101" t="s">
        <v>15</v>
      </c>
      <c r="B66" s="62" t="s">
        <v>279</v>
      </c>
      <c r="C66" s="62" t="s">
        <v>277</v>
      </c>
      <c r="D66" s="151" t="s">
        <v>90</v>
      </c>
      <c r="E66" s="120" t="s">
        <v>251</v>
      </c>
      <c r="F66" s="52">
        <v>90808.6</v>
      </c>
      <c r="G66" s="52"/>
      <c r="H66" s="52"/>
      <c r="I66" s="135" t="s">
        <v>319</v>
      </c>
      <c r="J66" s="45"/>
    </row>
    <row r="67" spans="1:10" s="14" customFormat="1" ht="132.6" customHeight="1" x14ac:dyDescent="0.2">
      <c r="A67" s="101" t="s">
        <v>15</v>
      </c>
      <c r="B67" s="62" t="s">
        <v>280</v>
      </c>
      <c r="C67" s="62" t="s">
        <v>278</v>
      </c>
      <c r="D67" s="152"/>
      <c r="E67" s="121"/>
      <c r="F67" s="52">
        <v>9524.4</v>
      </c>
      <c r="G67" s="52"/>
      <c r="H67" s="52"/>
      <c r="I67" s="136"/>
      <c r="J67" s="45"/>
    </row>
    <row r="68" spans="1:10" s="14" customFormat="1" ht="170.45" customHeight="1" x14ac:dyDescent="0.2">
      <c r="A68" s="101" t="s">
        <v>15</v>
      </c>
      <c r="B68" s="81" t="s">
        <v>89</v>
      </c>
      <c r="C68" s="153" t="s">
        <v>143</v>
      </c>
      <c r="D68" s="105" t="s">
        <v>90</v>
      </c>
      <c r="E68" s="99" t="s">
        <v>124</v>
      </c>
      <c r="F68" s="78">
        <v>6084.7</v>
      </c>
      <c r="G68" s="78"/>
      <c r="H68" s="78"/>
      <c r="I68" s="173" t="s">
        <v>184</v>
      </c>
      <c r="J68" s="36"/>
    </row>
    <row r="69" spans="1:10" s="14" customFormat="1" ht="296.45" customHeight="1" x14ac:dyDescent="0.2">
      <c r="A69" s="1" t="s">
        <v>15</v>
      </c>
      <c r="B69" s="26" t="s">
        <v>239</v>
      </c>
      <c r="C69" s="157"/>
      <c r="D69" s="105" t="s">
        <v>54</v>
      </c>
      <c r="E69" s="99" t="s">
        <v>237</v>
      </c>
      <c r="F69" s="52">
        <v>24</v>
      </c>
      <c r="G69" s="52"/>
      <c r="H69" s="52"/>
      <c r="I69" s="5" t="s">
        <v>320</v>
      </c>
      <c r="J69" s="32"/>
    </row>
    <row r="70" spans="1:10" s="14" customFormat="1" ht="208.5" customHeight="1" x14ac:dyDescent="0.2">
      <c r="A70" s="1" t="s">
        <v>15</v>
      </c>
      <c r="B70" s="26" t="s">
        <v>286</v>
      </c>
      <c r="C70" s="154"/>
      <c r="D70" s="105" t="s">
        <v>54</v>
      </c>
      <c r="E70" s="99" t="s">
        <v>287</v>
      </c>
      <c r="F70" s="52">
        <v>3454</v>
      </c>
      <c r="G70" s="52"/>
      <c r="H70" s="52"/>
      <c r="I70" s="5" t="s">
        <v>288</v>
      </c>
      <c r="J70" s="32"/>
    </row>
    <row r="71" spans="1:10" s="14" customFormat="1" ht="117" hidden="1" customHeight="1" x14ac:dyDescent="0.2">
      <c r="A71" s="2" t="s">
        <v>87</v>
      </c>
      <c r="B71" s="26" t="s">
        <v>18</v>
      </c>
      <c r="C71" s="158" t="s">
        <v>74</v>
      </c>
      <c r="D71" s="25" t="s">
        <v>232</v>
      </c>
      <c r="E71" s="69"/>
      <c r="F71" s="52"/>
      <c r="G71" s="52"/>
      <c r="H71" s="52"/>
      <c r="I71" s="5"/>
      <c r="J71" s="32"/>
    </row>
    <row r="72" spans="1:10" s="14" customFormat="1" ht="403.5" customHeight="1" x14ac:dyDescent="0.2">
      <c r="A72" s="2" t="s">
        <v>164</v>
      </c>
      <c r="B72" s="26" t="s">
        <v>18</v>
      </c>
      <c r="C72" s="159"/>
      <c r="D72" s="25" t="s">
        <v>232</v>
      </c>
      <c r="E72" s="69" t="s">
        <v>176</v>
      </c>
      <c r="F72" s="52">
        <v>220.9</v>
      </c>
      <c r="G72" s="52"/>
      <c r="H72" s="52"/>
      <c r="I72" s="80" t="s">
        <v>321</v>
      </c>
      <c r="J72" s="32"/>
    </row>
    <row r="73" spans="1:10" s="14" customFormat="1" ht="204.75" customHeight="1" x14ac:dyDescent="0.2">
      <c r="A73" s="2" t="s">
        <v>238</v>
      </c>
      <c r="B73" s="26" t="s">
        <v>18</v>
      </c>
      <c r="C73" s="159"/>
      <c r="D73" s="151" t="s">
        <v>232</v>
      </c>
      <c r="E73" s="120" t="s">
        <v>237</v>
      </c>
      <c r="F73" s="52">
        <v>10392.700000000001</v>
      </c>
      <c r="G73" s="52"/>
      <c r="H73" s="52"/>
      <c r="I73" s="80" t="s">
        <v>314</v>
      </c>
      <c r="J73" s="32"/>
    </row>
    <row r="74" spans="1:10" s="14" customFormat="1" ht="246.75" customHeight="1" x14ac:dyDescent="0.2">
      <c r="A74" s="2" t="s">
        <v>87</v>
      </c>
      <c r="B74" s="26" t="s">
        <v>18</v>
      </c>
      <c r="C74" s="159"/>
      <c r="D74" s="192"/>
      <c r="E74" s="193"/>
      <c r="F74" s="52">
        <v>6439.4</v>
      </c>
      <c r="G74" s="52"/>
      <c r="H74" s="52"/>
      <c r="I74" s="80" t="s">
        <v>240</v>
      </c>
      <c r="J74" s="32"/>
    </row>
    <row r="75" spans="1:10" s="14" customFormat="1" ht="180.75" customHeight="1" x14ac:dyDescent="0.2">
      <c r="A75" s="2" t="s">
        <v>87</v>
      </c>
      <c r="B75" s="26" t="s">
        <v>18</v>
      </c>
      <c r="C75" s="159"/>
      <c r="D75" s="192"/>
      <c r="E75" s="193"/>
      <c r="F75" s="52">
        <v>5299.1</v>
      </c>
      <c r="G75" s="52"/>
      <c r="H75" s="52"/>
      <c r="I75" s="80" t="s">
        <v>322</v>
      </c>
      <c r="J75" s="32"/>
    </row>
    <row r="76" spans="1:10" s="14" customFormat="1" ht="267.75" x14ac:dyDescent="0.2">
      <c r="A76" s="2" t="s">
        <v>136</v>
      </c>
      <c r="B76" s="26" t="s">
        <v>18</v>
      </c>
      <c r="C76" s="159"/>
      <c r="D76" s="152"/>
      <c r="E76" s="121"/>
      <c r="F76" s="52">
        <v>2575</v>
      </c>
      <c r="G76" s="52"/>
      <c r="H76" s="52"/>
      <c r="I76" s="80" t="s">
        <v>323</v>
      </c>
      <c r="J76" s="32"/>
    </row>
    <row r="77" spans="1:10" s="14" customFormat="1" ht="199.5" customHeight="1" x14ac:dyDescent="0.2">
      <c r="A77" s="2" t="s">
        <v>136</v>
      </c>
      <c r="B77" s="26" t="s">
        <v>18</v>
      </c>
      <c r="C77" s="159"/>
      <c r="D77" s="25" t="s">
        <v>367</v>
      </c>
      <c r="E77" s="69" t="s">
        <v>137</v>
      </c>
      <c r="F77" s="52">
        <v>2395.8000000000002</v>
      </c>
      <c r="G77" s="52"/>
      <c r="H77" s="52"/>
      <c r="I77" s="109" t="s">
        <v>185</v>
      </c>
      <c r="J77" s="32"/>
    </row>
    <row r="78" spans="1:10" s="14" customFormat="1" ht="178.5" x14ac:dyDescent="0.2">
      <c r="A78" s="2" t="s">
        <v>134</v>
      </c>
      <c r="B78" s="26" t="s">
        <v>18</v>
      </c>
      <c r="C78" s="159"/>
      <c r="D78" s="25" t="s">
        <v>367</v>
      </c>
      <c r="E78" s="69" t="s">
        <v>135</v>
      </c>
      <c r="F78" s="52">
        <v>1019.3</v>
      </c>
      <c r="G78" s="52"/>
      <c r="H78" s="52"/>
      <c r="I78" s="56" t="s">
        <v>186</v>
      </c>
      <c r="J78" s="32"/>
    </row>
    <row r="79" spans="1:10" s="14" customFormat="1" ht="195.75" customHeight="1" x14ac:dyDescent="0.2">
      <c r="A79" s="2" t="s">
        <v>134</v>
      </c>
      <c r="B79" s="26" t="s">
        <v>18</v>
      </c>
      <c r="C79" s="159"/>
      <c r="D79" s="25" t="s">
        <v>232</v>
      </c>
      <c r="E79" s="69" t="s">
        <v>241</v>
      </c>
      <c r="F79" s="52">
        <v>2400.9</v>
      </c>
      <c r="G79" s="52"/>
      <c r="H79" s="52"/>
      <c r="I79" s="27" t="s">
        <v>315</v>
      </c>
      <c r="J79" s="45"/>
    </row>
    <row r="80" spans="1:10" s="14" customFormat="1" ht="255" x14ac:dyDescent="0.2">
      <c r="A80" s="2" t="s">
        <v>134</v>
      </c>
      <c r="B80" s="26" t="s">
        <v>18</v>
      </c>
      <c r="C80" s="159"/>
      <c r="D80" s="25" t="s">
        <v>232</v>
      </c>
      <c r="E80" s="69" t="s">
        <v>303</v>
      </c>
      <c r="F80" s="52">
        <v>1469.7</v>
      </c>
      <c r="G80" s="52"/>
      <c r="H80" s="52"/>
      <c r="I80" s="27" t="s">
        <v>304</v>
      </c>
      <c r="J80" s="45"/>
    </row>
    <row r="81" spans="1:10" s="14" customFormat="1" ht="229.5" x14ac:dyDescent="0.2">
      <c r="A81" s="2" t="s">
        <v>242</v>
      </c>
      <c r="B81" s="26" t="s">
        <v>18</v>
      </c>
      <c r="C81" s="160"/>
      <c r="D81" s="25" t="s">
        <v>232</v>
      </c>
      <c r="E81" s="69" t="s">
        <v>243</v>
      </c>
      <c r="F81" s="52">
        <v>7698.9</v>
      </c>
      <c r="G81" s="52"/>
      <c r="H81" s="52"/>
      <c r="I81" s="27" t="s">
        <v>244</v>
      </c>
      <c r="J81" s="45"/>
    </row>
    <row r="82" spans="1:10" s="14" customFormat="1" x14ac:dyDescent="0.2">
      <c r="A82" s="1"/>
      <c r="B82" s="26"/>
      <c r="C82" s="30"/>
      <c r="D82" s="25"/>
      <c r="E82" s="69"/>
      <c r="F82" s="52"/>
      <c r="G82" s="52"/>
      <c r="H82" s="52"/>
      <c r="I82" s="102"/>
      <c r="J82" s="46"/>
    </row>
    <row r="83" spans="1:10" s="14" customFormat="1" ht="31.9" customHeight="1" x14ac:dyDescent="0.2">
      <c r="A83" s="143" t="s">
        <v>17</v>
      </c>
      <c r="B83" s="144"/>
      <c r="C83" s="144"/>
      <c r="D83" s="145"/>
      <c r="E83" s="67"/>
      <c r="F83" s="53">
        <f>SUM(F84:F93)</f>
        <v>-41147</v>
      </c>
      <c r="G83" s="53">
        <f t="shared" ref="G83:H83" si="5">SUM(G84:G93)</f>
        <v>-11532.6</v>
      </c>
      <c r="H83" s="53">
        <f t="shared" si="5"/>
        <v>-11994.3</v>
      </c>
      <c r="I83" s="102"/>
      <c r="J83" s="32"/>
    </row>
    <row r="84" spans="1:10" s="17" customFormat="1" ht="62.25" customHeight="1" x14ac:dyDescent="0.2">
      <c r="A84" s="123" t="s">
        <v>24</v>
      </c>
      <c r="B84" s="107" t="s">
        <v>271</v>
      </c>
      <c r="C84" s="107" t="s">
        <v>274</v>
      </c>
      <c r="D84" s="126" t="s">
        <v>54</v>
      </c>
      <c r="E84" s="129">
        <v>80</v>
      </c>
      <c r="F84" s="52">
        <f>-54320</f>
        <v>-54320</v>
      </c>
      <c r="G84" s="52"/>
      <c r="H84" s="52"/>
      <c r="I84" s="135" t="s">
        <v>276</v>
      </c>
      <c r="J84" s="44"/>
    </row>
    <row r="85" spans="1:10" s="17" customFormat="1" ht="62.25" customHeight="1" x14ac:dyDescent="0.2">
      <c r="A85" s="124"/>
      <c r="B85" s="107" t="s">
        <v>272</v>
      </c>
      <c r="C85" s="97" t="s">
        <v>273</v>
      </c>
      <c r="D85" s="127"/>
      <c r="E85" s="130"/>
      <c r="F85" s="52">
        <f>-35759</f>
        <v>-35759</v>
      </c>
      <c r="G85" s="52"/>
      <c r="H85" s="52"/>
      <c r="I85" s="138"/>
      <c r="J85" s="44"/>
    </row>
    <row r="86" spans="1:10" s="17" customFormat="1" ht="62.25" customHeight="1" x14ac:dyDescent="0.2">
      <c r="A86" s="125"/>
      <c r="B86" s="107" t="s">
        <v>285</v>
      </c>
      <c r="C86" s="97" t="s">
        <v>275</v>
      </c>
      <c r="D86" s="128"/>
      <c r="E86" s="131"/>
      <c r="F86" s="52">
        <v>-4741</v>
      </c>
      <c r="G86" s="52"/>
      <c r="H86" s="52"/>
      <c r="I86" s="136"/>
      <c r="J86" s="44"/>
    </row>
    <row r="87" spans="1:10" s="17" customFormat="1" ht="92.45" customHeight="1" x14ac:dyDescent="0.2">
      <c r="A87" s="110" t="s">
        <v>15</v>
      </c>
      <c r="B87" s="107" t="s">
        <v>94</v>
      </c>
      <c r="C87" s="123" t="s">
        <v>95</v>
      </c>
      <c r="D87" s="4" t="s">
        <v>54</v>
      </c>
      <c r="E87" s="104" t="s">
        <v>147</v>
      </c>
      <c r="F87" s="52">
        <v>159.80000000000001</v>
      </c>
      <c r="G87" s="52"/>
      <c r="H87" s="52"/>
      <c r="I87" s="82" t="s">
        <v>187</v>
      </c>
      <c r="J87" s="31"/>
    </row>
    <row r="88" spans="1:10" s="17" customFormat="1" ht="215.25" customHeight="1" x14ac:dyDescent="0.2">
      <c r="A88" s="110" t="s">
        <v>15</v>
      </c>
      <c r="B88" s="107" t="s">
        <v>94</v>
      </c>
      <c r="C88" s="124"/>
      <c r="D88" s="4" t="s">
        <v>54</v>
      </c>
      <c r="E88" s="104" t="s">
        <v>163</v>
      </c>
      <c r="F88" s="52">
        <v>288.8</v>
      </c>
      <c r="G88" s="52"/>
      <c r="H88" s="52"/>
      <c r="I88" s="82" t="s">
        <v>324</v>
      </c>
      <c r="J88" s="31"/>
    </row>
    <row r="89" spans="1:10" s="17" customFormat="1" ht="230.25" customHeight="1" x14ac:dyDescent="0.2">
      <c r="A89" s="110" t="s">
        <v>15</v>
      </c>
      <c r="B89" s="107" t="s">
        <v>94</v>
      </c>
      <c r="C89" s="124"/>
      <c r="D89" s="4" t="s">
        <v>54</v>
      </c>
      <c r="E89" s="104" t="s">
        <v>216</v>
      </c>
      <c r="F89" s="52">
        <v>1225.8</v>
      </c>
      <c r="G89" s="52"/>
      <c r="H89" s="52"/>
      <c r="I89" s="82" t="s">
        <v>217</v>
      </c>
      <c r="J89" s="31"/>
    </row>
    <row r="90" spans="1:10" s="17" customFormat="1" ht="191.25" customHeight="1" x14ac:dyDescent="0.2">
      <c r="A90" s="110" t="s">
        <v>15</v>
      </c>
      <c r="B90" s="107" t="s">
        <v>94</v>
      </c>
      <c r="C90" s="124"/>
      <c r="D90" s="4" t="s">
        <v>54</v>
      </c>
      <c r="E90" s="104" t="s">
        <v>300</v>
      </c>
      <c r="F90" s="52">
        <v>4645.8999999999996</v>
      </c>
      <c r="G90" s="52"/>
      <c r="H90" s="52"/>
      <c r="I90" s="82" t="s">
        <v>301</v>
      </c>
      <c r="J90" s="31"/>
    </row>
    <row r="91" spans="1:10" s="17" customFormat="1" ht="84.75" customHeight="1" x14ac:dyDescent="0.2">
      <c r="A91" s="110" t="s">
        <v>15</v>
      </c>
      <c r="B91" s="107" t="s">
        <v>125</v>
      </c>
      <c r="C91" s="124"/>
      <c r="D91" s="4" t="s">
        <v>90</v>
      </c>
      <c r="E91" s="104" t="s">
        <v>345</v>
      </c>
      <c r="F91" s="52">
        <v>2352.6999999999998</v>
      </c>
      <c r="G91" s="52"/>
      <c r="H91" s="52"/>
      <c r="I91" s="173" t="s">
        <v>188</v>
      </c>
      <c r="J91" s="31"/>
    </row>
    <row r="92" spans="1:10" s="17" customFormat="1" ht="189.75" customHeight="1" x14ac:dyDescent="0.2">
      <c r="A92" s="110" t="s">
        <v>24</v>
      </c>
      <c r="B92" s="107" t="s">
        <v>153</v>
      </c>
      <c r="C92" s="124"/>
      <c r="D92" s="4" t="s">
        <v>54</v>
      </c>
      <c r="E92" s="104">
        <v>41</v>
      </c>
      <c r="F92" s="52">
        <v>0</v>
      </c>
      <c r="G92" s="52">
        <v>-11532.6</v>
      </c>
      <c r="H92" s="52">
        <v>-11994.3</v>
      </c>
      <c r="I92" s="58" t="s">
        <v>325</v>
      </c>
      <c r="J92" s="31"/>
    </row>
    <row r="93" spans="1:10" s="14" customFormat="1" ht="280.5" x14ac:dyDescent="0.2">
      <c r="A93" s="94" t="s">
        <v>358</v>
      </c>
      <c r="B93" s="110" t="s">
        <v>366</v>
      </c>
      <c r="C93" s="125"/>
      <c r="D93" s="25" t="s">
        <v>363</v>
      </c>
      <c r="E93" s="69" t="s">
        <v>362</v>
      </c>
      <c r="F93" s="52">
        <v>45000</v>
      </c>
      <c r="G93" s="52"/>
      <c r="H93" s="52"/>
      <c r="I93" s="5" t="s">
        <v>373</v>
      </c>
      <c r="J93" s="32"/>
    </row>
    <row r="94" spans="1:10" s="14" customFormat="1" x14ac:dyDescent="0.2">
      <c r="A94" s="1"/>
      <c r="B94" s="110"/>
      <c r="C94" s="110"/>
      <c r="D94" s="25"/>
      <c r="E94" s="69"/>
      <c r="F94" s="52"/>
      <c r="G94" s="52"/>
      <c r="H94" s="52"/>
      <c r="I94" s="108"/>
      <c r="J94" s="32"/>
    </row>
    <row r="95" spans="1:10" s="14" customFormat="1" ht="27" customHeight="1" x14ac:dyDescent="0.2">
      <c r="A95" s="122" t="s">
        <v>99</v>
      </c>
      <c r="B95" s="122"/>
      <c r="C95" s="122"/>
      <c r="D95" s="122"/>
      <c r="E95" s="65"/>
      <c r="F95" s="53">
        <f>SUM(F96:F102)</f>
        <v>-169026.1</v>
      </c>
      <c r="G95" s="53">
        <f t="shared" ref="G95:H95" si="6">SUM(G96:G102)</f>
        <v>0</v>
      </c>
      <c r="H95" s="53">
        <f t="shared" si="6"/>
        <v>0</v>
      </c>
      <c r="I95" s="57"/>
      <c r="J95" s="32"/>
    </row>
    <row r="96" spans="1:10" s="17" customFormat="1" ht="69.75" customHeight="1" x14ac:dyDescent="0.2">
      <c r="A96" s="123" t="s">
        <v>75</v>
      </c>
      <c r="B96" s="107" t="s">
        <v>281</v>
      </c>
      <c r="C96" s="97" t="s">
        <v>274</v>
      </c>
      <c r="D96" s="126" t="s">
        <v>90</v>
      </c>
      <c r="E96" s="129">
        <v>78</v>
      </c>
      <c r="F96" s="52">
        <f>-93376-46864</f>
        <v>-140240</v>
      </c>
      <c r="G96" s="52"/>
      <c r="H96" s="52"/>
      <c r="I96" s="135" t="s">
        <v>284</v>
      </c>
      <c r="J96" s="44"/>
    </row>
    <row r="97" spans="1:10" s="17" customFormat="1" ht="69.75" customHeight="1" x14ac:dyDescent="0.2">
      <c r="A97" s="124"/>
      <c r="B97" s="107" t="s">
        <v>282</v>
      </c>
      <c r="C97" s="97" t="s">
        <v>273</v>
      </c>
      <c r="D97" s="127"/>
      <c r="E97" s="130"/>
      <c r="F97" s="52">
        <f>-20097-15344</f>
        <v>-35441</v>
      </c>
      <c r="G97" s="52"/>
      <c r="H97" s="52"/>
      <c r="I97" s="138"/>
      <c r="J97" s="44"/>
    </row>
    <row r="98" spans="1:10" s="17" customFormat="1" ht="69.75" customHeight="1" x14ac:dyDescent="0.2">
      <c r="A98" s="125"/>
      <c r="B98" s="107" t="s">
        <v>283</v>
      </c>
      <c r="C98" s="97" t="s">
        <v>275</v>
      </c>
      <c r="D98" s="128"/>
      <c r="E98" s="131"/>
      <c r="F98" s="52">
        <f>-4600-2304</f>
        <v>-6904</v>
      </c>
      <c r="G98" s="52"/>
      <c r="H98" s="52"/>
      <c r="I98" s="136"/>
      <c r="J98" s="44"/>
    </row>
    <row r="99" spans="1:10" s="14" customFormat="1" ht="229.5" customHeight="1" x14ac:dyDescent="0.2">
      <c r="A99" s="123" t="s">
        <v>15</v>
      </c>
      <c r="B99" s="107" t="s">
        <v>210</v>
      </c>
      <c r="C99" s="123" t="s">
        <v>100</v>
      </c>
      <c r="D99" s="126" t="s">
        <v>54</v>
      </c>
      <c r="E99" s="129" t="s">
        <v>212</v>
      </c>
      <c r="F99" s="52">
        <v>139.6</v>
      </c>
      <c r="G99" s="52"/>
      <c r="H99" s="52"/>
      <c r="I99" s="135" t="s">
        <v>213</v>
      </c>
      <c r="J99" s="32"/>
    </row>
    <row r="100" spans="1:10" s="14" customFormat="1" ht="281.25" customHeight="1" x14ac:dyDescent="0.2">
      <c r="A100" s="125"/>
      <c r="B100" s="107" t="s">
        <v>211</v>
      </c>
      <c r="C100" s="124"/>
      <c r="D100" s="128"/>
      <c r="E100" s="131"/>
      <c r="F100" s="52">
        <v>49.3</v>
      </c>
      <c r="G100" s="52"/>
      <c r="H100" s="52"/>
      <c r="I100" s="136"/>
      <c r="J100" s="32"/>
    </row>
    <row r="101" spans="1:10" s="17" customFormat="1" ht="302.25" customHeight="1" x14ac:dyDescent="0.2">
      <c r="A101" s="110" t="s">
        <v>15</v>
      </c>
      <c r="B101" s="107" t="s">
        <v>126</v>
      </c>
      <c r="C101" s="124"/>
      <c r="D101" s="4" t="s">
        <v>90</v>
      </c>
      <c r="E101" s="70" t="s">
        <v>127</v>
      </c>
      <c r="F101" s="52">
        <v>6500</v>
      </c>
      <c r="G101" s="52"/>
      <c r="H101" s="52"/>
      <c r="I101" s="56" t="s">
        <v>189</v>
      </c>
      <c r="J101" s="31"/>
    </row>
    <row r="102" spans="1:10" s="17" customFormat="1" ht="215.25" customHeight="1" x14ac:dyDescent="0.2">
      <c r="A102" s="110" t="s">
        <v>15</v>
      </c>
      <c r="B102" s="107" t="s">
        <v>126</v>
      </c>
      <c r="C102" s="125"/>
      <c r="D102" s="4" t="s">
        <v>90</v>
      </c>
      <c r="E102" s="70" t="s">
        <v>346</v>
      </c>
      <c r="F102" s="52">
        <v>6870</v>
      </c>
      <c r="G102" s="52"/>
      <c r="H102" s="52"/>
      <c r="I102" s="56" t="s">
        <v>190</v>
      </c>
      <c r="J102" s="31"/>
    </row>
    <row r="103" spans="1:10" s="17" customFormat="1" x14ac:dyDescent="0.2">
      <c r="A103" s="26"/>
      <c r="B103" s="107"/>
      <c r="C103" s="110"/>
      <c r="D103" s="4"/>
      <c r="E103" s="70"/>
      <c r="F103" s="52"/>
      <c r="G103" s="52"/>
      <c r="H103" s="52"/>
      <c r="I103" s="5"/>
      <c r="J103" s="31"/>
    </row>
    <row r="104" spans="1:10" s="14" customFormat="1" ht="31.9" customHeight="1" x14ac:dyDescent="0.2">
      <c r="A104" s="122" t="s">
        <v>27</v>
      </c>
      <c r="B104" s="122"/>
      <c r="C104" s="122"/>
      <c r="D104" s="122"/>
      <c r="E104" s="65"/>
      <c r="F104" s="53">
        <f>SUM(F105:F115)</f>
        <v>28354</v>
      </c>
      <c r="G104" s="53">
        <f t="shared" ref="G104:H104" si="7">SUM(G105:G115)</f>
        <v>0</v>
      </c>
      <c r="H104" s="53">
        <f t="shared" si="7"/>
        <v>5233.3</v>
      </c>
      <c r="I104" s="57"/>
      <c r="J104" s="32"/>
    </row>
    <row r="105" spans="1:10" s="17" customFormat="1" ht="378" customHeight="1" x14ac:dyDescent="0.2">
      <c r="A105" s="26" t="s">
        <v>75</v>
      </c>
      <c r="B105" s="107" t="s">
        <v>115</v>
      </c>
      <c r="C105" s="91"/>
      <c r="D105" s="4" t="s">
        <v>54</v>
      </c>
      <c r="E105" s="70">
        <v>68</v>
      </c>
      <c r="F105" s="52">
        <v>450</v>
      </c>
      <c r="G105" s="52"/>
      <c r="H105" s="52"/>
      <c r="I105" s="5" t="s">
        <v>177</v>
      </c>
      <c r="J105" s="31"/>
    </row>
    <row r="106" spans="1:10" s="17" customFormat="1" ht="267.75" customHeight="1" x14ac:dyDescent="0.2">
      <c r="A106" s="26" t="s">
        <v>75</v>
      </c>
      <c r="B106" s="107" t="s">
        <v>115</v>
      </c>
      <c r="C106" s="123" t="s">
        <v>69</v>
      </c>
      <c r="D106" s="4" t="s">
        <v>54</v>
      </c>
      <c r="E106" s="70">
        <v>259</v>
      </c>
      <c r="F106" s="52">
        <v>88.8</v>
      </c>
      <c r="G106" s="52"/>
      <c r="H106" s="52"/>
      <c r="I106" s="5" t="s">
        <v>374</v>
      </c>
      <c r="J106" s="31"/>
    </row>
    <row r="107" spans="1:10" s="17" customFormat="1" ht="255" x14ac:dyDescent="0.2">
      <c r="A107" s="197" t="s">
        <v>191</v>
      </c>
      <c r="B107" s="123" t="s">
        <v>148</v>
      </c>
      <c r="C107" s="124"/>
      <c r="D107" s="126" t="s">
        <v>90</v>
      </c>
      <c r="E107" s="155">
        <v>44</v>
      </c>
      <c r="F107" s="147">
        <v>15912.4</v>
      </c>
      <c r="G107" s="147"/>
      <c r="H107" s="147"/>
      <c r="I107" s="55" t="s">
        <v>192</v>
      </c>
      <c r="J107" s="31"/>
    </row>
    <row r="108" spans="1:10" s="17" customFormat="1" ht="178.5" customHeight="1" x14ac:dyDescent="0.2">
      <c r="A108" s="198"/>
      <c r="B108" s="125"/>
      <c r="C108" s="124"/>
      <c r="D108" s="128"/>
      <c r="E108" s="156"/>
      <c r="F108" s="148"/>
      <c r="G108" s="148"/>
      <c r="H108" s="148"/>
      <c r="I108" s="85" t="s">
        <v>193</v>
      </c>
      <c r="J108" s="31"/>
    </row>
    <row r="109" spans="1:10" s="17" customFormat="1" ht="369" customHeight="1" x14ac:dyDescent="0.2">
      <c r="A109" s="26" t="s">
        <v>191</v>
      </c>
      <c r="B109" s="107" t="s">
        <v>28</v>
      </c>
      <c r="C109" s="124"/>
      <c r="D109" s="4" t="s">
        <v>234</v>
      </c>
      <c r="E109" s="70">
        <v>34</v>
      </c>
      <c r="F109" s="52">
        <v>8118</v>
      </c>
      <c r="G109" s="52"/>
      <c r="H109" s="52"/>
      <c r="I109" s="55" t="s">
        <v>194</v>
      </c>
      <c r="J109" s="31"/>
    </row>
    <row r="110" spans="1:10" s="17" customFormat="1" ht="409.5" customHeight="1" x14ac:dyDescent="0.2">
      <c r="A110" s="197" t="s">
        <v>191</v>
      </c>
      <c r="B110" s="123" t="s">
        <v>28</v>
      </c>
      <c r="C110" s="124"/>
      <c r="D110" s="126" t="s">
        <v>234</v>
      </c>
      <c r="E110" s="155">
        <v>35</v>
      </c>
      <c r="F110" s="147"/>
      <c r="G110" s="147"/>
      <c r="H110" s="147">
        <v>5233.3</v>
      </c>
      <c r="I110" s="141" t="s">
        <v>199</v>
      </c>
      <c r="J110" s="31"/>
    </row>
    <row r="111" spans="1:10" s="17" customFormat="1" ht="51.75" customHeight="1" x14ac:dyDescent="0.2">
      <c r="A111" s="198"/>
      <c r="B111" s="125"/>
      <c r="C111" s="124"/>
      <c r="D111" s="128"/>
      <c r="E111" s="156"/>
      <c r="F111" s="148"/>
      <c r="G111" s="148"/>
      <c r="H111" s="148"/>
      <c r="I111" s="174"/>
      <c r="J111" s="31"/>
    </row>
    <row r="112" spans="1:10" s="17" customFormat="1" ht="375" customHeight="1" x14ac:dyDescent="0.2">
      <c r="A112" s="197" t="s">
        <v>191</v>
      </c>
      <c r="B112" s="123" t="s">
        <v>28</v>
      </c>
      <c r="C112" s="124"/>
      <c r="D112" s="126" t="s">
        <v>234</v>
      </c>
      <c r="E112" s="155">
        <v>31</v>
      </c>
      <c r="F112" s="147">
        <v>3484.8</v>
      </c>
      <c r="G112" s="147"/>
      <c r="H112" s="149"/>
      <c r="I112" s="175" t="s">
        <v>214</v>
      </c>
      <c r="J112" s="31"/>
    </row>
    <row r="113" spans="1:10" s="17" customFormat="1" ht="259.5" customHeight="1" x14ac:dyDescent="0.2">
      <c r="A113" s="198"/>
      <c r="B113" s="125"/>
      <c r="C113" s="125"/>
      <c r="D113" s="128"/>
      <c r="E113" s="156"/>
      <c r="F113" s="148"/>
      <c r="G113" s="148"/>
      <c r="H113" s="150"/>
      <c r="I113" s="176" t="s">
        <v>215</v>
      </c>
      <c r="J113" s="31"/>
    </row>
    <row r="114" spans="1:10" s="17" customFormat="1" ht="75" hidden="1" x14ac:dyDescent="0.2">
      <c r="A114" s="26" t="s">
        <v>91</v>
      </c>
      <c r="B114" s="107" t="s">
        <v>51</v>
      </c>
      <c r="C114" s="140" t="s">
        <v>78</v>
      </c>
      <c r="D114" s="4" t="s">
        <v>232</v>
      </c>
      <c r="E114" s="70"/>
      <c r="F114" s="52"/>
      <c r="G114" s="52"/>
      <c r="H114" s="52"/>
      <c r="I114" s="80"/>
      <c r="J114" s="31"/>
    </row>
    <row r="115" spans="1:10" s="17" customFormat="1" ht="267" customHeight="1" x14ac:dyDescent="0.2">
      <c r="A115" s="26" t="s">
        <v>92</v>
      </c>
      <c r="B115" s="107" t="s">
        <v>51</v>
      </c>
      <c r="C115" s="140"/>
      <c r="D115" s="4" t="s">
        <v>232</v>
      </c>
      <c r="E115" s="70">
        <v>251</v>
      </c>
      <c r="F115" s="52">
        <v>300</v>
      </c>
      <c r="G115" s="52"/>
      <c r="H115" s="52"/>
      <c r="I115" s="58" t="s">
        <v>220</v>
      </c>
      <c r="J115" s="31"/>
    </row>
    <row r="116" spans="1:10" s="14" customFormat="1" x14ac:dyDescent="0.2">
      <c r="A116" s="1"/>
      <c r="B116" s="110"/>
      <c r="C116" s="110"/>
      <c r="D116" s="25"/>
      <c r="E116" s="69"/>
      <c r="F116" s="52"/>
      <c r="G116" s="52"/>
      <c r="H116" s="52"/>
      <c r="I116" s="58"/>
      <c r="J116" s="32"/>
    </row>
    <row r="117" spans="1:10" s="14" customFormat="1" ht="31.9" customHeight="1" x14ac:dyDescent="0.2">
      <c r="A117" s="143" t="s">
        <v>22</v>
      </c>
      <c r="B117" s="144"/>
      <c r="C117" s="144"/>
      <c r="D117" s="145"/>
      <c r="E117" s="67"/>
      <c r="F117" s="53">
        <f>SUM(F118:F125)</f>
        <v>19678.7</v>
      </c>
      <c r="G117" s="53">
        <f t="shared" ref="G117:H117" si="8">SUM(G118:G125)</f>
        <v>71.899999999999977</v>
      </c>
      <c r="H117" s="53">
        <f t="shared" si="8"/>
        <v>74.700000000000017</v>
      </c>
      <c r="I117" s="57"/>
      <c r="J117" s="32"/>
    </row>
    <row r="118" spans="1:10" s="14" customFormat="1" ht="297.75" customHeight="1" x14ac:dyDescent="0.2">
      <c r="A118" s="1" t="s">
        <v>128</v>
      </c>
      <c r="B118" s="110" t="s">
        <v>138</v>
      </c>
      <c r="C118" s="93"/>
      <c r="D118" s="25" t="s">
        <v>232</v>
      </c>
      <c r="E118" s="69" t="s">
        <v>149</v>
      </c>
      <c r="F118" s="52">
        <f>103.5+28</f>
        <v>131.5</v>
      </c>
      <c r="G118" s="52">
        <f>107.6+29.2</f>
        <v>136.79999999999998</v>
      </c>
      <c r="H118" s="52">
        <f>111.9+30.3</f>
        <v>142.20000000000002</v>
      </c>
      <c r="I118" s="56" t="s">
        <v>326</v>
      </c>
      <c r="J118" s="32"/>
    </row>
    <row r="119" spans="1:10" s="14" customFormat="1" ht="145.9" customHeight="1" x14ac:dyDescent="0.2">
      <c r="A119" s="1" t="s">
        <v>128</v>
      </c>
      <c r="B119" s="110" t="s">
        <v>138</v>
      </c>
      <c r="C119" s="123" t="s">
        <v>41</v>
      </c>
      <c r="D119" s="25" t="s">
        <v>232</v>
      </c>
      <c r="E119" s="69" t="s">
        <v>360</v>
      </c>
      <c r="F119" s="52">
        <v>-62.4</v>
      </c>
      <c r="G119" s="52">
        <v>-64.900000000000006</v>
      </c>
      <c r="H119" s="52">
        <v>-67.5</v>
      </c>
      <c r="I119" s="56" t="s">
        <v>361</v>
      </c>
      <c r="J119" s="32"/>
    </row>
    <row r="120" spans="1:10" s="14" customFormat="1" ht="204" x14ac:dyDescent="0.2">
      <c r="A120" s="1" t="s">
        <v>200</v>
      </c>
      <c r="B120" s="110" t="s">
        <v>138</v>
      </c>
      <c r="C120" s="124"/>
      <c r="D120" s="25" t="s">
        <v>232</v>
      </c>
      <c r="E120" s="69" t="s">
        <v>139</v>
      </c>
      <c r="F120" s="52">
        <v>184.5</v>
      </c>
      <c r="G120" s="52"/>
      <c r="H120" s="52"/>
      <c r="I120" s="56" t="s">
        <v>166</v>
      </c>
      <c r="J120" s="32"/>
    </row>
    <row r="121" spans="1:10" s="14" customFormat="1" ht="127.5" x14ac:dyDescent="0.2">
      <c r="A121" s="1" t="s">
        <v>201</v>
      </c>
      <c r="B121" s="110" t="s">
        <v>138</v>
      </c>
      <c r="C121" s="124"/>
      <c r="D121" s="25" t="s">
        <v>232</v>
      </c>
      <c r="E121" s="69" t="s">
        <v>170</v>
      </c>
      <c r="F121" s="52">
        <v>58.1</v>
      </c>
      <c r="G121" s="52"/>
      <c r="H121" s="52"/>
      <c r="I121" s="56" t="s">
        <v>327</v>
      </c>
      <c r="J121" s="32"/>
    </row>
    <row r="122" spans="1:10" s="14" customFormat="1" ht="204" x14ac:dyDescent="0.2">
      <c r="A122" s="1" t="s">
        <v>87</v>
      </c>
      <c r="B122" s="110" t="s">
        <v>96</v>
      </c>
      <c r="C122" s="124"/>
      <c r="D122" s="25" t="s">
        <v>232</v>
      </c>
      <c r="E122" s="69" t="s">
        <v>130</v>
      </c>
      <c r="F122" s="52">
        <v>2329.9</v>
      </c>
      <c r="G122" s="52"/>
      <c r="H122" s="52"/>
      <c r="I122" s="27" t="s">
        <v>202</v>
      </c>
      <c r="J122" s="32"/>
    </row>
    <row r="123" spans="1:10" s="14" customFormat="1" ht="349.5" customHeight="1" x14ac:dyDescent="0.2">
      <c r="A123" s="153" t="s">
        <v>195</v>
      </c>
      <c r="B123" s="123" t="s">
        <v>96</v>
      </c>
      <c r="C123" s="124"/>
      <c r="D123" s="151" t="s">
        <v>232</v>
      </c>
      <c r="E123" s="120" t="s">
        <v>218</v>
      </c>
      <c r="F123" s="147">
        <v>7038</v>
      </c>
      <c r="G123" s="147"/>
      <c r="H123" s="149"/>
      <c r="I123" s="86" t="s">
        <v>328</v>
      </c>
      <c r="J123" s="32"/>
    </row>
    <row r="124" spans="1:10" s="14" customFormat="1" ht="178.5" customHeight="1" x14ac:dyDescent="0.2">
      <c r="A124" s="154"/>
      <c r="B124" s="125"/>
      <c r="C124" s="124"/>
      <c r="D124" s="152"/>
      <c r="E124" s="121"/>
      <c r="F124" s="148"/>
      <c r="G124" s="148"/>
      <c r="H124" s="150"/>
      <c r="I124" s="87" t="s">
        <v>219</v>
      </c>
      <c r="J124" s="32"/>
    </row>
    <row r="125" spans="1:10" s="14" customFormat="1" ht="191.25" x14ac:dyDescent="0.2">
      <c r="A125" s="1" t="s">
        <v>129</v>
      </c>
      <c r="B125" s="110" t="s">
        <v>96</v>
      </c>
      <c r="C125" s="125"/>
      <c r="D125" s="25" t="s">
        <v>232</v>
      </c>
      <c r="E125" s="100" t="s">
        <v>131</v>
      </c>
      <c r="F125" s="52">
        <v>9999.1</v>
      </c>
      <c r="G125" s="52"/>
      <c r="H125" s="52"/>
      <c r="I125" s="27" t="s">
        <v>203</v>
      </c>
      <c r="J125" s="32"/>
    </row>
    <row r="126" spans="1:10" s="14" customFormat="1" x14ac:dyDescent="0.2">
      <c r="A126" s="1"/>
      <c r="B126" s="110"/>
      <c r="C126" s="98"/>
      <c r="D126" s="106"/>
      <c r="E126" s="100"/>
      <c r="F126" s="52"/>
      <c r="G126" s="52"/>
      <c r="H126" s="52"/>
      <c r="I126" s="27"/>
      <c r="J126" s="32"/>
    </row>
    <row r="127" spans="1:10" s="14" customFormat="1" ht="27" customHeight="1" x14ac:dyDescent="0.2">
      <c r="A127" s="143" t="s">
        <v>53</v>
      </c>
      <c r="B127" s="144"/>
      <c r="C127" s="144"/>
      <c r="D127" s="145"/>
      <c r="E127" s="67"/>
      <c r="F127" s="53">
        <f>SUM(F128:F130)</f>
        <v>11090.3</v>
      </c>
      <c r="G127" s="53">
        <f>SUM(G128:G130)</f>
        <v>0</v>
      </c>
      <c r="H127" s="53">
        <f>SUM(H128:H130)</f>
        <v>0</v>
      </c>
      <c r="I127" s="27"/>
      <c r="J127" s="32"/>
    </row>
    <row r="128" spans="1:10" s="14" customFormat="1" ht="145.5" customHeight="1" x14ac:dyDescent="0.2">
      <c r="A128" s="197" t="s">
        <v>24</v>
      </c>
      <c r="B128" s="110" t="s">
        <v>267</v>
      </c>
      <c r="C128" s="123" t="s">
        <v>70</v>
      </c>
      <c r="D128" s="151" t="s">
        <v>269</v>
      </c>
      <c r="E128" s="120" t="s">
        <v>266</v>
      </c>
      <c r="F128" s="52">
        <v>7190.8</v>
      </c>
      <c r="G128" s="52"/>
      <c r="H128" s="52"/>
      <c r="I128" s="141" t="s">
        <v>270</v>
      </c>
      <c r="J128" s="32"/>
    </row>
    <row r="129" spans="1:10" s="14" customFormat="1" ht="145.5" customHeight="1" x14ac:dyDescent="0.2">
      <c r="A129" s="198"/>
      <c r="B129" s="110" t="s">
        <v>268</v>
      </c>
      <c r="C129" s="124"/>
      <c r="D129" s="152"/>
      <c r="E129" s="121"/>
      <c r="F129" s="52">
        <v>378.5</v>
      </c>
      <c r="G129" s="52"/>
      <c r="H129" s="52"/>
      <c r="I129" s="142"/>
      <c r="J129" s="32"/>
    </row>
    <row r="130" spans="1:10" s="14" customFormat="1" ht="293.25" x14ac:dyDescent="0.2">
      <c r="A130" s="81" t="s">
        <v>357</v>
      </c>
      <c r="B130" s="110" t="s">
        <v>365</v>
      </c>
      <c r="C130" s="125"/>
      <c r="D130" s="106" t="s">
        <v>359</v>
      </c>
      <c r="E130" s="100" t="s">
        <v>364</v>
      </c>
      <c r="F130" s="52">
        <v>3521</v>
      </c>
      <c r="G130" s="52"/>
      <c r="H130" s="52"/>
      <c r="I130" s="27" t="s">
        <v>375</v>
      </c>
      <c r="J130" s="32"/>
    </row>
    <row r="131" spans="1:10" s="14" customFormat="1" x14ac:dyDescent="0.2">
      <c r="A131" s="1"/>
      <c r="B131" s="110"/>
      <c r="C131" s="110"/>
      <c r="D131" s="106"/>
      <c r="E131" s="100"/>
      <c r="F131" s="52"/>
      <c r="G131" s="52"/>
      <c r="H131" s="52"/>
      <c r="I131" s="108"/>
      <c r="J131" s="32"/>
    </row>
    <row r="132" spans="1:10" s="14" customFormat="1" ht="27" customHeight="1" x14ac:dyDescent="0.2">
      <c r="A132" s="143" t="s">
        <v>25</v>
      </c>
      <c r="B132" s="144"/>
      <c r="C132" s="144"/>
      <c r="D132" s="145"/>
      <c r="E132" s="67"/>
      <c r="F132" s="53">
        <f>SUM(F133:F137)</f>
        <v>50576.9</v>
      </c>
      <c r="G132" s="53">
        <f t="shared" ref="G132:H132" si="9">SUM(G133:G137)</f>
        <v>0</v>
      </c>
      <c r="H132" s="53">
        <f t="shared" si="9"/>
        <v>0</v>
      </c>
      <c r="I132" s="57"/>
      <c r="J132" s="32"/>
    </row>
    <row r="133" spans="1:10" s="14" customFormat="1" ht="75" hidden="1" x14ac:dyDescent="0.2">
      <c r="A133" s="1" t="s">
        <v>45</v>
      </c>
      <c r="B133" s="98" t="s">
        <v>44</v>
      </c>
      <c r="C133" s="98" t="s">
        <v>46</v>
      </c>
      <c r="D133" s="106" t="s">
        <v>54</v>
      </c>
      <c r="E133" s="100"/>
      <c r="F133" s="52"/>
      <c r="G133" s="52"/>
      <c r="H133" s="52"/>
      <c r="I133" s="58"/>
      <c r="J133" s="32"/>
    </row>
    <row r="134" spans="1:10" s="14" customFormat="1" ht="219.75" customHeight="1" x14ac:dyDescent="0.2">
      <c r="A134" s="1" t="s">
        <v>204</v>
      </c>
      <c r="B134" s="110" t="s">
        <v>97</v>
      </c>
      <c r="C134" s="146" t="s">
        <v>42</v>
      </c>
      <c r="D134" s="25" t="s">
        <v>232</v>
      </c>
      <c r="E134" s="120" t="s">
        <v>140</v>
      </c>
      <c r="F134" s="52">
        <v>1076</v>
      </c>
      <c r="G134" s="52"/>
      <c r="H134" s="52"/>
      <c r="I134" s="5" t="s">
        <v>333</v>
      </c>
      <c r="J134" s="32"/>
    </row>
    <row r="135" spans="1:10" s="14" customFormat="1" ht="229.5" x14ac:dyDescent="0.2">
      <c r="A135" s="1" t="s">
        <v>118</v>
      </c>
      <c r="B135" s="110" t="s">
        <v>97</v>
      </c>
      <c r="C135" s="146"/>
      <c r="D135" s="25" t="s">
        <v>232</v>
      </c>
      <c r="E135" s="121"/>
      <c r="F135" s="52">
        <v>1230.9000000000001</v>
      </c>
      <c r="G135" s="52"/>
      <c r="H135" s="52"/>
      <c r="I135" s="5" t="s">
        <v>334</v>
      </c>
      <c r="J135" s="32"/>
    </row>
    <row r="136" spans="1:10" s="14" customFormat="1" ht="400.5" customHeight="1" x14ac:dyDescent="0.2">
      <c r="A136" s="1" t="s">
        <v>47</v>
      </c>
      <c r="B136" s="110" t="s">
        <v>97</v>
      </c>
      <c r="C136" s="146"/>
      <c r="D136" s="25" t="s">
        <v>232</v>
      </c>
      <c r="E136" s="69" t="s">
        <v>347</v>
      </c>
      <c r="F136" s="52">
        <v>8270</v>
      </c>
      <c r="G136" s="52"/>
      <c r="H136" s="52"/>
      <c r="I136" s="5" t="s">
        <v>167</v>
      </c>
      <c r="J136" s="32"/>
    </row>
    <row r="137" spans="1:10" s="14" customFormat="1" ht="114.75" x14ac:dyDescent="0.2">
      <c r="A137" s="101" t="s">
        <v>82</v>
      </c>
      <c r="B137" s="110" t="s">
        <v>97</v>
      </c>
      <c r="C137" s="146"/>
      <c r="D137" s="25" t="s">
        <v>235</v>
      </c>
      <c r="E137" s="69" t="s">
        <v>132</v>
      </c>
      <c r="F137" s="52">
        <v>40000</v>
      </c>
      <c r="G137" s="52"/>
      <c r="H137" s="52"/>
      <c r="I137" s="5" t="s">
        <v>168</v>
      </c>
      <c r="J137" s="32"/>
    </row>
    <row r="138" spans="1:10" s="14" customFormat="1" x14ac:dyDescent="0.2">
      <c r="A138" s="101"/>
      <c r="B138" s="98"/>
      <c r="C138" s="98"/>
      <c r="D138" s="106"/>
      <c r="E138" s="100"/>
      <c r="F138" s="79"/>
      <c r="G138" s="79"/>
      <c r="H138" s="52"/>
      <c r="I138" s="103"/>
      <c r="J138" s="32"/>
    </row>
    <row r="139" spans="1:10" s="14" customFormat="1" ht="33.6" customHeight="1" x14ac:dyDescent="0.2">
      <c r="A139" s="143" t="s">
        <v>65</v>
      </c>
      <c r="B139" s="144"/>
      <c r="C139" s="144"/>
      <c r="D139" s="145"/>
      <c r="E139" s="67"/>
      <c r="F139" s="53">
        <f>SUM(F140:F147)</f>
        <v>7646.4</v>
      </c>
      <c r="G139" s="53">
        <f>SUM(G140:G147)</f>
        <v>0</v>
      </c>
      <c r="H139" s="53">
        <f>SUM(H140:H147)</f>
        <v>0</v>
      </c>
      <c r="I139" s="16"/>
      <c r="J139" s="32"/>
    </row>
    <row r="140" spans="1:10" s="14" customFormat="1" ht="357" x14ac:dyDescent="0.2">
      <c r="A140" s="81" t="s">
        <v>15</v>
      </c>
      <c r="B140" s="107" t="s">
        <v>72</v>
      </c>
      <c r="C140" s="107" t="s">
        <v>73</v>
      </c>
      <c r="D140" s="25" t="s">
        <v>54</v>
      </c>
      <c r="E140" s="69" t="s">
        <v>329</v>
      </c>
      <c r="F140" s="52">
        <v>2581.4</v>
      </c>
      <c r="G140" s="52"/>
      <c r="H140" s="52"/>
      <c r="I140" s="16" t="s">
        <v>330</v>
      </c>
      <c r="J140" s="32"/>
    </row>
    <row r="141" spans="1:10" s="14" customFormat="1" ht="191.25" x14ac:dyDescent="0.2">
      <c r="A141" s="1" t="s">
        <v>200</v>
      </c>
      <c r="B141" s="107" t="s">
        <v>101</v>
      </c>
      <c r="C141" s="123" t="s">
        <v>103</v>
      </c>
      <c r="D141" s="25" t="s">
        <v>232</v>
      </c>
      <c r="E141" s="69" t="s">
        <v>248</v>
      </c>
      <c r="F141" s="52">
        <v>343.6</v>
      </c>
      <c r="G141" s="52"/>
      <c r="H141" s="52"/>
      <c r="I141" s="173" t="s">
        <v>335</v>
      </c>
      <c r="J141" s="45" t="s">
        <v>209</v>
      </c>
    </row>
    <row r="142" spans="1:10" s="14" customFormat="1" ht="390" customHeight="1" x14ac:dyDescent="0.2">
      <c r="A142" s="1" t="s">
        <v>249</v>
      </c>
      <c r="B142" s="107" t="s">
        <v>101</v>
      </c>
      <c r="C142" s="124"/>
      <c r="D142" s="25" t="s">
        <v>232</v>
      </c>
      <c r="E142" s="69" t="s">
        <v>250</v>
      </c>
      <c r="F142" s="52">
        <v>1416.7</v>
      </c>
      <c r="G142" s="52"/>
      <c r="H142" s="52"/>
      <c r="I142" s="173" t="s">
        <v>336</v>
      </c>
      <c r="J142" s="45"/>
    </row>
    <row r="143" spans="1:10" s="14" customFormat="1" ht="229.5" x14ac:dyDescent="0.2">
      <c r="A143" s="1" t="s">
        <v>157</v>
      </c>
      <c r="B143" s="107" t="s">
        <v>101</v>
      </c>
      <c r="C143" s="124"/>
      <c r="D143" s="25" t="s">
        <v>232</v>
      </c>
      <c r="E143" s="69" t="s">
        <v>156</v>
      </c>
      <c r="F143" s="79">
        <v>573.9</v>
      </c>
      <c r="G143" s="79"/>
      <c r="H143" s="79"/>
      <c r="I143" s="80" t="s">
        <v>158</v>
      </c>
      <c r="J143" s="45"/>
    </row>
    <row r="144" spans="1:10" s="14" customFormat="1" ht="267.75" x14ac:dyDescent="0.2">
      <c r="A144" s="1" t="s">
        <v>195</v>
      </c>
      <c r="B144" s="107" t="s">
        <v>101</v>
      </c>
      <c r="C144" s="124"/>
      <c r="D144" s="25" t="s">
        <v>232</v>
      </c>
      <c r="E144" s="69" t="s">
        <v>295</v>
      </c>
      <c r="F144" s="79">
        <v>250</v>
      </c>
      <c r="G144" s="79"/>
      <c r="H144" s="79"/>
      <c r="I144" s="80" t="s">
        <v>296</v>
      </c>
      <c r="J144" s="45"/>
    </row>
    <row r="145" spans="1:10" s="14" customFormat="1" ht="280.5" x14ac:dyDescent="0.2">
      <c r="A145" s="1" t="s">
        <v>195</v>
      </c>
      <c r="B145" s="107" t="s">
        <v>101</v>
      </c>
      <c r="C145" s="124"/>
      <c r="D145" s="25" t="s">
        <v>232</v>
      </c>
      <c r="E145" s="69" t="s">
        <v>351</v>
      </c>
      <c r="F145" s="79">
        <v>62</v>
      </c>
      <c r="G145" s="79"/>
      <c r="H145" s="79"/>
      <c r="I145" s="80" t="s">
        <v>352</v>
      </c>
      <c r="J145" s="45"/>
    </row>
    <row r="146" spans="1:10" s="14" customFormat="1" ht="211.9" customHeight="1" x14ac:dyDescent="0.2">
      <c r="A146" s="1" t="s">
        <v>105</v>
      </c>
      <c r="B146" s="107" t="s">
        <v>101</v>
      </c>
      <c r="C146" s="124"/>
      <c r="E146" s="69" t="s">
        <v>106</v>
      </c>
      <c r="F146" s="52">
        <v>116.7</v>
      </c>
      <c r="G146" s="52"/>
      <c r="H146" s="52"/>
      <c r="I146" s="173" t="s">
        <v>337</v>
      </c>
      <c r="J146" s="32"/>
    </row>
    <row r="147" spans="1:10" s="14" customFormat="1" ht="211.5" customHeight="1" x14ac:dyDescent="0.2">
      <c r="A147" s="1" t="s">
        <v>164</v>
      </c>
      <c r="B147" s="107" t="s">
        <v>101</v>
      </c>
      <c r="C147" s="125"/>
      <c r="D147" s="25" t="s">
        <v>232</v>
      </c>
      <c r="E147" s="69" t="s">
        <v>165</v>
      </c>
      <c r="F147" s="52">
        <v>2302.1</v>
      </c>
      <c r="G147" s="52"/>
      <c r="H147" s="52"/>
      <c r="I147" s="173" t="s">
        <v>338</v>
      </c>
      <c r="J147" s="32"/>
    </row>
    <row r="148" spans="1:10" s="14" customFormat="1" x14ac:dyDescent="0.2">
      <c r="A148" s="1"/>
      <c r="B148" s="107"/>
      <c r="C148" s="107"/>
      <c r="D148" s="25"/>
      <c r="E148" s="69"/>
      <c r="F148" s="52"/>
      <c r="G148" s="52"/>
      <c r="H148" s="52"/>
      <c r="I148" s="16"/>
      <c r="J148" s="32"/>
    </row>
    <row r="149" spans="1:10" s="14" customFormat="1" ht="27" hidden="1" customHeight="1" x14ac:dyDescent="0.2">
      <c r="A149" s="137" t="s">
        <v>58</v>
      </c>
      <c r="B149" s="137"/>
      <c r="C149" s="137"/>
      <c r="D149" s="137"/>
      <c r="E149" s="71"/>
      <c r="F149" s="53">
        <f>SUM(F150:F151)</f>
        <v>0</v>
      </c>
      <c r="G149" s="53">
        <f>SUM(G150:G151)</f>
        <v>0</v>
      </c>
      <c r="H149" s="53">
        <f>SUM(H150:H151)</f>
        <v>0</v>
      </c>
      <c r="I149" s="135"/>
      <c r="J149" s="32"/>
    </row>
    <row r="150" spans="1:10" s="17" customFormat="1" hidden="1" x14ac:dyDescent="0.2">
      <c r="A150" s="139" t="s">
        <v>76</v>
      </c>
      <c r="B150" s="139"/>
      <c r="C150" s="139"/>
      <c r="D150" s="139"/>
      <c r="E150" s="72"/>
      <c r="F150" s="52">
        <f>F152+F153+F154+F157+F158</f>
        <v>0</v>
      </c>
      <c r="G150" s="52">
        <f>G152+G153+G154+G157+G158</f>
        <v>0</v>
      </c>
      <c r="H150" s="52">
        <f>H152+H153+H154+H157+H158</f>
        <v>0</v>
      </c>
      <c r="I150" s="138"/>
      <c r="J150" s="31"/>
    </row>
    <row r="151" spans="1:10" s="17" customFormat="1" hidden="1" x14ac:dyDescent="0.2">
      <c r="A151" s="139" t="s">
        <v>77</v>
      </c>
      <c r="B151" s="139"/>
      <c r="C151" s="139"/>
      <c r="D151" s="139"/>
      <c r="E151" s="72"/>
      <c r="F151" s="52">
        <f>F155+F156</f>
        <v>0</v>
      </c>
      <c r="G151" s="52">
        <f>G155+G156</f>
        <v>0</v>
      </c>
      <c r="H151" s="52">
        <f>H155+H156</f>
        <v>0</v>
      </c>
      <c r="I151" s="138"/>
      <c r="J151" s="31"/>
    </row>
    <row r="152" spans="1:10" s="14" customFormat="1" ht="27.6" hidden="1" customHeight="1" x14ac:dyDescent="0.2">
      <c r="A152" s="1" t="s">
        <v>24</v>
      </c>
      <c r="B152" s="107" t="s">
        <v>59</v>
      </c>
      <c r="C152" s="140" t="s">
        <v>29</v>
      </c>
      <c r="D152" s="25" t="s">
        <v>54</v>
      </c>
      <c r="E152" s="69"/>
      <c r="F152" s="52"/>
      <c r="G152" s="52"/>
      <c r="H152" s="52"/>
      <c r="I152" s="138"/>
      <c r="J152" s="32"/>
    </row>
    <row r="153" spans="1:10" s="17" customFormat="1" ht="27.6" hidden="1" customHeight="1" x14ac:dyDescent="0.2">
      <c r="A153" s="1" t="s">
        <v>56</v>
      </c>
      <c r="B153" s="110" t="s">
        <v>61</v>
      </c>
      <c r="C153" s="140"/>
      <c r="D153" s="25" t="s">
        <v>54</v>
      </c>
      <c r="E153" s="69"/>
      <c r="F153" s="52"/>
      <c r="G153" s="52"/>
      <c r="H153" s="52"/>
      <c r="I153" s="138"/>
      <c r="J153" s="31"/>
    </row>
    <row r="154" spans="1:10" s="14" customFormat="1" ht="27.6" hidden="1" customHeight="1" x14ac:dyDescent="0.2">
      <c r="A154" s="1" t="s">
        <v>55</v>
      </c>
      <c r="B154" s="110" t="s">
        <v>60</v>
      </c>
      <c r="C154" s="140"/>
      <c r="D154" s="25" t="s">
        <v>54</v>
      </c>
      <c r="E154" s="69"/>
      <c r="F154" s="52"/>
      <c r="G154" s="52"/>
      <c r="H154" s="52"/>
      <c r="I154" s="138"/>
      <c r="J154" s="32"/>
    </row>
    <row r="155" spans="1:10" s="17" customFormat="1" ht="27.6" hidden="1" customHeight="1" x14ac:dyDescent="0.2">
      <c r="A155" s="1" t="s">
        <v>57</v>
      </c>
      <c r="B155" s="110" t="s">
        <v>62</v>
      </c>
      <c r="C155" s="140"/>
      <c r="D155" s="25" t="s">
        <v>68</v>
      </c>
      <c r="E155" s="69"/>
      <c r="F155" s="52"/>
      <c r="G155" s="52"/>
      <c r="H155" s="52"/>
      <c r="I155" s="138"/>
      <c r="J155" s="31"/>
    </row>
    <row r="156" spans="1:10" s="17" customFormat="1" ht="60" hidden="1" x14ac:dyDescent="0.2">
      <c r="A156" s="1" t="s">
        <v>37</v>
      </c>
      <c r="B156" s="110" t="s">
        <v>63</v>
      </c>
      <c r="C156" s="140"/>
      <c r="D156" s="25" t="s">
        <v>68</v>
      </c>
      <c r="E156" s="69"/>
      <c r="F156" s="52"/>
      <c r="G156" s="52"/>
      <c r="H156" s="52"/>
      <c r="I156" s="138"/>
      <c r="J156" s="31"/>
    </row>
    <row r="157" spans="1:10" s="17" customFormat="1" ht="45" hidden="1" x14ac:dyDescent="0.2">
      <c r="A157" s="101" t="s">
        <v>15</v>
      </c>
      <c r="B157" s="110" t="s">
        <v>66</v>
      </c>
      <c r="C157" s="98" t="s">
        <v>67</v>
      </c>
      <c r="D157" s="25" t="s">
        <v>54</v>
      </c>
      <c r="E157" s="69"/>
      <c r="F157" s="52"/>
      <c r="G157" s="52"/>
      <c r="H157" s="52"/>
      <c r="I157" s="138"/>
      <c r="J157" s="31"/>
    </row>
    <row r="158" spans="1:10" s="17" customFormat="1" ht="75" hidden="1" x14ac:dyDescent="0.2">
      <c r="A158" s="1" t="s">
        <v>24</v>
      </c>
      <c r="B158" s="110" t="s">
        <v>35</v>
      </c>
      <c r="C158" s="110" t="s">
        <v>64</v>
      </c>
      <c r="D158" s="25" t="s">
        <v>54</v>
      </c>
      <c r="E158" s="69"/>
      <c r="F158" s="52"/>
      <c r="G158" s="52"/>
      <c r="H158" s="52"/>
      <c r="I158" s="136"/>
      <c r="J158" s="31"/>
    </row>
    <row r="159" spans="1:10" s="17" customFormat="1" hidden="1" x14ac:dyDescent="0.2">
      <c r="A159" s="1"/>
      <c r="B159" s="110"/>
      <c r="C159" s="110"/>
      <c r="D159" s="51"/>
      <c r="E159" s="73"/>
      <c r="F159" s="52"/>
      <c r="G159" s="52"/>
      <c r="H159" s="52"/>
      <c r="I159" s="5"/>
      <c r="J159" s="31"/>
    </row>
    <row r="160" spans="1:10" s="47" customFormat="1" ht="27" customHeight="1" x14ac:dyDescent="0.2">
      <c r="A160" s="199" t="s">
        <v>11</v>
      </c>
      <c r="B160" s="200"/>
      <c r="C160" s="200"/>
      <c r="D160" s="201"/>
      <c r="E160" s="202"/>
      <c r="F160" s="53">
        <f>SUM(F161:F167)</f>
        <v>2.9</v>
      </c>
      <c r="G160" s="53">
        <f>SUM(G161:G167)</f>
        <v>3.3</v>
      </c>
      <c r="H160" s="53">
        <f>SUM(H161:H167)</f>
        <v>139.30000000000001</v>
      </c>
      <c r="I160" s="5" t="s">
        <v>2</v>
      </c>
      <c r="J160" s="40"/>
    </row>
    <row r="161" spans="1:10" s="23" customFormat="1" ht="75" customHeight="1" x14ac:dyDescent="0.2">
      <c r="A161" s="1" t="s">
        <v>24</v>
      </c>
      <c r="B161" s="1" t="s">
        <v>104</v>
      </c>
      <c r="C161" s="2" t="s">
        <v>98</v>
      </c>
      <c r="D161" s="25" t="s">
        <v>68</v>
      </c>
      <c r="E161" s="63" t="s">
        <v>227</v>
      </c>
      <c r="F161" s="52">
        <v>2.6</v>
      </c>
      <c r="G161" s="52">
        <v>2.9</v>
      </c>
      <c r="H161" s="52">
        <v>139</v>
      </c>
      <c r="I161" s="16" t="s">
        <v>228</v>
      </c>
      <c r="J161" s="36"/>
    </row>
    <row r="162" spans="1:10" s="23" customFormat="1" ht="46.9" customHeight="1" x14ac:dyDescent="0.2">
      <c r="A162" s="203" t="s">
        <v>30</v>
      </c>
      <c r="B162" s="1" t="s">
        <v>340</v>
      </c>
      <c r="C162" s="9" t="s">
        <v>29</v>
      </c>
      <c r="D162" s="25" t="s">
        <v>68</v>
      </c>
      <c r="E162" s="187" t="s">
        <v>341</v>
      </c>
      <c r="F162" s="52">
        <v>0.3</v>
      </c>
      <c r="G162" s="52">
        <v>0.4</v>
      </c>
      <c r="H162" s="52">
        <v>0.3</v>
      </c>
      <c r="I162" s="5" t="s">
        <v>342</v>
      </c>
      <c r="J162" s="36"/>
    </row>
    <row r="163" spans="1:10" s="23" customFormat="1" ht="30" hidden="1" x14ac:dyDescent="0.2">
      <c r="A163" s="204"/>
      <c r="B163" s="1" t="s">
        <v>31</v>
      </c>
      <c r="C163" s="205" t="s">
        <v>32</v>
      </c>
      <c r="D163" s="206"/>
      <c r="E163" s="187"/>
      <c r="F163" s="52"/>
      <c r="G163" s="52"/>
      <c r="H163" s="52"/>
      <c r="I163" s="5"/>
      <c r="J163" s="36"/>
    </row>
    <row r="164" spans="1:10" s="23" customFormat="1" ht="30" hidden="1" x14ac:dyDescent="0.2">
      <c r="A164" s="204"/>
      <c r="B164" s="1" t="s">
        <v>36</v>
      </c>
      <c r="C164" s="207"/>
      <c r="D164" s="206"/>
      <c r="E164" s="187"/>
      <c r="F164" s="52"/>
      <c r="G164" s="52"/>
      <c r="H164" s="52"/>
      <c r="I164" s="5"/>
      <c r="J164" s="36"/>
    </row>
    <row r="165" spans="1:10" s="23" customFormat="1" ht="45" hidden="1" x14ac:dyDescent="0.2">
      <c r="A165" s="204"/>
      <c r="B165" s="1" t="s">
        <v>34</v>
      </c>
      <c r="C165" s="9" t="s">
        <v>33</v>
      </c>
      <c r="D165" s="206"/>
      <c r="E165" s="187"/>
      <c r="F165" s="52"/>
      <c r="G165" s="52"/>
      <c r="H165" s="52"/>
      <c r="I165" s="5"/>
      <c r="J165" s="36"/>
    </row>
    <row r="166" spans="1:10" s="23" customFormat="1" ht="33.6" hidden="1" customHeight="1" x14ac:dyDescent="0.2">
      <c r="A166" s="208" t="s">
        <v>37</v>
      </c>
      <c r="B166" s="1" t="s">
        <v>39</v>
      </c>
      <c r="C166" s="205" t="s">
        <v>29</v>
      </c>
      <c r="D166" s="177"/>
      <c r="E166" s="187"/>
      <c r="F166" s="52"/>
      <c r="G166" s="52"/>
      <c r="H166" s="52"/>
      <c r="I166" s="135"/>
      <c r="J166" s="36"/>
    </row>
    <row r="167" spans="1:10" s="23" customFormat="1" ht="33.6" hidden="1" customHeight="1" x14ac:dyDescent="0.2">
      <c r="A167" s="208"/>
      <c r="B167" s="1" t="s">
        <v>38</v>
      </c>
      <c r="C167" s="207"/>
      <c r="D167" s="180"/>
      <c r="E167" s="209"/>
      <c r="F167" s="52"/>
      <c r="G167" s="52"/>
      <c r="H167" s="52"/>
      <c r="I167" s="136"/>
      <c r="J167" s="36"/>
    </row>
    <row r="168" spans="1:10" s="23" customFormat="1" x14ac:dyDescent="0.2">
      <c r="A168" s="56"/>
      <c r="B168" s="1"/>
      <c r="C168" s="9"/>
      <c r="D168" s="206"/>
      <c r="E168" s="187"/>
      <c r="F168" s="52"/>
      <c r="G168" s="52"/>
      <c r="H168" s="52"/>
      <c r="I168" s="5"/>
      <c r="J168" s="36"/>
    </row>
    <row r="169" spans="1:10" s="47" customFormat="1" ht="27" customHeight="1" x14ac:dyDescent="0.2">
      <c r="A169" s="199" t="s">
        <v>290</v>
      </c>
      <c r="B169" s="200"/>
      <c r="C169" s="200"/>
      <c r="D169" s="201"/>
      <c r="E169" s="202"/>
      <c r="F169" s="53"/>
      <c r="G169" s="53"/>
      <c r="H169" s="53"/>
      <c r="I169" s="5" t="s">
        <v>2</v>
      </c>
      <c r="J169" s="40"/>
    </row>
    <row r="170" spans="1:10" s="23" customFormat="1" ht="267.75" x14ac:dyDescent="0.2">
      <c r="A170" s="210"/>
      <c r="B170" s="1"/>
      <c r="C170" s="9"/>
      <c r="D170" s="206" t="s">
        <v>289</v>
      </c>
      <c r="E170" s="187"/>
      <c r="F170" s="52"/>
      <c r="G170" s="52"/>
      <c r="H170" s="52"/>
      <c r="I170" s="5" t="s">
        <v>339</v>
      </c>
      <c r="J170" s="36"/>
    </row>
    <row r="171" spans="1:10" s="23" customFormat="1" x14ac:dyDescent="0.2">
      <c r="A171" s="210"/>
      <c r="B171" s="1"/>
      <c r="C171" s="9"/>
      <c r="D171" s="206"/>
      <c r="E171" s="187"/>
      <c r="F171" s="52"/>
      <c r="G171" s="52"/>
      <c r="H171" s="52"/>
      <c r="I171" s="5"/>
      <c r="J171" s="36"/>
    </row>
    <row r="172" spans="1:10" s="43" customFormat="1" ht="25.15" customHeight="1" x14ac:dyDescent="0.2">
      <c r="A172" s="111" t="s">
        <v>0</v>
      </c>
      <c r="B172" s="112"/>
      <c r="C172" s="113"/>
      <c r="D172" s="3"/>
      <c r="E172" s="63"/>
      <c r="F172" s="53">
        <f>F5+F8</f>
        <v>-167758</v>
      </c>
      <c r="G172" s="53">
        <f>G5+G8</f>
        <v>2.9</v>
      </c>
      <c r="H172" s="53">
        <f>H5+H8</f>
        <v>139</v>
      </c>
      <c r="I172" s="5"/>
      <c r="J172" s="42"/>
    </row>
    <row r="173" spans="1:10" s="14" customFormat="1" ht="25.15" customHeight="1" x14ac:dyDescent="0.2">
      <c r="A173" s="111" t="s">
        <v>80</v>
      </c>
      <c r="B173" s="112"/>
      <c r="C173" s="113"/>
      <c r="D173" s="21"/>
      <c r="E173" s="74"/>
      <c r="F173" s="53">
        <f>F15+F160+F151</f>
        <v>131434.79999999996</v>
      </c>
      <c r="G173" s="53">
        <f>G15+G160+G151</f>
        <v>-22983</v>
      </c>
      <c r="H173" s="53">
        <f>H15+H160+H151</f>
        <v>-11560.999999999998</v>
      </c>
      <c r="I173" s="54"/>
      <c r="J173" s="40"/>
    </row>
    <row r="174" spans="1:10" s="14" customFormat="1" ht="60" x14ac:dyDescent="0.2">
      <c r="A174" s="114" t="s">
        <v>12</v>
      </c>
      <c r="B174" s="115"/>
      <c r="C174" s="116"/>
      <c r="D174" s="6" t="s">
        <v>52</v>
      </c>
      <c r="E174" s="75"/>
      <c r="F174" s="53">
        <v>0</v>
      </c>
      <c r="G174" s="53">
        <f>-613.7-1.6+40.6</f>
        <v>-574.70000000000005</v>
      </c>
      <c r="H174" s="53">
        <f>-1156.1+490-3.4+84.5</f>
        <v>-584.99999999999989</v>
      </c>
      <c r="I174" s="59" t="s">
        <v>371</v>
      </c>
      <c r="J174" s="40"/>
    </row>
    <row r="175" spans="1:10" s="14" customFormat="1" ht="25.15" customHeight="1" x14ac:dyDescent="0.2">
      <c r="A175" s="114" t="s">
        <v>3</v>
      </c>
      <c r="B175" s="115"/>
      <c r="C175" s="116"/>
      <c r="D175" s="22"/>
      <c r="E175" s="76"/>
      <c r="F175" s="53">
        <f>F173+F174</f>
        <v>131434.79999999996</v>
      </c>
      <c r="G175" s="53">
        <f>G173+G174</f>
        <v>-23557.7</v>
      </c>
      <c r="H175" s="53">
        <f>H173+H174</f>
        <v>-12145.999999999998</v>
      </c>
      <c r="I175" s="16"/>
      <c r="J175" s="40"/>
    </row>
    <row r="176" spans="1:10" s="15" customFormat="1" x14ac:dyDescent="0.2">
      <c r="A176" s="117" t="s">
        <v>4</v>
      </c>
      <c r="B176" s="118"/>
      <c r="C176" s="119"/>
      <c r="D176" s="3"/>
      <c r="E176" s="63"/>
      <c r="F176" s="52"/>
      <c r="G176" s="52"/>
      <c r="H176" s="52"/>
      <c r="I176" s="95"/>
      <c r="J176" s="48"/>
    </row>
    <row r="177" spans="1:10" s="12" customFormat="1" ht="15" customHeight="1" x14ac:dyDescent="0.2">
      <c r="A177" s="117" t="s">
        <v>5</v>
      </c>
      <c r="B177" s="118"/>
      <c r="C177" s="119"/>
      <c r="D177" s="3"/>
      <c r="E177" s="63"/>
      <c r="F177" s="52">
        <f>F8</f>
        <v>-167758</v>
      </c>
      <c r="G177" s="52">
        <f>G8</f>
        <v>2.9</v>
      </c>
      <c r="H177" s="52">
        <f>H8</f>
        <v>139</v>
      </c>
      <c r="I177" s="95"/>
      <c r="J177" s="33"/>
    </row>
    <row r="178" spans="1:10" s="12" customFormat="1" ht="15" customHeight="1" x14ac:dyDescent="0.2">
      <c r="A178" s="117" t="s">
        <v>6</v>
      </c>
      <c r="B178" s="118"/>
      <c r="C178" s="119"/>
      <c r="D178" s="4" t="s">
        <v>2</v>
      </c>
      <c r="E178" s="64"/>
      <c r="F178" s="52">
        <f>F175-F177</f>
        <v>299192.79999999993</v>
      </c>
      <c r="G178" s="52">
        <f>G175-G177</f>
        <v>-23560.600000000002</v>
      </c>
      <c r="H178" s="52">
        <f>H175-H177</f>
        <v>-12284.999999999998</v>
      </c>
      <c r="I178" s="95"/>
      <c r="J178" s="33"/>
    </row>
    <row r="179" spans="1:10" s="12" customFormat="1" ht="15" customHeight="1" x14ac:dyDescent="0.2">
      <c r="A179" s="117" t="s">
        <v>7</v>
      </c>
      <c r="B179" s="118"/>
      <c r="C179" s="119"/>
      <c r="D179" s="4"/>
      <c r="E179" s="64"/>
      <c r="F179" s="52">
        <f>F175-F172</f>
        <v>299192.79999999993</v>
      </c>
      <c r="G179" s="52">
        <f>G175-G172</f>
        <v>-23560.600000000002</v>
      </c>
      <c r="H179" s="52">
        <f>H175-H172</f>
        <v>-12284.999999999998</v>
      </c>
      <c r="I179" s="95" t="s">
        <v>2</v>
      </c>
      <c r="J179" s="33"/>
    </row>
    <row r="180" spans="1:10" s="12" customFormat="1" x14ac:dyDescent="0.2">
      <c r="A180" s="20"/>
      <c r="B180" s="33"/>
      <c r="D180" s="34"/>
      <c r="E180" s="90"/>
      <c r="F180" s="35"/>
      <c r="G180" s="35"/>
      <c r="H180" s="35"/>
      <c r="I180" s="60"/>
      <c r="J180" s="33"/>
    </row>
    <row r="181" spans="1:10" s="12" customFormat="1" x14ac:dyDescent="0.2">
      <c r="A181" s="20"/>
      <c r="B181" s="33"/>
      <c r="D181" s="34"/>
      <c r="E181" s="34"/>
      <c r="F181" s="35"/>
      <c r="G181" s="35"/>
      <c r="H181" s="35"/>
      <c r="I181" s="60"/>
      <c r="J181" s="33"/>
    </row>
    <row r="182" spans="1:10" s="12" customFormat="1" x14ac:dyDescent="0.2">
      <c r="A182" s="20"/>
      <c r="B182" s="33"/>
      <c r="D182" s="34"/>
      <c r="E182" s="90"/>
      <c r="F182" s="35"/>
      <c r="G182" s="35"/>
      <c r="H182" s="35"/>
      <c r="I182" s="60"/>
      <c r="J182" s="33"/>
    </row>
    <row r="185" spans="1:10" s="12" customFormat="1" x14ac:dyDescent="0.2">
      <c r="A185" s="20"/>
      <c r="B185" s="33"/>
      <c r="D185" s="34"/>
      <c r="E185" s="90"/>
      <c r="F185" s="35"/>
      <c r="G185" s="35"/>
      <c r="H185" s="35"/>
      <c r="I185" s="60"/>
      <c r="J185" s="33"/>
    </row>
    <row r="186" spans="1:10" s="12" customFormat="1" x14ac:dyDescent="0.2">
      <c r="A186" s="20"/>
      <c r="B186" s="33"/>
      <c r="D186" s="34"/>
      <c r="E186" s="90"/>
      <c r="F186" s="35"/>
      <c r="G186" s="35"/>
      <c r="H186" s="35"/>
      <c r="I186" s="60"/>
      <c r="J186" s="33"/>
    </row>
    <row r="187" spans="1:10" s="12" customFormat="1" x14ac:dyDescent="0.2">
      <c r="A187" s="20"/>
      <c r="B187" s="33"/>
      <c r="D187" s="34"/>
      <c r="E187" s="90"/>
      <c r="F187" s="35"/>
      <c r="G187" s="35"/>
      <c r="H187" s="35"/>
      <c r="I187" s="60"/>
      <c r="J187" s="33"/>
    </row>
    <row r="188" spans="1:10" s="12" customFormat="1" x14ac:dyDescent="0.2">
      <c r="A188" s="20"/>
      <c r="B188" s="33"/>
      <c r="D188" s="34"/>
      <c r="E188" s="90"/>
      <c r="F188" s="35"/>
      <c r="G188" s="35"/>
      <c r="H188" s="35"/>
      <c r="I188" s="60"/>
      <c r="J188" s="33"/>
    </row>
    <row r="189" spans="1:10" s="12" customFormat="1" x14ac:dyDescent="0.2">
      <c r="A189" s="20"/>
      <c r="B189" s="33"/>
      <c r="D189" s="34"/>
      <c r="E189" s="90"/>
      <c r="F189" s="35"/>
      <c r="G189" s="35"/>
      <c r="H189" s="35"/>
      <c r="I189" s="60"/>
      <c r="J189" s="33"/>
    </row>
    <row r="190" spans="1:10" s="12" customFormat="1" x14ac:dyDescent="0.2">
      <c r="A190" s="20"/>
      <c r="B190" s="33"/>
      <c r="D190" s="34"/>
      <c r="E190" s="90"/>
      <c r="F190" s="35"/>
      <c r="G190" s="35"/>
      <c r="H190" s="35"/>
      <c r="I190" s="60"/>
      <c r="J190" s="33"/>
    </row>
    <row r="191" spans="1:10" s="12" customFormat="1" x14ac:dyDescent="0.2">
      <c r="A191" s="20"/>
      <c r="B191" s="33"/>
      <c r="D191" s="34"/>
      <c r="E191" s="90"/>
      <c r="F191" s="35"/>
      <c r="G191" s="35"/>
      <c r="H191" s="35"/>
      <c r="I191" s="60"/>
      <c r="J191" s="33"/>
    </row>
    <row r="192" spans="1:10" s="12" customFormat="1" x14ac:dyDescent="0.2">
      <c r="A192" s="20"/>
      <c r="B192" s="33"/>
      <c r="D192" s="34"/>
      <c r="E192" s="90"/>
      <c r="F192" s="35"/>
      <c r="G192" s="35"/>
      <c r="H192" s="35"/>
      <c r="I192" s="60"/>
      <c r="J192" s="33"/>
    </row>
    <row r="193" spans="1:10" s="12" customFormat="1" x14ac:dyDescent="0.2">
      <c r="A193" s="20"/>
      <c r="B193" s="33"/>
      <c r="D193" s="34"/>
      <c r="E193" s="90"/>
      <c r="F193" s="35"/>
      <c r="G193" s="35"/>
      <c r="H193" s="35"/>
      <c r="I193" s="60"/>
      <c r="J193" s="33"/>
    </row>
    <row r="194" spans="1:10" s="12" customFormat="1" x14ac:dyDescent="0.2">
      <c r="A194" s="20"/>
      <c r="B194" s="33"/>
      <c r="D194" s="34"/>
      <c r="E194" s="90"/>
      <c r="F194" s="35"/>
      <c r="G194" s="35"/>
      <c r="H194" s="35"/>
      <c r="I194" s="60"/>
      <c r="J194" s="33"/>
    </row>
    <row r="195" spans="1:10" s="12" customFormat="1" x14ac:dyDescent="0.2">
      <c r="A195" s="20"/>
      <c r="B195" s="33"/>
      <c r="D195" s="34"/>
      <c r="E195" s="90"/>
      <c r="F195" s="35"/>
      <c r="G195" s="35"/>
      <c r="H195" s="35"/>
      <c r="I195" s="60"/>
      <c r="J195" s="33"/>
    </row>
    <row r="196" spans="1:10" s="12" customFormat="1" x14ac:dyDescent="0.2">
      <c r="A196" s="20"/>
      <c r="B196" s="33"/>
      <c r="D196" s="34"/>
      <c r="E196" s="90"/>
      <c r="F196" s="35"/>
      <c r="G196" s="35"/>
      <c r="H196" s="35"/>
      <c r="I196" s="60"/>
      <c r="J196" s="33"/>
    </row>
    <row r="197" spans="1:10" s="12" customFormat="1" x14ac:dyDescent="0.2">
      <c r="A197" s="20"/>
      <c r="B197" s="33"/>
      <c r="D197" s="34"/>
      <c r="E197" s="90"/>
      <c r="F197" s="35"/>
      <c r="G197" s="35"/>
      <c r="H197" s="35"/>
      <c r="I197" s="60"/>
      <c r="J197" s="33"/>
    </row>
    <row r="198" spans="1:10" s="12" customFormat="1" x14ac:dyDescent="0.2">
      <c r="A198" s="20"/>
      <c r="B198" s="33"/>
      <c r="D198" s="34"/>
      <c r="E198" s="90"/>
      <c r="F198" s="35"/>
      <c r="G198" s="35"/>
      <c r="H198" s="35"/>
      <c r="I198" s="60"/>
      <c r="J198" s="33"/>
    </row>
    <row r="199" spans="1:10" s="12" customFormat="1" x14ac:dyDescent="0.2">
      <c r="A199" s="20"/>
      <c r="B199" s="33"/>
      <c r="D199" s="34"/>
      <c r="E199" s="90"/>
      <c r="F199" s="35"/>
      <c r="G199" s="35"/>
      <c r="H199" s="35"/>
      <c r="I199" s="60"/>
      <c r="J199" s="33"/>
    </row>
    <row r="200" spans="1:10" s="12" customFormat="1" x14ac:dyDescent="0.2">
      <c r="A200" s="20"/>
      <c r="B200" s="33"/>
      <c r="D200" s="34"/>
      <c r="E200" s="90"/>
      <c r="F200" s="35"/>
      <c r="G200" s="35"/>
      <c r="H200" s="35"/>
      <c r="I200" s="60"/>
      <c r="J200" s="33"/>
    </row>
    <row r="201" spans="1:10" s="12" customFormat="1" x14ac:dyDescent="0.2">
      <c r="A201" s="20"/>
      <c r="B201" s="33"/>
      <c r="D201" s="34"/>
      <c r="E201" s="90"/>
      <c r="F201" s="35"/>
      <c r="G201" s="35"/>
      <c r="H201" s="35"/>
      <c r="I201" s="60"/>
      <c r="J201" s="33"/>
    </row>
    <row r="202" spans="1:10" s="12" customFormat="1" x14ac:dyDescent="0.2">
      <c r="A202" s="20"/>
      <c r="B202" s="33"/>
      <c r="D202" s="34"/>
      <c r="E202" s="90"/>
      <c r="F202" s="35"/>
      <c r="G202" s="35"/>
      <c r="H202" s="35"/>
      <c r="I202" s="60"/>
      <c r="J202" s="33"/>
    </row>
    <row r="203" spans="1:10" s="12" customFormat="1" x14ac:dyDescent="0.2">
      <c r="A203" s="20"/>
      <c r="B203" s="33"/>
      <c r="D203" s="34"/>
      <c r="E203" s="90"/>
      <c r="F203" s="35"/>
      <c r="G203" s="35"/>
      <c r="H203" s="35"/>
      <c r="I203" s="60"/>
      <c r="J203" s="33"/>
    </row>
    <row r="204" spans="1:10" s="12" customFormat="1" x14ac:dyDescent="0.2">
      <c r="A204" s="20"/>
      <c r="B204" s="33"/>
      <c r="D204" s="34"/>
      <c r="E204" s="90"/>
      <c r="F204" s="35"/>
      <c r="G204" s="35"/>
      <c r="H204" s="35"/>
      <c r="I204" s="60"/>
      <c r="J204" s="33"/>
    </row>
    <row r="205" spans="1:10" s="12" customFormat="1" x14ac:dyDescent="0.2">
      <c r="A205" s="20"/>
      <c r="B205" s="33"/>
      <c r="D205" s="34"/>
      <c r="E205" s="90"/>
      <c r="F205" s="35"/>
      <c r="G205" s="35"/>
      <c r="H205" s="35"/>
      <c r="I205" s="60"/>
      <c r="J205" s="33"/>
    </row>
    <row r="206" spans="1:10" s="12" customFormat="1" x14ac:dyDescent="0.2">
      <c r="A206" s="20"/>
      <c r="B206" s="33"/>
      <c r="D206" s="34"/>
      <c r="E206" s="90"/>
      <c r="F206" s="35"/>
      <c r="G206" s="35"/>
      <c r="H206" s="35"/>
      <c r="I206" s="60"/>
      <c r="J206" s="33"/>
    </row>
    <row r="207" spans="1:10" s="12" customFormat="1" x14ac:dyDescent="0.2">
      <c r="A207" s="20"/>
      <c r="B207" s="33"/>
      <c r="D207" s="34"/>
      <c r="E207" s="90"/>
      <c r="F207" s="35"/>
      <c r="G207" s="35"/>
      <c r="H207" s="35"/>
      <c r="I207" s="60"/>
      <c r="J207" s="33"/>
    </row>
    <row r="208" spans="1:10" s="12" customFormat="1" x14ac:dyDescent="0.2">
      <c r="A208" s="20"/>
      <c r="B208" s="33"/>
      <c r="D208" s="34"/>
      <c r="E208" s="90"/>
      <c r="F208" s="35"/>
      <c r="G208" s="35"/>
      <c r="H208" s="35"/>
      <c r="I208" s="60"/>
      <c r="J208" s="33"/>
    </row>
    <row r="209" spans="1:10" s="12" customFormat="1" x14ac:dyDescent="0.2">
      <c r="A209" s="20"/>
      <c r="B209" s="33"/>
      <c r="D209" s="34"/>
      <c r="E209" s="90"/>
      <c r="F209" s="35"/>
      <c r="G209" s="35"/>
      <c r="H209" s="35"/>
      <c r="I209" s="60"/>
      <c r="J209" s="33"/>
    </row>
    <row r="210" spans="1:10" s="12" customFormat="1" x14ac:dyDescent="0.2">
      <c r="A210" s="20"/>
      <c r="B210" s="33"/>
      <c r="D210" s="34"/>
      <c r="E210" s="90"/>
      <c r="F210" s="35"/>
      <c r="G210" s="35"/>
      <c r="H210" s="35"/>
      <c r="I210" s="60"/>
      <c r="J210" s="33"/>
    </row>
    <row r="211" spans="1:10" s="12" customFormat="1" x14ac:dyDescent="0.2">
      <c r="A211" s="20"/>
      <c r="B211" s="33"/>
      <c r="D211" s="34"/>
      <c r="E211" s="90"/>
      <c r="F211" s="35"/>
      <c r="G211" s="35"/>
      <c r="H211" s="35"/>
      <c r="I211" s="60"/>
      <c r="J211" s="33"/>
    </row>
    <row r="212" spans="1:10" s="12" customFormat="1" x14ac:dyDescent="0.2">
      <c r="A212" s="20"/>
      <c r="B212" s="33"/>
      <c r="D212" s="34"/>
      <c r="E212" s="90"/>
      <c r="F212" s="35"/>
      <c r="G212" s="35"/>
      <c r="H212" s="35"/>
      <c r="I212" s="60"/>
      <c r="J212" s="33"/>
    </row>
    <row r="213" spans="1:10" s="12" customFormat="1" x14ac:dyDescent="0.2">
      <c r="A213" s="20"/>
      <c r="B213" s="33"/>
      <c r="D213" s="34"/>
      <c r="E213" s="90"/>
      <c r="F213" s="35"/>
      <c r="G213" s="35"/>
      <c r="H213" s="35"/>
      <c r="I213" s="60"/>
      <c r="J213" s="33"/>
    </row>
    <row r="214" spans="1:10" s="12" customFormat="1" x14ac:dyDescent="0.2">
      <c r="A214" s="20"/>
      <c r="B214" s="33"/>
      <c r="D214" s="34"/>
      <c r="E214" s="90"/>
      <c r="F214" s="35"/>
      <c r="G214" s="35"/>
      <c r="H214" s="35"/>
      <c r="I214" s="60"/>
      <c r="J214" s="33"/>
    </row>
    <row r="215" spans="1:10" s="12" customFormat="1" x14ac:dyDescent="0.2">
      <c r="A215" s="20"/>
      <c r="B215" s="33"/>
      <c r="D215" s="34"/>
      <c r="E215" s="90"/>
      <c r="F215" s="35"/>
      <c r="G215" s="35"/>
      <c r="H215" s="35"/>
      <c r="I215" s="60"/>
      <c r="J215" s="33"/>
    </row>
    <row r="216" spans="1:10" s="12" customFormat="1" x14ac:dyDescent="0.2">
      <c r="A216" s="20"/>
      <c r="B216" s="33"/>
      <c r="D216" s="34"/>
      <c r="E216" s="90"/>
      <c r="F216" s="35"/>
      <c r="G216" s="35"/>
      <c r="H216" s="35"/>
      <c r="I216" s="60"/>
      <c r="J216" s="33"/>
    </row>
    <row r="217" spans="1:10" s="12" customFormat="1" x14ac:dyDescent="0.2">
      <c r="A217" s="20"/>
      <c r="B217" s="33"/>
      <c r="D217" s="34"/>
      <c r="E217" s="90"/>
      <c r="F217" s="35"/>
      <c r="G217" s="35"/>
      <c r="H217" s="35"/>
      <c r="I217" s="60"/>
      <c r="J217" s="33"/>
    </row>
    <row r="218" spans="1:10" s="12" customFormat="1" x14ac:dyDescent="0.2">
      <c r="A218" s="20"/>
      <c r="B218" s="33"/>
      <c r="D218" s="34"/>
      <c r="E218" s="90"/>
      <c r="F218" s="35"/>
      <c r="G218" s="35"/>
      <c r="H218" s="35"/>
      <c r="I218" s="60"/>
      <c r="J218" s="33"/>
    </row>
    <row r="219" spans="1:10" s="12" customFormat="1" x14ac:dyDescent="0.2">
      <c r="A219" s="20"/>
      <c r="B219" s="33"/>
      <c r="D219" s="34"/>
      <c r="E219" s="90"/>
      <c r="F219" s="35"/>
      <c r="G219" s="35"/>
      <c r="H219" s="35"/>
      <c r="I219" s="60"/>
      <c r="J219" s="33"/>
    </row>
    <row r="220" spans="1:10" s="12" customFormat="1" x14ac:dyDescent="0.2">
      <c r="A220" s="20"/>
      <c r="B220" s="33"/>
      <c r="D220" s="34"/>
      <c r="E220" s="90"/>
      <c r="F220" s="35"/>
      <c r="G220" s="35"/>
      <c r="H220" s="35"/>
      <c r="I220" s="60"/>
      <c r="J220" s="33"/>
    </row>
    <row r="221" spans="1:10" s="12" customFormat="1" x14ac:dyDescent="0.2">
      <c r="A221" s="20"/>
      <c r="B221" s="33"/>
      <c r="D221" s="34"/>
      <c r="E221" s="90"/>
      <c r="F221" s="35"/>
      <c r="G221" s="35"/>
      <c r="H221" s="35"/>
      <c r="I221" s="60"/>
      <c r="J221" s="33"/>
    </row>
    <row r="222" spans="1:10" s="12" customFormat="1" x14ac:dyDescent="0.2">
      <c r="A222" s="20"/>
      <c r="B222" s="33"/>
      <c r="D222" s="34"/>
      <c r="E222" s="90"/>
      <c r="F222" s="35"/>
      <c r="G222" s="35"/>
      <c r="H222" s="35"/>
      <c r="I222" s="60"/>
      <c r="J222" s="33"/>
    </row>
    <row r="223" spans="1:10" s="12" customFormat="1" x14ac:dyDescent="0.2">
      <c r="A223" s="20"/>
      <c r="B223" s="33"/>
      <c r="D223" s="34"/>
      <c r="E223" s="90"/>
      <c r="F223" s="35"/>
      <c r="G223" s="35"/>
      <c r="H223" s="35"/>
      <c r="I223" s="60"/>
      <c r="J223" s="33"/>
    </row>
    <row r="224" spans="1:10" s="12" customFormat="1" x14ac:dyDescent="0.2">
      <c r="A224" s="20"/>
      <c r="B224" s="33"/>
      <c r="D224" s="34"/>
      <c r="E224" s="90"/>
      <c r="F224" s="35"/>
      <c r="G224" s="35"/>
      <c r="H224" s="35"/>
      <c r="I224" s="60"/>
      <c r="J224" s="33"/>
    </row>
    <row r="225" spans="1:10" s="12" customFormat="1" x14ac:dyDescent="0.2">
      <c r="A225" s="20"/>
      <c r="B225" s="33"/>
      <c r="D225" s="34"/>
      <c r="E225" s="90"/>
      <c r="F225" s="35"/>
      <c r="G225" s="35"/>
      <c r="H225" s="35"/>
      <c r="I225" s="60"/>
      <c r="J225" s="33"/>
    </row>
    <row r="226" spans="1:10" s="12" customFormat="1" x14ac:dyDescent="0.2">
      <c r="A226" s="20"/>
      <c r="B226" s="33"/>
      <c r="D226" s="34"/>
      <c r="E226" s="90"/>
      <c r="F226" s="35"/>
      <c r="G226" s="35"/>
      <c r="H226" s="35"/>
      <c r="I226" s="60"/>
      <c r="J226" s="33"/>
    </row>
    <row r="227" spans="1:10" s="12" customFormat="1" x14ac:dyDescent="0.2">
      <c r="A227" s="20"/>
      <c r="B227" s="33"/>
      <c r="D227" s="34"/>
      <c r="E227" s="90"/>
      <c r="F227" s="35"/>
      <c r="G227" s="35"/>
      <c r="H227" s="35"/>
      <c r="I227" s="60"/>
      <c r="J227" s="33"/>
    </row>
    <row r="228" spans="1:10" s="12" customFormat="1" x14ac:dyDescent="0.2">
      <c r="A228" s="20"/>
      <c r="B228" s="33"/>
      <c r="D228" s="34"/>
      <c r="E228" s="90"/>
      <c r="F228" s="35"/>
      <c r="G228" s="35"/>
      <c r="H228" s="35"/>
      <c r="I228" s="60"/>
      <c r="J228" s="33"/>
    </row>
    <row r="229" spans="1:10" s="12" customFormat="1" x14ac:dyDescent="0.2">
      <c r="A229" s="20"/>
      <c r="B229" s="33"/>
      <c r="D229" s="34"/>
      <c r="E229" s="90"/>
      <c r="F229" s="35"/>
      <c r="G229" s="35"/>
      <c r="H229" s="35"/>
      <c r="I229" s="60"/>
      <c r="J229" s="33"/>
    </row>
    <row r="230" spans="1:10" s="12" customFormat="1" x14ac:dyDescent="0.2">
      <c r="A230" s="20"/>
      <c r="B230" s="33"/>
      <c r="D230" s="34"/>
      <c r="E230" s="90"/>
      <c r="F230" s="35"/>
      <c r="G230" s="35"/>
      <c r="H230" s="35"/>
      <c r="I230" s="60"/>
      <c r="J230" s="33"/>
    </row>
    <row r="231" spans="1:10" s="12" customFormat="1" x14ac:dyDescent="0.2">
      <c r="A231" s="20"/>
      <c r="B231" s="33"/>
      <c r="D231" s="34"/>
      <c r="E231" s="90"/>
      <c r="F231" s="35"/>
      <c r="G231" s="35"/>
      <c r="H231" s="35"/>
      <c r="I231" s="60"/>
      <c r="J231" s="33"/>
    </row>
    <row r="232" spans="1:10" s="12" customFormat="1" x14ac:dyDescent="0.2">
      <c r="A232" s="20"/>
      <c r="B232" s="33"/>
      <c r="D232" s="34"/>
      <c r="E232" s="90"/>
      <c r="F232" s="35"/>
      <c r="G232" s="35"/>
      <c r="H232" s="35"/>
      <c r="I232" s="60"/>
      <c r="J232" s="33"/>
    </row>
    <row r="233" spans="1:10" s="12" customFormat="1" x14ac:dyDescent="0.2">
      <c r="A233" s="20"/>
      <c r="B233" s="33"/>
      <c r="D233" s="34"/>
      <c r="E233" s="90"/>
      <c r="F233" s="35"/>
      <c r="G233" s="35"/>
      <c r="H233" s="35"/>
      <c r="I233" s="60"/>
      <c r="J233" s="33"/>
    </row>
    <row r="234" spans="1:10" s="12" customFormat="1" x14ac:dyDescent="0.2">
      <c r="A234" s="20"/>
      <c r="B234" s="33"/>
      <c r="D234" s="34"/>
      <c r="E234" s="90"/>
      <c r="F234" s="35"/>
      <c r="G234" s="35"/>
      <c r="H234" s="35"/>
      <c r="I234" s="60"/>
      <c r="J234" s="33"/>
    </row>
    <row r="235" spans="1:10" s="12" customFormat="1" x14ac:dyDescent="0.2">
      <c r="A235" s="20"/>
      <c r="B235" s="33"/>
      <c r="D235" s="34"/>
      <c r="E235" s="90"/>
      <c r="F235" s="35"/>
      <c r="G235" s="35"/>
      <c r="H235" s="35"/>
      <c r="I235" s="60"/>
      <c r="J235" s="33"/>
    </row>
    <row r="236" spans="1:10" s="12" customFormat="1" x14ac:dyDescent="0.2">
      <c r="A236" s="20"/>
      <c r="B236" s="33"/>
      <c r="D236" s="34"/>
      <c r="E236" s="90"/>
      <c r="F236" s="35"/>
      <c r="G236" s="35"/>
      <c r="H236" s="35"/>
      <c r="I236" s="60"/>
      <c r="J236" s="33"/>
    </row>
    <row r="237" spans="1:10" s="12" customFormat="1" x14ac:dyDescent="0.2">
      <c r="A237" s="20"/>
      <c r="B237" s="33"/>
      <c r="D237" s="34"/>
      <c r="E237" s="90"/>
      <c r="F237" s="35"/>
      <c r="G237" s="35"/>
      <c r="H237" s="35"/>
      <c r="I237" s="60"/>
      <c r="J237" s="33"/>
    </row>
    <row r="238" spans="1:10" s="12" customFormat="1" x14ac:dyDescent="0.2">
      <c r="A238" s="20"/>
      <c r="B238" s="33"/>
      <c r="D238" s="34"/>
      <c r="E238" s="90"/>
      <c r="F238" s="35"/>
      <c r="G238" s="35"/>
      <c r="H238" s="35"/>
      <c r="I238" s="60"/>
      <c r="J238" s="33"/>
    </row>
    <row r="239" spans="1:10" s="12" customFormat="1" x14ac:dyDescent="0.2">
      <c r="A239" s="20"/>
      <c r="B239" s="33"/>
      <c r="D239" s="34"/>
      <c r="E239" s="90"/>
      <c r="F239" s="35"/>
      <c r="G239" s="35"/>
      <c r="H239" s="35"/>
      <c r="I239" s="60"/>
      <c r="J239" s="33"/>
    </row>
    <row r="240" spans="1:10" s="12" customFormat="1" x14ac:dyDescent="0.2">
      <c r="A240" s="20"/>
      <c r="B240" s="33"/>
      <c r="D240" s="34"/>
      <c r="E240" s="90"/>
      <c r="F240" s="35"/>
      <c r="G240" s="35"/>
      <c r="H240" s="35"/>
      <c r="I240" s="60"/>
      <c r="J240" s="33"/>
    </row>
    <row r="241" spans="1:10" s="12" customFormat="1" x14ac:dyDescent="0.2">
      <c r="A241" s="20"/>
      <c r="B241" s="33"/>
      <c r="D241" s="34"/>
      <c r="E241" s="90"/>
      <c r="F241" s="35"/>
      <c r="G241" s="35"/>
      <c r="H241" s="35"/>
      <c r="I241" s="60"/>
      <c r="J241" s="33"/>
    </row>
    <row r="242" spans="1:10" s="12" customFormat="1" x14ac:dyDescent="0.2">
      <c r="A242" s="20"/>
      <c r="B242" s="33"/>
      <c r="D242" s="34"/>
      <c r="E242" s="90"/>
      <c r="F242" s="35"/>
      <c r="G242" s="35"/>
      <c r="H242" s="35"/>
      <c r="I242" s="60"/>
      <c r="J242" s="33"/>
    </row>
    <row r="243" spans="1:10" s="12" customFormat="1" x14ac:dyDescent="0.2">
      <c r="A243" s="20"/>
      <c r="B243" s="33"/>
      <c r="D243" s="34"/>
      <c r="E243" s="90"/>
      <c r="F243" s="35"/>
      <c r="G243" s="35"/>
      <c r="H243" s="35"/>
      <c r="I243" s="60"/>
      <c r="J243" s="33"/>
    </row>
    <row r="244" spans="1:10" x14ac:dyDescent="0.25">
      <c r="C244" s="12"/>
    </row>
    <row r="245" spans="1:10" x14ac:dyDescent="0.25">
      <c r="C245" s="12"/>
    </row>
  </sheetData>
  <mergeCells count="123">
    <mergeCell ref="B1:I1"/>
    <mergeCell ref="B2:I2"/>
    <mergeCell ref="A3:A4"/>
    <mergeCell ref="B3:B4"/>
    <mergeCell ref="C3:C4"/>
    <mergeCell ref="D3:D4"/>
    <mergeCell ref="E3:E4"/>
    <mergeCell ref="F3:H3"/>
    <mergeCell ref="I3:I4"/>
    <mergeCell ref="E18:E19"/>
    <mergeCell ref="F18:F19"/>
    <mergeCell ref="G18:G19"/>
    <mergeCell ref="H18:H19"/>
    <mergeCell ref="I18:I19"/>
    <mergeCell ref="A21:D21"/>
    <mergeCell ref="A18:A19"/>
    <mergeCell ref="A5:D5"/>
    <mergeCell ref="A8:D8"/>
    <mergeCell ref="A15:D15"/>
    <mergeCell ref="A16:D16"/>
    <mergeCell ref="B18:B19"/>
    <mergeCell ref="C18:C19"/>
    <mergeCell ref="D18:D19"/>
    <mergeCell ref="D66:D67"/>
    <mergeCell ref="E66:E67"/>
    <mergeCell ref="I66:I67"/>
    <mergeCell ref="C68:C70"/>
    <mergeCell ref="C71:C81"/>
    <mergeCell ref="D73:D76"/>
    <mergeCell ref="E73:E76"/>
    <mergeCell ref="C22:C23"/>
    <mergeCell ref="A28:D28"/>
    <mergeCell ref="C29:C30"/>
    <mergeCell ref="C31:C56"/>
    <mergeCell ref="A58:D58"/>
    <mergeCell ref="C59:C60"/>
    <mergeCell ref="D54:D56"/>
    <mergeCell ref="E54:E56"/>
    <mergeCell ref="I54:I56"/>
    <mergeCell ref="I96:I98"/>
    <mergeCell ref="A99:A100"/>
    <mergeCell ref="C99:C102"/>
    <mergeCell ref="D99:D100"/>
    <mergeCell ref="E99:E100"/>
    <mergeCell ref="I99:I100"/>
    <mergeCell ref="A83:D83"/>
    <mergeCell ref="A84:A86"/>
    <mergeCell ref="D84:D86"/>
    <mergeCell ref="E84:E86"/>
    <mergeCell ref="I84:I86"/>
    <mergeCell ref="C87:C93"/>
    <mergeCell ref="I110:I111"/>
    <mergeCell ref="A112:A113"/>
    <mergeCell ref="B112:B113"/>
    <mergeCell ref="D112:D113"/>
    <mergeCell ref="E112:E113"/>
    <mergeCell ref="F112:F113"/>
    <mergeCell ref="G112:G113"/>
    <mergeCell ref="H112:H113"/>
    <mergeCell ref="F107:F108"/>
    <mergeCell ref="G107:G108"/>
    <mergeCell ref="H107:H108"/>
    <mergeCell ref="A110:A111"/>
    <mergeCell ref="B110:B111"/>
    <mergeCell ref="D110:D111"/>
    <mergeCell ref="E110:E111"/>
    <mergeCell ref="F110:F111"/>
    <mergeCell ref="G110:G111"/>
    <mergeCell ref="H110:H111"/>
    <mergeCell ref="C106:C113"/>
    <mergeCell ref="A107:A108"/>
    <mergeCell ref="B107:B108"/>
    <mergeCell ref="D107:D108"/>
    <mergeCell ref="E107:E108"/>
    <mergeCell ref="F123:F124"/>
    <mergeCell ref="G123:G124"/>
    <mergeCell ref="H123:H124"/>
    <mergeCell ref="A127:D127"/>
    <mergeCell ref="A128:A129"/>
    <mergeCell ref="C128:C130"/>
    <mergeCell ref="D128:D129"/>
    <mergeCell ref="E128:E129"/>
    <mergeCell ref="C114:C115"/>
    <mergeCell ref="A117:D117"/>
    <mergeCell ref="C119:C125"/>
    <mergeCell ref="A123:A124"/>
    <mergeCell ref="B123:B124"/>
    <mergeCell ref="D123:D124"/>
    <mergeCell ref="I166:I167"/>
    <mergeCell ref="A149:D149"/>
    <mergeCell ref="I149:I158"/>
    <mergeCell ref="A150:D150"/>
    <mergeCell ref="A151:D151"/>
    <mergeCell ref="C152:C156"/>
    <mergeCell ref="A160:D160"/>
    <mergeCell ref="I128:I129"/>
    <mergeCell ref="A132:D132"/>
    <mergeCell ref="C134:C137"/>
    <mergeCell ref="E134:E135"/>
    <mergeCell ref="A139:D139"/>
    <mergeCell ref="C141:C147"/>
    <mergeCell ref="A177:C177"/>
    <mergeCell ref="A178:C178"/>
    <mergeCell ref="A179:C179"/>
    <mergeCell ref="C61:C63"/>
    <mergeCell ref="A169:D169"/>
    <mergeCell ref="A172:C172"/>
    <mergeCell ref="A173:C173"/>
    <mergeCell ref="A174:C174"/>
    <mergeCell ref="A175:C175"/>
    <mergeCell ref="A176:C176"/>
    <mergeCell ref="A162:A165"/>
    <mergeCell ref="C163:C164"/>
    <mergeCell ref="A166:A167"/>
    <mergeCell ref="C166:C167"/>
    <mergeCell ref="D166:D167"/>
    <mergeCell ref="E123:E124"/>
    <mergeCell ref="A104:D104"/>
    <mergeCell ref="A95:D95"/>
    <mergeCell ref="A96:A98"/>
    <mergeCell ref="D96:D98"/>
    <mergeCell ref="E96:E98"/>
    <mergeCell ref="A65:C65"/>
  </mergeCells>
  <pageMargins left="0.59055118110236227" right="3.937007874015748E-2" top="0.35433070866141736" bottom="0.23622047244094491" header="0.51181102362204722" footer="0.51181102362204722"/>
  <pageSetup paperSize="9" scale="58" fitToHeight="0" orientation="landscape" horizontalDpi="4294967295" verticalDpi="4294967295" r:id="rId1"/>
  <headerFooter alignWithMargins="0"/>
  <rowBreaks count="10" manualBreakCount="10">
    <brk id="14" max="8" man="1"/>
    <brk id="20" max="8" man="1"/>
    <brk id="36" max="8" man="1"/>
    <brk id="57" max="8" man="1"/>
    <brk id="82" max="8" man="1"/>
    <brk id="126" max="8" man="1"/>
    <brk id="135" max="8" man="1"/>
    <brk id="138" max="8" man="1"/>
    <brk id="145" max="8" man="1"/>
    <brk id="17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ПОПРАВКИ СВОД</vt:lpstr>
      <vt:lpstr>'ПОПРАВКИ СВОД'!Заголовки_для_печати</vt:lpstr>
      <vt:lpstr>'ПОПРАВКИ СВОД'!Область_печати</vt:lpstr>
    </vt:vector>
  </TitlesOfParts>
  <Company>Sputnik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Дроняк</dc:creator>
  <cp:lastModifiedBy>Артемьева Евгения Сергеевна</cp:lastModifiedBy>
  <cp:lastPrinted>2023-12-18T09:35:27Z</cp:lastPrinted>
  <dcterms:created xsi:type="dcterms:W3CDTF">2007-02-19T11:32:33Z</dcterms:created>
  <dcterms:modified xsi:type="dcterms:W3CDTF">2023-12-21T09:11:53Z</dcterms:modified>
</cp:coreProperties>
</file>