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60" windowWidth="28635" windowHeight="12480"/>
  </bookViews>
  <sheets>
    <sheet name="Лист1" sheetId="5" r:id="rId1"/>
  </sheets>
  <definedNames>
    <definedName name="_xlnm.Print_Titles" localSheetId="0">Лист1!$3:$5</definedName>
  </definedNames>
  <calcPr calcId="144525"/>
</workbook>
</file>

<file path=xl/calcChain.xml><?xml version="1.0" encoding="utf-8"?>
<calcChain xmlns="http://schemas.openxmlformats.org/spreadsheetml/2006/main">
  <c r="J87" i="5" l="1"/>
  <c r="H87" i="5"/>
  <c r="F87" i="5"/>
  <c r="D87" i="5"/>
  <c r="C87" i="5"/>
  <c r="K90" i="5"/>
  <c r="I90" i="5"/>
  <c r="G90" i="5"/>
  <c r="E90" i="5"/>
  <c r="K83" i="5" l="1"/>
  <c r="I83" i="5"/>
  <c r="G83" i="5"/>
  <c r="E83" i="5"/>
  <c r="J82" i="5"/>
  <c r="H82" i="5"/>
  <c r="K82" i="5" s="1"/>
  <c r="F82" i="5"/>
  <c r="D82" i="5"/>
  <c r="G82" i="5" s="1"/>
  <c r="C82" i="5"/>
  <c r="E82" i="5" s="1"/>
  <c r="G24" i="5"/>
  <c r="K103" i="5"/>
  <c r="K102" i="5"/>
  <c r="K101" i="5"/>
  <c r="K98" i="5"/>
  <c r="K96" i="5"/>
  <c r="K93" i="5"/>
  <c r="K92" i="5"/>
  <c r="K89" i="5"/>
  <c r="K86" i="5"/>
  <c r="K85" i="5"/>
  <c r="K81" i="5"/>
  <c r="K79" i="5"/>
  <c r="K78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7" i="5"/>
  <c r="K56" i="5"/>
  <c r="K55" i="5"/>
  <c r="K54" i="5"/>
  <c r="K52" i="5"/>
  <c r="K51" i="5"/>
  <c r="K50" i="5"/>
  <c r="K49" i="5"/>
  <c r="K48" i="5"/>
  <c r="K46" i="5"/>
  <c r="K43" i="5"/>
  <c r="K42" i="5"/>
  <c r="K41" i="5"/>
  <c r="K40" i="5"/>
  <c r="K39" i="5"/>
  <c r="K38" i="5"/>
  <c r="K37" i="5"/>
  <c r="K34" i="5"/>
  <c r="K33" i="5"/>
  <c r="K32" i="5"/>
  <c r="K31" i="5"/>
  <c r="K30" i="5"/>
  <c r="K29" i="5"/>
  <c r="K28" i="5"/>
  <c r="K27" i="5"/>
  <c r="K25" i="5"/>
  <c r="K24" i="5"/>
  <c r="K22" i="5"/>
  <c r="K21" i="5"/>
  <c r="K20" i="5"/>
  <c r="K18" i="5"/>
  <c r="K17" i="5"/>
  <c r="K16" i="5"/>
  <c r="K15" i="5"/>
  <c r="K14" i="5"/>
  <c r="K13" i="5"/>
  <c r="K11" i="5"/>
  <c r="K10" i="5"/>
  <c r="K9" i="5"/>
  <c r="I103" i="5"/>
  <c r="I102" i="5"/>
  <c r="I101" i="5"/>
  <c r="I98" i="5"/>
  <c r="I96" i="5"/>
  <c r="I93" i="5"/>
  <c r="I92" i="5"/>
  <c r="I89" i="5"/>
  <c r="I86" i="5"/>
  <c r="I85" i="5"/>
  <c r="I81" i="5"/>
  <c r="I79" i="5"/>
  <c r="I78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7" i="5"/>
  <c r="I56" i="5"/>
  <c r="I55" i="5"/>
  <c r="I54" i="5"/>
  <c r="I52" i="5"/>
  <c r="I51" i="5"/>
  <c r="I50" i="5"/>
  <c r="I49" i="5"/>
  <c r="I48" i="5"/>
  <c r="I46" i="5"/>
  <c r="I43" i="5"/>
  <c r="I42" i="5"/>
  <c r="I41" i="5"/>
  <c r="I40" i="5"/>
  <c r="I39" i="5"/>
  <c r="I38" i="5"/>
  <c r="I37" i="5"/>
  <c r="I34" i="5"/>
  <c r="I33" i="5"/>
  <c r="I32" i="5"/>
  <c r="I31" i="5"/>
  <c r="I30" i="5"/>
  <c r="I29" i="5"/>
  <c r="I28" i="5"/>
  <c r="I27" i="5"/>
  <c r="I25" i="5"/>
  <c r="I24" i="5"/>
  <c r="I22" i="5"/>
  <c r="I21" i="5"/>
  <c r="I20" i="5"/>
  <c r="I18" i="5"/>
  <c r="I17" i="5"/>
  <c r="I16" i="5"/>
  <c r="I15" i="5"/>
  <c r="I14" i="5"/>
  <c r="I13" i="5"/>
  <c r="I11" i="5"/>
  <c r="I10" i="5"/>
  <c r="I9" i="5"/>
  <c r="G9" i="5"/>
  <c r="G10" i="5"/>
  <c r="G11" i="5"/>
  <c r="G13" i="5"/>
  <c r="G14" i="5"/>
  <c r="G15" i="5"/>
  <c r="G16" i="5"/>
  <c r="G17" i="5"/>
  <c r="G18" i="5"/>
  <c r="G20" i="5"/>
  <c r="G21" i="5"/>
  <c r="G22" i="5"/>
  <c r="G25" i="5"/>
  <c r="G27" i="5"/>
  <c r="G28" i="5"/>
  <c r="G29" i="5"/>
  <c r="G30" i="5"/>
  <c r="G31" i="5"/>
  <c r="G32" i="5"/>
  <c r="G33" i="5"/>
  <c r="G34" i="5"/>
  <c r="G37" i="5"/>
  <c r="G38" i="5"/>
  <c r="G39" i="5"/>
  <c r="G40" i="5"/>
  <c r="G41" i="5"/>
  <c r="G42" i="5"/>
  <c r="G43" i="5"/>
  <c r="G46" i="5"/>
  <c r="G48" i="5"/>
  <c r="G49" i="5"/>
  <c r="G50" i="5"/>
  <c r="G51" i="5"/>
  <c r="G52" i="5"/>
  <c r="G54" i="5"/>
  <c r="G55" i="5"/>
  <c r="G56" i="5"/>
  <c r="G57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8" i="5"/>
  <c r="G79" i="5"/>
  <c r="G81" i="5"/>
  <c r="G85" i="5"/>
  <c r="G86" i="5"/>
  <c r="G89" i="5"/>
  <c r="G92" i="5"/>
  <c r="G93" i="5"/>
  <c r="G96" i="5"/>
  <c r="G98" i="5"/>
  <c r="G101" i="5"/>
  <c r="G102" i="5"/>
  <c r="G103" i="5"/>
  <c r="J88" i="5"/>
  <c r="H88" i="5"/>
  <c r="F88" i="5"/>
  <c r="D88" i="5"/>
  <c r="E103" i="5"/>
  <c r="E102" i="5"/>
  <c r="E101" i="5"/>
  <c r="E98" i="5"/>
  <c r="E96" i="5"/>
  <c r="E93" i="5"/>
  <c r="E92" i="5"/>
  <c r="E89" i="5"/>
  <c r="E86" i="5"/>
  <c r="E85" i="5"/>
  <c r="E81" i="5"/>
  <c r="E79" i="5"/>
  <c r="E78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7" i="5"/>
  <c r="E56" i="5"/>
  <c r="E55" i="5"/>
  <c r="E54" i="5"/>
  <c r="E52" i="5"/>
  <c r="E51" i="5"/>
  <c r="E50" i="5"/>
  <c r="E49" i="5"/>
  <c r="E48" i="5"/>
  <c r="E46" i="5"/>
  <c r="E43" i="5"/>
  <c r="E42" i="5"/>
  <c r="E41" i="5"/>
  <c r="E40" i="5"/>
  <c r="E39" i="5"/>
  <c r="E38" i="5"/>
  <c r="E37" i="5"/>
  <c r="E34" i="5"/>
  <c r="E33" i="5"/>
  <c r="E32" i="5"/>
  <c r="E31" i="5"/>
  <c r="E30" i="5"/>
  <c r="E29" i="5"/>
  <c r="E28" i="5"/>
  <c r="E27" i="5"/>
  <c r="E25" i="5"/>
  <c r="E24" i="5"/>
  <c r="E22" i="5"/>
  <c r="E21" i="5"/>
  <c r="E20" i="5"/>
  <c r="E18" i="5"/>
  <c r="E17" i="5"/>
  <c r="E16" i="5"/>
  <c r="E15" i="5"/>
  <c r="E14" i="5"/>
  <c r="E13" i="5"/>
  <c r="E11" i="5"/>
  <c r="E10" i="5"/>
  <c r="E9" i="5"/>
  <c r="K88" i="5" l="1"/>
  <c r="I87" i="5"/>
  <c r="G88" i="5"/>
  <c r="I88" i="5"/>
  <c r="I82" i="5"/>
  <c r="J100" i="5"/>
  <c r="J99" i="5" s="1"/>
  <c r="H100" i="5"/>
  <c r="F100" i="5"/>
  <c r="D100" i="5"/>
  <c r="C99" i="5"/>
  <c r="C100" i="5"/>
  <c r="J97" i="5"/>
  <c r="H97" i="5"/>
  <c r="K97" i="5" s="1"/>
  <c r="F97" i="5"/>
  <c r="I97" i="5" s="1"/>
  <c r="D97" i="5"/>
  <c r="G97" i="5" s="1"/>
  <c r="J95" i="5"/>
  <c r="J94" i="5" s="1"/>
  <c r="H95" i="5"/>
  <c r="F95" i="5"/>
  <c r="D95" i="5"/>
  <c r="G95" i="5" s="1"/>
  <c r="C97" i="5"/>
  <c r="E97" i="5" s="1"/>
  <c r="C95" i="5"/>
  <c r="C94" i="5" s="1"/>
  <c r="J91" i="5"/>
  <c r="H91" i="5"/>
  <c r="K91" i="5" s="1"/>
  <c r="F91" i="5"/>
  <c r="D91" i="5"/>
  <c r="C91" i="5"/>
  <c r="K87" i="5"/>
  <c r="C88" i="5"/>
  <c r="E88" i="5" s="1"/>
  <c r="J84" i="5"/>
  <c r="H84" i="5"/>
  <c r="K84" i="5" s="1"/>
  <c r="F84" i="5"/>
  <c r="D84" i="5"/>
  <c r="E84" i="5" s="1"/>
  <c r="C84" i="5"/>
  <c r="J80" i="5"/>
  <c r="H80" i="5"/>
  <c r="K80" i="5" s="1"/>
  <c r="F80" i="5"/>
  <c r="I80" i="5" s="1"/>
  <c r="D80" i="5"/>
  <c r="C80" i="5"/>
  <c r="J77" i="5"/>
  <c r="H77" i="5"/>
  <c r="F77" i="5"/>
  <c r="D77" i="5"/>
  <c r="C77" i="5"/>
  <c r="J58" i="5"/>
  <c r="H58" i="5"/>
  <c r="K58" i="5" s="1"/>
  <c r="F58" i="5"/>
  <c r="D58" i="5"/>
  <c r="E58" i="5" s="1"/>
  <c r="C58" i="5"/>
  <c r="J53" i="5"/>
  <c r="H53" i="5"/>
  <c r="K53" i="5" s="1"/>
  <c r="F53" i="5"/>
  <c r="D53" i="5"/>
  <c r="C53" i="5"/>
  <c r="J47" i="5"/>
  <c r="H47" i="5"/>
  <c r="K47" i="5" s="1"/>
  <c r="F47" i="5"/>
  <c r="D47" i="5"/>
  <c r="E47" i="5" s="1"/>
  <c r="C47" i="5"/>
  <c r="J45" i="5"/>
  <c r="J44" i="5" s="1"/>
  <c r="H45" i="5"/>
  <c r="F45" i="5"/>
  <c r="D45" i="5"/>
  <c r="C45" i="5"/>
  <c r="C44" i="5" s="1"/>
  <c r="J36" i="5"/>
  <c r="J35" i="5" s="1"/>
  <c r="H36" i="5"/>
  <c r="F36" i="5"/>
  <c r="D36" i="5"/>
  <c r="C36" i="5"/>
  <c r="C35" i="5" s="1"/>
  <c r="I91" i="5" l="1"/>
  <c r="H35" i="5"/>
  <c r="K35" i="5" s="1"/>
  <c r="K36" i="5"/>
  <c r="E77" i="5"/>
  <c r="D76" i="5"/>
  <c r="G77" i="5"/>
  <c r="G87" i="5"/>
  <c r="F94" i="5"/>
  <c r="I94" i="5" s="1"/>
  <c r="I95" i="5"/>
  <c r="F99" i="5"/>
  <c r="I99" i="5" s="1"/>
  <c r="I100" i="5"/>
  <c r="H44" i="5"/>
  <c r="K44" i="5" s="1"/>
  <c r="K45" i="5"/>
  <c r="E53" i="5"/>
  <c r="C76" i="5"/>
  <c r="J76" i="5"/>
  <c r="E80" i="5"/>
  <c r="G80" i="5"/>
  <c r="E87" i="5"/>
  <c r="E91" i="5"/>
  <c r="G91" i="5"/>
  <c r="H94" i="5"/>
  <c r="K94" i="5" s="1"/>
  <c r="K95" i="5"/>
  <c r="G100" i="5"/>
  <c r="H99" i="5"/>
  <c r="K99" i="5" s="1"/>
  <c r="K100" i="5"/>
  <c r="I84" i="5"/>
  <c r="G84" i="5"/>
  <c r="J75" i="5"/>
  <c r="J74" i="5" s="1"/>
  <c r="K77" i="5"/>
  <c r="H76" i="5"/>
  <c r="K76" i="5" s="1"/>
  <c r="F76" i="5"/>
  <c r="F75" i="5" s="1"/>
  <c r="I77" i="5"/>
  <c r="I58" i="5"/>
  <c r="G58" i="5"/>
  <c r="I53" i="5"/>
  <c r="G53" i="5"/>
  <c r="I47" i="5"/>
  <c r="G47" i="5"/>
  <c r="F44" i="5"/>
  <c r="I45" i="5"/>
  <c r="G45" i="5"/>
  <c r="F35" i="5"/>
  <c r="I36" i="5"/>
  <c r="G36" i="5"/>
  <c r="D99" i="5"/>
  <c r="E100" i="5"/>
  <c r="D94" i="5"/>
  <c r="E95" i="5"/>
  <c r="D44" i="5"/>
  <c r="E44" i="5" s="1"/>
  <c r="E45" i="5"/>
  <c r="D35" i="5"/>
  <c r="E35" i="5" s="1"/>
  <c r="E36" i="5"/>
  <c r="J26" i="5"/>
  <c r="H26" i="5"/>
  <c r="F26" i="5"/>
  <c r="D26" i="5"/>
  <c r="E26" i="5" s="1"/>
  <c r="C26" i="5"/>
  <c r="J23" i="5"/>
  <c r="H23" i="5"/>
  <c r="F23" i="5"/>
  <c r="D23" i="5"/>
  <c r="C23" i="5"/>
  <c r="J19" i="5"/>
  <c r="H19" i="5"/>
  <c r="F19" i="5"/>
  <c r="D19" i="5"/>
  <c r="E19" i="5" s="1"/>
  <c r="C19" i="5"/>
  <c r="J12" i="5"/>
  <c r="H12" i="5"/>
  <c r="F12" i="5"/>
  <c r="D12" i="5"/>
  <c r="C12" i="5"/>
  <c r="E12" i="5" s="1"/>
  <c r="K26" i="5" l="1"/>
  <c r="K23" i="5"/>
  <c r="K19" i="5"/>
  <c r="K12" i="5"/>
  <c r="E23" i="5"/>
  <c r="E94" i="5"/>
  <c r="G94" i="5"/>
  <c r="E99" i="5"/>
  <c r="G99" i="5"/>
  <c r="C75" i="5"/>
  <c r="C74" i="5" s="1"/>
  <c r="F74" i="5"/>
  <c r="H75" i="5"/>
  <c r="I75" i="5" s="1"/>
  <c r="I76" i="5"/>
  <c r="G76" i="5"/>
  <c r="I44" i="5"/>
  <c r="G44" i="5"/>
  <c r="I35" i="5"/>
  <c r="G35" i="5"/>
  <c r="I26" i="5"/>
  <c r="G26" i="5"/>
  <c r="I23" i="5"/>
  <c r="G23" i="5"/>
  <c r="I19" i="5"/>
  <c r="G19" i="5"/>
  <c r="G12" i="5"/>
  <c r="I12" i="5"/>
  <c r="E76" i="5"/>
  <c r="D75" i="5"/>
  <c r="J8" i="5"/>
  <c r="J7" i="5" s="1"/>
  <c r="J6" i="5" s="1"/>
  <c r="H8" i="5"/>
  <c r="F8" i="5"/>
  <c r="D8" i="5"/>
  <c r="D7" i="5" s="1"/>
  <c r="C8" i="5"/>
  <c r="E8" i="5" l="1"/>
  <c r="C7" i="5"/>
  <c r="E7" i="5" s="1"/>
  <c r="K8" i="5"/>
  <c r="H7" i="5"/>
  <c r="K7" i="5" s="1"/>
  <c r="C6" i="5"/>
  <c r="H74" i="5"/>
  <c r="I74" i="5" s="1"/>
  <c r="K75" i="5"/>
  <c r="G75" i="5"/>
  <c r="E75" i="5"/>
  <c r="G8" i="5"/>
  <c r="I8" i="5"/>
  <c r="F7" i="5"/>
  <c r="D74" i="5"/>
  <c r="K74" i="5" l="1"/>
  <c r="H6" i="5"/>
  <c r="K6" i="5" s="1"/>
  <c r="E74" i="5"/>
  <c r="G74" i="5"/>
  <c r="I7" i="5"/>
  <c r="G7" i="5"/>
  <c r="F6" i="5"/>
  <c r="D6" i="5"/>
  <c r="E6" i="5" s="1"/>
  <c r="G6" i="5" l="1"/>
  <c r="I6" i="5"/>
</calcChain>
</file>

<file path=xl/sharedStrings.xml><?xml version="1.0" encoding="utf-8"?>
<sst xmlns="http://schemas.openxmlformats.org/spreadsheetml/2006/main" count="214" uniqueCount="196">
  <si>
    <t>2019 год</t>
  </si>
  <si>
    <t>Единый налог на вмененный доход для отдельных видов деятельности</t>
  </si>
  <si>
    <t>Единый сельскохозяйственный налог</t>
  </si>
  <si>
    <t>Прогноз</t>
  </si>
  <si>
    <t>2020 год</t>
  </si>
  <si>
    <t>Оценка                                                                                                       2018 год</t>
  </si>
  <si>
    <t>2021 год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</si>
  <si>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</si>
  <si>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</si>
  <si>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</si>
  <si>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</si>
  <si>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</si>
  <si>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</si>
  <si>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</si>
  <si>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</si>
  <si>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182 1 05 02010 02 0000 110</t>
  </si>
  <si>
    <t>182 1 05 03010 01 0000 110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</si>
  <si>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</si>
  <si>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</si>
  <si>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182 1 06 06033 05 0000 110</t>
  </si>
  <si>
    <t>Земельный налог с организаций, обладающих земельным участком, расположенным в границах межселенных территорий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</si>
  <si>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</si>
  <si>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</si>
  <si>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</si>
  <si>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</si>
  <si>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005 1 11 05013 05 0000 120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</si>
  <si>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</si>
  <si>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005 1 11 05013 10 0000 120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</si>
  <si>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</si>
  <si>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005 1 11 05013 13 0000 120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</si>
  <si>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</si>
  <si>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042 1 11 05025 05 0000 120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</si>
  <si>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</si>
  <si>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</si>
  <si>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</si>
  <si>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042 1 11 09045 05 0000 120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</si>
  <si>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</si>
  <si>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</si>
  <si>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</si>
  <si>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</si>
  <si>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сбросы загрязняющих веществ в водные объекты</t>
  </si>
  <si>
    <t>048 1 12 01041 01 0000 120</t>
  </si>
  <si>
    <t>Плата за размещение отходов производства</t>
  </si>
  <si>
    <t>048 1 12 01042 01 0000 120</t>
  </si>
  <si>
    <t>Плата за размещение твердых коммунальных отходов</t>
  </si>
  <si>
    <t>048 1 12 01070 01 0000 120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</si>
  <si>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</si>
  <si>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034 1 13 01995 05 0000 130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</si>
  <si>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</si>
  <si>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</si>
  <si>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</si>
  <si>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</si>
  <si>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005 1 14 06013 05 0000 430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</si>
  <si>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</si>
  <si>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</si>
  <si>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</si>
  <si>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034 1 16 23051 05 0000 140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</si>
  <si>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</si>
  <si>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048 1 16 25050 01 0000 140</t>
  </si>
  <si>
    <t>Денежные взыскания (штрафы) за нарушение законодательства в области охраны окружающей среды</t>
  </si>
  <si>
    <t>188 1 16 30030 01 0000 140</t>
  </si>
  <si>
    <t>Прочие денежные взыскания (штрафы) за правонарушения в области дорожного движения</t>
  </si>
  <si>
    <t>012 1 16 33050 05 0000 140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</si>
  <si>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</si>
  <si>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034 1 16 33050 05 0000 140</t>
  </si>
  <si>
    <t>161 1 16 33050 05 0000 140</t>
  </si>
  <si>
    <t>188 1 16 43000 01 0000 140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</si>
  <si>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</t>
  </si>
  <si>
    <t>034 1 16 90050 05 0000 140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</si>
  <si>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</si>
  <si>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042 1 16 90050 05 0000 140</t>
  </si>
  <si>
    <t>076 1 16 90050 05 0000 140</t>
  </si>
  <si>
    <t>188 1 16 90050 05 0000 140</t>
  </si>
  <si>
    <t>Cубвенции местным бюджетам на осуществление отдельных государственных полномочий Ненецкого автономного округа в сфере деятельности по профилактике безнадзорности и правонарушений несовершеннолетних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</si>
  <si>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</si>
  <si>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034 2 19 60010 05 0000 151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</si>
  <si>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</si>
  <si>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042 2 19 60010 05 0000 151</t>
  </si>
  <si>
    <t>046 2 19 60010 05 0000 151</t>
  </si>
  <si>
    <t>Код бюджетной классификации Российской Федерации</t>
  </si>
  <si>
    <t>Наименование статьи дохода</t>
  </si>
  <si>
    <t>ВСЕГО ДОХОДОВ</t>
  </si>
  <si>
    <t>сумма,                                                             тыс. руб.</t>
  </si>
  <si>
    <t>2018 год</t>
  </si>
  <si>
    <t>Исполнение за 2017 год,                                                                                                   тыс. руб.</t>
  </si>
  <si>
    <t>000 8 50 00000 00 0000 000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</si>
  <si>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</si>
  <si>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</si>
  <si>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</si>
  <si>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</si>
  <si>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</si>
  <si>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</si>
  <si>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</si>
  <si>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</si>
  <si>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</si>
  <si>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</si>
  <si>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</si>
  <si>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034 111 05035 05 0000 120</t>
  </si>
  <si>
    <t>042 111 05075 05 0000 120</t>
  </si>
  <si>
    <t>000 1 12 00000 00 0000 000</t>
  </si>
  <si>
    <t>Платежи при пользовании природными ресурсами</t>
  </si>
  <si>
    <t>048 1 12 01000 01 0000 120</t>
  </si>
  <si>
    <t>Плата за негативное воздействие на окружающую среду</t>
  </si>
  <si>
    <t>000 113 00000 00 0000 000</t>
  </si>
  <si>
    <t>000 1 13 01000 00 0000 130</t>
  </si>
  <si>
    <t xml:space="preserve">Доходы от оказания платных услуг (работ) </t>
  </si>
  <si>
    <t>000 1 13 02000 00 0000 130</t>
  </si>
  <si>
    <t>Доходы от компенсации затрат государства</t>
  </si>
  <si>
    <t>034 113 02065 05 0000 130</t>
  </si>
  <si>
    <t>034 113 02995 05 0000 130</t>
  </si>
  <si>
    <t>040 113 02995 05 0000 130</t>
  </si>
  <si>
    <t>046 113 02995 05 0000 130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</si>
  <si>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</si>
  <si>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</si>
  <si>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</si>
  <si>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</si>
  <si>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</si>
  <si>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 xml:space="preserve">Безвозмездные поступления 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</si>
  <si>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</si>
  <si>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</si>
  <si>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</si>
  <si>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000 2 02 25515 05 0000 151</t>
  </si>
  <si>
    <t>Субсидии бюджетам на поддержку экономического и социального развития коренных малочисленных народов Севера, Сибири и Дальнего Востоку</t>
  </si>
  <si>
    <t>034 2 02 25515 05 0000 151</t>
  </si>
  <si>
    <t>Субсидии бюджетам муниципальных районов на поддержку экономического и социального развития коренных малочисленных народов Севера, Сибири и Дальнего Востока в рамках государственной программы Ненецкого автономного округа "Сохранение и развитие коренных малочисленных народов Севера в Ненецком автономном округе"</t>
  </si>
  <si>
    <t>Прочие субсидии бюджетам муниципальных районов</t>
  </si>
  <si>
    <t>034 2 02 29999 05 0000 151</t>
  </si>
  <si>
    <t>Субсидии местным бюджетам на организацию в границах поселения электро-, тепло-, газо- и водоснабжения населения, водоотведения в части подготовки объектов коммунальной инфраструктуры к осенне-зимнему периоду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</si>
  <si>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</si>
  <si>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Федерации, в том числе:</t>
  </si>
  <si>
    <t>Иные межбюджетные трансферты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</si>
  <si>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</si>
  <si>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</si>
  <si>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</si>
  <si>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</si>
  <si>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Сведения о доходах районного бюджета на 2019 год и плановый период 2020-2021 годов в сравнении с ожидаемым исполнением за 2018 год и отчетом за 2017 год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</si>
  <si>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</si>
  <si>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</si>
  <si>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182 1 05 03020 01 0000 110</t>
  </si>
  <si>
    <t>Единый сельскохозяйственный налог (за налоговые периоды, истекшие до 1 января 2011 года)</t>
  </si>
  <si>
    <t>182 1 06 01030 05 0000 110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</si>
  <si>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</si>
  <si>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034 1 08 07150 01 0000 110</t>
  </si>
  <si>
    <t>Государственная пошлина за выдачу разрешения на установку рекламной конструкции</t>
  </si>
  <si>
    <t>Государственная пошлина</t>
  </si>
  <si>
    <t>034 1 11 07015 05 0000 120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</si>
  <si>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</si>
  <si>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048 1 12 01020 01 0000 120</t>
  </si>
  <si>
    <t>Плата за выбросы загрязняющих веществ в атмосферный воздух передвижными объектами</t>
  </si>
  <si>
    <t>048 1 12 01040 01 0000 120</t>
  </si>
  <si>
    <t>Плата за размещение отходов производства и потребления</t>
  </si>
  <si>
    <t>042 113 02995 05 0000 130</t>
  </si>
  <si>
    <t>005 1 14 06013 10 0000 430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</si>
  <si>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</si>
  <si>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</si>
  <si>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</si>
  <si>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034 1 14 02053 05 0000 410</t>
  </si>
  <si>
    <t>019 1 16 33050 05 0000 140</t>
  </si>
  <si>
    <t>048 1 16 35030 05 0000 140</t>
  </si>
  <si>
    <t>Суммы по искам о возмещении вреда, причиненного окружающей среде, подлежащие зачислению в бюджеты муниципальных районов</t>
  </si>
  <si>
    <t>046 1 16 90050 05 0000 140</t>
  </si>
  <si>
    <t>000 2 02 20077 05 0000 151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</si>
  <si>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</si>
  <si>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034 2 02 20077 05 0000 151</t>
  </si>
  <si>
    <t>Субсидии местным бюджетам на софинансирование капитальных вложений в объекты муниципальной собственности в рамках подпрограммы 1 "Развитие сети автомобильных дорог местного значения, улично-дорожной сети и дорожных сооружений" государственной программы Ненецкого автономного округа "Развитие транспортной системы  Ненецкого автономного округа"</t>
  </si>
  <si>
    <t>Субсидии местным бюджетам на софинансирование капитальных вложений в объекты муниципальной собственности в рамках подпрограммы 4 "Устойчивое развитие сельских территорий" государственной программы Ненецкого автономного округа "Развитие сельского хозяйства и регулирования рынка сельскохозяйственной продукции, сырья и продовольствия в Ненецком автономном округе"</t>
  </si>
  <si>
    <t>Субсидии на софинансирование расходных обязательств по участию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</si>
  <si>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042 2 02 40014 05 0000 151</t>
  </si>
  <si>
    <t>000 2 18 00000 00 0000 000</t>
  </si>
  <si>
    <t xml:space="preserve">Доходы бюджетов бюджетной системы Российской Федерации от возврата бюджетами бюджетной системы Российской  Федерации и организациями остатков субсидий, субвенций и иных межбюджетных трансфертов, имеющих целевое назначение, прошлых лет </t>
  </si>
  <si>
    <t>000 2 18 00000 05 0000 151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</si>
  <si>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</si>
  <si>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034 2 18 60010 05 0000 151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</si>
  <si>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</si>
  <si>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000 2 18 05000 05 0000 180</t>
  </si>
  <si>
    <t>Доходы бюджетов муниципальных районов от возврата организациями остатков субсидий прошлых лет</t>
  </si>
  <si>
    <t>034 2 18 05030 05 0000 180</t>
  </si>
  <si>
    <t>Доходы бюджетов муниципальных районов от возврата иными организациями остатков субсидий прошлых лет</t>
  </si>
  <si>
    <t>темп роста (снижения)                                                               к 2017 году,                                                      %</t>
  </si>
  <si>
    <t>темп роста (снижения)                  к оценке                                                              2018 года,                                                      %</t>
  </si>
  <si>
    <t>темп роста (снижения)                         к прогнозу                                                              2019 года,                                                      %</t>
  </si>
  <si>
    <t>темп роста (снижения)                         к прогнозу                                                              2020 года,                                                      %</t>
  </si>
  <si>
    <t>000 2 02 27112 05 0000 150</t>
  </si>
  <si>
    <t>034 2 02 27112 05 0000 150</t>
  </si>
  <si>
    <t>000 2 02 20000 00 0000 150</t>
  </si>
  <si>
    <t>Субсидии местным бюджетам на софинансирование капитальных вложений в объекты муниципальной собственностив рамках подпрограммы 1 "Развитие сети автомобильных дорог местного значения, улично-дорожной сети и дорожных сооружений" государственной программы Ненецкого автономного округа "Развитие транспортной системы Ненецкого автономного округа"</t>
  </si>
  <si>
    <t>000 2 02 29999 05 0000 150</t>
  </si>
  <si>
    <t>034 2 02 29999 05 0000 150</t>
  </si>
  <si>
    <t>000 2 02 30000 00 0000 150</t>
  </si>
  <si>
    <t>000 2 02 30024 05 0000 150</t>
  </si>
  <si>
    <t>034 2 02 30024 05 0000 150</t>
  </si>
  <si>
    <t>000 2 02 40000 00 0000 150</t>
  </si>
  <si>
    <t>046 2 02 40014 05 0000 150</t>
  </si>
  <si>
    <t>Доходы от оказания платных услуг и компенсации затрат государства</t>
  </si>
  <si>
    <t>034 2 02 35120 05 0000 151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</si>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</sst>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6" fillId="0" borderId="0" xfId="0" applyFont="1"/>
    <xf numFmtId="0" fontId="6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3" fillId="0" borderId="8" xfId="1" applyNumberFormat="1" applyFont="1" applyFill="1" applyBorder="1" applyAlignment="1" applyProtection="1">
      <alignment vertical="center" wrapText="1"/>
    </xf>
    <xf numFmtId="0" fontId="6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vertical="center" wrapText="1"/>
    </xf>
    <xf numFmtId="0" fontId="3" fillId="0" borderId="2" xfId="1" applyNumberFormat="1" applyFont="1" applyFill="1" applyBorder="1" applyAlignment="1" applyProtection="1">
      <alignment horizontal="left" wrapText="1"/>
    </xf>
    <xf numFmtId="164" fontId="3" fillId="0" borderId="2" xfId="0" applyNumberFormat="1" applyFont="1" applyFill="1" applyBorder="1" applyAlignment="1" applyProtection="1">
      <alignment horizontal="left" wrapText="1"/>
      <protection locked="0"/>
    </xf>
    <xf numFmtId="0" fontId="6" fillId="0" borderId="1" xfId="2" applyFont="1" applyFill="1" applyBorder="1" applyAlignment="1">
      <alignment horizontal="left" wrapText="1"/>
    </xf>
    <xf numFmtId="0" fontId="3" fillId="0" borderId="1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3" fillId="0" borderId="1" xfId="2" applyFont="1" applyFill="1" applyBorder="1" applyAlignment="1">
      <alignment wrapText="1"/>
    </xf>
    <xf numFmtId="0" fontId="6" fillId="0" borderId="1" xfId="0" applyFont="1" applyFill="1" applyBorder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74" sqref="D74"/>
    </sheetView>
  </sheetViews>
  <sheetFormatPr defaultRowHeight="15" x14ac:dyDescent="0.25"/>
  <cols>
    <col min="1" max="1" width="28.5703125" style="3" customWidth="1"/>
    <col min="2" max="2" width="44.42578125" style="3" customWidth="1"/>
    <col min="3" max="3" width="14.85546875" style="1" customWidth="1"/>
    <col min="4" max="11" width="14.7109375" style="1" customWidth="1"/>
    <col min="12" max="16384" width="9.140625" style="1"/>
  </cols>
  <sheetData>
    <row r="1" spans="1:13" ht="30" customHeight="1" x14ac:dyDescent="0.25">
      <c r="A1" s="39" t="s">
        <v>135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3" ht="12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</row>
    <row r="3" spans="1:13" ht="15" customHeight="1" x14ac:dyDescent="0.25">
      <c r="A3" s="43" t="s">
        <v>79</v>
      </c>
      <c r="B3" s="43" t="s">
        <v>80</v>
      </c>
      <c r="C3" s="40" t="s">
        <v>84</v>
      </c>
      <c r="D3" s="37" t="s">
        <v>5</v>
      </c>
      <c r="E3" s="38"/>
      <c r="F3" s="34" t="s">
        <v>3</v>
      </c>
      <c r="G3" s="36"/>
      <c r="H3" s="36"/>
      <c r="I3" s="36"/>
      <c r="J3" s="36"/>
      <c r="K3" s="35"/>
    </row>
    <row r="4" spans="1:13" ht="15" customHeight="1" x14ac:dyDescent="0.25">
      <c r="A4" s="43"/>
      <c r="B4" s="43"/>
      <c r="C4" s="41"/>
      <c r="D4" s="37" t="s">
        <v>83</v>
      </c>
      <c r="E4" s="38"/>
      <c r="F4" s="34" t="s">
        <v>0</v>
      </c>
      <c r="G4" s="35"/>
      <c r="H4" s="34" t="s">
        <v>4</v>
      </c>
      <c r="I4" s="35"/>
      <c r="J4" s="34" t="s">
        <v>6</v>
      </c>
      <c r="K4" s="35"/>
    </row>
    <row r="5" spans="1:13" ht="79.5" customHeight="1" x14ac:dyDescent="0.25">
      <c r="A5" s="43"/>
      <c r="B5" s="43"/>
      <c r="C5" s="42"/>
      <c r="D5" s="5" t="s">
        <v>82</v>
      </c>
      <c r="E5" s="5" t="s">
        <v>178</v>
      </c>
      <c r="F5" s="5" t="s">
        <v>82</v>
      </c>
      <c r="G5" s="5" t="s">
        <v>179</v>
      </c>
      <c r="H5" s="5" t="s">
        <v>82</v>
      </c>
      <c r="I5" s="5" t="s">
        <v>180</v>
      </c>
      <c r="J5" s="5" t="s">
        <v>82</v>
      </c>
      <c r="K5" s="33" t="s">
        <v>181</v>
      </c>
      <c r="L5" s="2"/>
      <c r="M5" s="2"/>
    </row>
    <row r="6" spans="1:13" s="6" customFormat="1" ht="14.25" x14ac:dyDescent="0.2">
      <c r="A6" s="7" t="s">
        <v>85</v>
      </c>
      <c r="B6" s="14" t="s">
        <v>81</v>
      </c>
      <c r="C6" s="9">
        <f>C7+C74</f>
        <v>897511.2</v>
      </c>
      <c r="D6" s="9">
        <f>D7+D74</f>
        <v>823652.1</v>
      </c>
      <c r="E6" s="9">
        <f>IF(C6=0,0,D6/C6*100)</f>
        <v>91.770676510777804</v>
      </c>
      <c r="F6" s="9">
        <f>F7+F74</f>
        <v>906205.2</v>
      </c>
      <c r="G6" s="9">
        <f>IF(D6=0,0,F6/D6*100)</f>
        <v>110.02281181581397</v>
      </c>
      <c r="H6" s="9">
        <f>H7+H74</f>
        <v>873664.6</v>
      </c>
      <c r="I6" s="9">
        <f>IF(F6=0,0,H6/F6*100)</f>
        <v>96.409135590923555</v>
      </c>
      <c r="J6" s="9">
        <f>J7+J74</f>
        <v>927203.70000000007</v>
      </c>
      <c r="K6" s="9">
        <f>IF(H6=0,0,J6/H6*100)</f>
        <v>106.1281068272653</v>
      </c>
    </row>
    <row r="7" spans="1:13" s="6" customFormat="1" ht="14.25" x14ac:dyDescent="0.2">
      <c r="A7" s="7" t="s">
        <v>86</v>
      </c>
      <c r="B7" s="8" t="s">
        <v>87</v>
      </c>
      <c r="C7" s="9">
        <f>C8+C12+C19+C23+C26+C35+C44+C53+C58</f>
        <v>750377.5</v>
      </c>
      <c r="D7" s="9">
        <f>D8+D12+D19+D23+D26+D35+D44+D53+D58</f>
        <v>797146</v>
      </c>
      <c r="E7" s="9">
        <f t="shared" ref="E7:E69" si="0">IF(C7=0,0,D7/C7*100)</f>
        <v>106.23266289301053</v>
      </c>
      <c r="F7" s="9">
        <f>F8+F12+F19+F23+F26+F35+F44+F53+F58</f>
        <v>819702.5</v>
      </c>
      <c r="G7" s="9">
        <f t="shared" ref="G7:K70" si="1">IF(D7=0,0,F7/D7*100)</f>
        <v>102.82965730242641</v>
      </c>
      <c r="H7" s="9">
        <f>H8+H12+H19+H23+H26+H35+H44+H53+H58</f>
        <v>862213.2</v>
      </c>
      <c r="I7" s="9">
        <f t="shared" si="1"/>
        <v>105.18611325450391</v>
      </c>
      <c r="J7" s="9">
        <f>J8+J12+J19+J23+J26+J35+J44+J53+J58</f>
        <v>915659.8</v>
      </c>
      <c r="K7" s="9">
        <f t="shared" si="1"/>
        <v>106.19876847164949</v>
      </c>
    </row>
    <row r="8" spans="1:13" s="6" customFormat="1" ht="14.25" x14ac:dyDescent="0.2">
      <c r="A8" s="7" t="s">
        <v>88</v>
      </c>
      <c r="B8" s="8" t="s">
        <v>89</v>
      </c>
      <c r="C8" s="9">
        <f>SUM(C9:C11)</f>
        <v>592119.60000000009</v>
      </c>
      <c r="D8" s="9">
        <f>SUM(D9:D11)</f>
        <v>645055.1</v>
      </c>
      <c r="E8" s="9">
        <f t="shared" si="0"/>
        <v>108.94000131054602</v>
      </c>
      <c r="F8" s="9">
        <f>SUM(F9:F11)</f>
        <v>678856</v>
      </c>
      <c r="G8" s="9">
        <f t="shared" si="1"/>
        <v>105.24000197812559</v>
      </c>
      <c r="H8" s="9">
        <f>SUM(H9:H11)</f>
        <v>716057.3</v>
      </c>
      <c r="I8" s="9">
        <f t="shared" si="1"/>
        <v>105.47999870370153</v>
      </c>
      <c r="J8" s="9">
        <f>SUM(J9:J11)</f>
        <v>763961.5</v>
      </c>
      <c r="K8" s="9">
        <f t="shared" si="1"/>
        <v>106.68999533975843</v>
      </c>
    </row>
    <row r="9" spans="1:13" ht="91.5" customHeight="1" x14ac:dyDescent="0.25">
      <c r="A9" s="10" t="s">
        <v>7</v>
      </c>
      <c r="B9" s="11" t="s">
        <v>8</v>
      </c>
      <c r="C9" s="12">
        <v>585943.4</v>
      </c>
      <c r="D9" s="12">
        <v>644752.5</v>
      </c>
      <c r="E9" s="12">
        <f t="shared" si="0"/>
        <v>110.03665200427209</v>
      </c>
      <c r="F9" s="12">
        <v>678856</v>
      </c>
      <c r="G9" s="12">
        <f t="shared" si="1"/>
        <v>105.28939399226836</v>
      </c>
      <c r="H9" s="12">
        <v>716057.3</v>
      </c>
      <c r="I9" s="12">
        <f t="shared" si="1"/>
        <v>105.47999870370153</v>
      </c>
      <c r="J9" s="12">
        <v>763961.5</v>
      </c>
      <c r="K9" s="12">
        <f t="shared" si="1"/>
        <v>106.68999533975843</v>
      </c>
    </row>
    <row r="10" spans="1:13" ht="135" x14ac:dyDescent="0.25">
      <c r="A10" s="10" t="s">
        <v>9</v>
      </c>
      <c r="B10" s="11" t="s">
        <v>10</v>
      </c>
      <c r="C10" s="12">
        <v>26.9</v>
      </c>
      <c r="D10" s="12">
        <v>48.6</v>
      </c>
      <c r="E10" s="12">
        <f t="shared" si="0"/>
        <v>180.66914498141264</v>
      </c>
      <c r="F10" s="12">
        <v>0</v>
      </c>
      <c r="G10" s="12">
        <f t="shared" si="1"/>
        <v>0</v>
      </c>
      <c r="H10" s="12">
        <v>0</v>
      </c>
      <c r="I10" s="12">
        <f t="shared" si="1"/>
        <v>0</v>
      </c>
      <c r="J10" s="12">
        <v>0</v>
      </c>
      <c r="K10" s="12">
        <f t="shared" si="1"/>
        <v>0</v>
      </c>
    </row>
    <row r="11" spans="1:13" ht="60" x14ac:dyDescent="0.25">
      <c r="A11" s="10" t="s">
        <v>11</v>
      </c>
      <c r="B11" s="11" t="s">
        <v>12</v>
      </c>
      <c r="C11" s="12">
        <v>6149.3</v>
      </c>
      <c r="D11" s="12">
        <v>254</v>
      </c>
      <c r="E11" s="12">
        <f t="shared" si="0"/>
        <v>4.130551444879905</v>
      </c>
      <c r="F11" s="12">
        <v>0</v>
      </c>
      <c r="G11" s="12">
        <f t="shared" si="1"/>
        <v>0</v>
      </c>
      <c r="H11" s="12">
        <v>0</v>
      </c>
      <c r="I11" s="12">
        <f t="shared" si="1"/>
        <v>0</v>
      </c>
      <c r="J11" s="12">
        <v>0</v>
      </c>
      <c r="K11" s="12">
        <f t="shared" si="1"/>
        <v>0</v>
      </c>
    </row>
    <row r="12" spans="1:13" s="15" customFormat="1" ht="14.25" x14ac:dyDescent="0.2">
      <c r="A12" s="7" t="s">
        <v>90</v>
      </c>
      <c r="B12" s="14" t="s">
        <v>91</v>
      </c>
      <c r="C12" s="9">
        <f>SUM(C13:C18)</f>
        <v>31343.5</v>
      </c>
      <c r="D12" s="9">
        <f>SUM(D13:D18)</f>
        <v>26780.799999999996</v>
      </c>
      <c r="E12" s="9">
        <f t="shared" si="0"/>
        <v>85.442914798921606</v>
      </c>
      <c r="F12" s="9">
        <f>SUM(F13:F18)</f>
        <v>28081.4</v>
      </c>
      <c r="G12" s="9">
        <f t="shared" si="1"/>
        <v>104.85646433265626</v>
      </c>
      <c r="H12" s="9">
        <f>SUM(H13:H18)</f>
        <v>29082.7</v>
      </c>
      <c r="I12" s="9">
        <f t="shared" si="1"/>
        <v>103.56570541354775</v>
      </c>
      <c r="J12" s="9">
        <f>SUM(J13:J18)</f>
        <v>30235.5</v>
      </c>
      <c r="K12" s="9">
        <f t="shared" si="1"/>
        <v>103.96386855415763</v>
      </c>
    </row>
    <row r="13" spans="1:13" ht="45" x14ac:dyDescent="0.25">
      <c r="A13" s="10" t="s">
        <v>13</v>
      </c>
      <c r="B13" s="11" t="s">
        <v>14</v>
      </c>
      <c r="C13" s="12">
        <v>0</v>
      </c>
      <c r="D13" s="12">
        <v>8.3000000000000007</v>
      </c>
      <c r="E13" s="12">
        <f t="shared" si="0"/>
        <v>0</v>
      </c>
      <c r="F13" s="12">
        <v>17.3</v>
      </c>
      <c r="G13" s="12">
        <f t="shared" si="1"/>
        <v>208.43373493975901</v>
      </c>
      <c r="H13" s="12">
        <v>17.899999999999999</v>
      </c>
      <c r="I13" s="12">
        <f t="shared" si="1"/>
        <v>103.46820809248554</v>
      </c>
      <c r="J13" s="12">
        <v>18.600000000000001</v>
      </c>
      <c r="K13" s="12">
        <f t="shared" si="1"/>
        <v>103.91061452513968</v>
      </c>
    </row>
    <row r="14" spans="1:13" ht="30" x14ac:dyDescent="0.25">
      <c r="A14" s="10" t="s">
        <v>15</v>
      </c>
      <c r="B14" s="11" t="s">
        <v>1</v>
      </c>
      <c r="C14" s="12">
        <v>11152.9</v>
      </c>
      <c r="D14" s="12">
        <v>9785.9</v>
      </c>
      <c r="E14" s="12">
        <f t="shared" si="0"/>
        <v>87.743098207641054</v>
      </c>
      <c r="F14" s="12">
        <v>10196.700000000001</v>
      </c>
      <c r="G14" s="12">
        <f t="shared" si="1"/>
        <v>104.19787653664969</v>
      </c>
      <c r="H14" s="12">
        <v>10563.6</v>
      </c>
      <c r="I14" s="12">
        <f t="shared" si="1"/>
        <v>103.59822295448527</v>
      </c>
      <c r="J14" s="12">
        <v>10986.1</v>
      </c>
      <c r="K14" s="12">
        <f t="shared" si="1"/>
        <v>103.99958347533038</v>
      </c>
    </row>
    <row r="15" spans="1:13" ht="45" x14ac:dyDescent="0.25">
      <c r="A15" s="10" t="s">
        <v>136</v>
      </c>
      <c r="B15" s="13" t="s">
        <v>137</v>
      </c>
      <c r="C15" s="12">
        <v>17.600000000000001</v>
      </c>
      <c r="D15" s="12">
        <v>0</v>
      </c>
      <c r="E15" s="12">
        <f t="shared" si="0"/>
        <v>0</v>
      </c>
      <c r="F15" s="12">
        <v>0</v>
      </c>
      <c r="G15" s="12">
        <f t="shared" si="1"/>
        <v>0</v>
      </c>
      <c r="H15" s="12">
        <v>0</v>
      </c>
      <c r="I15" s="12">
        <f t="shared" si="1"/>
        <v>0</v>
      </c>
      <c r="J15" s="12">
        <v>0</v>
      </c>
      <c r="K15" s="12">
        <f t="shared" si="1"/>
        <v>0</v>
      </c>
    </row>
    <row r="16" spans="1:13" x14ac:dyDescent="0.25">
      <c r="A16" s="10" t="s">
        <v>16</v>
      </c>
      <c r="B16" s="11" t="s">
        <v>2</v>
      </c>
      <c r="C16" s="12">
        <v>19971.5</v>
      </c>
      <c r="D16" s="12">
        <v>16793.599999999999</v>
      </c>
      <c r="E16" s="12">
        <f t="shared" si="0"/>
        <v>84.087825150839933</v>
      </c>
      <c r="F16" s="12">
        <v>17606.400000000001</v>
      </c>
      <c r="G16" s="12">
        <f t="shared" si="1"/>
        <v>104.83993902439026</v>
      </c>
      <c r="H16" s="12">
        <v>18240.2</v>
      </c>
      <c r="I16" s="12">
        <f t="shared" si="1"/>
        <v>103.59982733551436</v>
      </c>
      <c r="J16" s="12">
        <v>18969.8</v>
      </c>
      <c r="K16" s="12">
        <f t="shared" si="1"/>
        <v>103.99995614083177</v>
      </c>
    </row>
    <row r="17" spans="1:11" ht="45" x14ac:dyDescent="0.25">
      <c r="A17" s="10" t="s">
        <v>138</v>
      </c>
      <c r="B17" s="13" t="s">
        <v>139</v>
      </c>
      <c r="C17" s="12">
        <v>0.1</v>
      </c>
      <c r="D17" s="12">
        <v>0</v>
      </c>
      <c r="E17" s="12">
        <f t="shared" si="0"/>
        <v>0</v>
      </c>
      <c r="F17" s="12">
        <v>0</v>
      </c>
      <c r="G17" s="12">
        <f t="shared" si="1"/>
        <v>0</v>
      </c>
      <c r="H17" s="12">
        <v>0</v>
      </c>
      <c r="I17" s="12">
        <f t="shared" si="1"/>
        <v>0</v>
      </c>
      <c r="J17" s="12">
        <v>0</v>
      </c>
      <c r="K17" s="12">
        <f t="shared" si="1"/>
        <v>0</v>
      </c>
    </row>
    <row r="18" spans="1:11" ht="60" x14ac:dyDescent="0.25">
      <c r="A18" s="10" t="s">
        <v>17</v>
      </c>
      <c r="B18" s="11" t="s">
        <v>18</v>
      </c>
      <c r="C18" s="12">
        <v>201.4</v>
      </c>
      <c r="D18" s="12">
        <v>193</v>
      </c>
      <c r="E18" s="12">
        <f t="shared" si="0"/>
        <v>95.8291956305859</v>
      </c>
      <c r="F18" s="12">
        <v>261</v>
      </c>
      <c r="G18" s="12">
        <f t="shared" si="1"/>
        <v>135.23316062176164</v>
      </c>
      <c r="H18" s="12">
        <v>261</v>
      </c>
      <c r="I18" s="12">
        <f t="shared" si="1"/>
        <v>100</v>
      </c>
      <c r="J18" s="12">
        <v>261</v>
      </c>
      <c r="K18" s="12">
        <f t="shared" si="1"/>
        <v>100</v>
      </c>
    </row>
    <row r="19" spans="1:11" s="6" customFormat="1" ht="14.25" x14ac:dyDescent="0.2">
      <c r="A19" s="7" t="s">
        <v>92</v>
      </c>
      <c r="B19" s="14" t="s">
        <v>93</v>
      </c>
      <c r="C19" s="9">
        <f>SUM(C20:C22)</f>
        <v>433</v>
      </c>
      <c r="D19" s="9">
        <f>SUM(D20:D22)</f>
        <v>296</v>
      </c>
      <c r="E19" s="9">
        <f t="shared" si="0"/>
        <v>68.360277136258659</v>
      </c>
      <c r="F19" s="9">
        <f>SUM(F20:F22)</f>
        <v>288.7</v>
      </c>
      <c r="G19" s="9">
        <f t="shared" si="1"/>
        <v>97.533783783783775</v>
      </c>
      <c r="H19" s="9">
        <f>SUM(H20:H22)</f>
        <v>288.7</v>
      </c>
      <c r="I19" s="9">
        <f t="shared" si="1"/>
        <v>100</v>
      </c>
      <c r="J19" s="9">
        <f>SUM(J20:J22)</f>
        <v>288.7</v>
      </c>
      <c r="K19" s="9">
        <f t="shared" si="1"/>
        <v>100</v>
      </c>
    </row>
    <row r="20" spans="1:11" ht="60" x14ac:dyDescent="0.25">
      <c r="A20" s="10" t="s">
        <v>140</v>
      </c>
      <c r="B20" s="13" t="s">
        <v>141</v>
      </c>
      <c r="C20" s="12">
        <v>2.2999999999999998</v>
      </c>
      <c r="D20" s="12">
        <v>0</v>
      </c>
      <c r="E20" s="12">
        <f t="shared" si="0"/>
        <v>0</v>
      </c>
      <c r="F20" s="12">
        <v>0</v>
      </c>
      <c r="G20" s="12">
        <f t="shared" si="1"/>
        <v>0</v>
      </c>
      <c r="H20" s="12">
        <v>0</v>
      </c>
      <c r="I20" s="12">
        <f t="shared" si="1"/>
        <v>0</v>
      </c>
      <c r="J20" s="12">
        <v>0</v>
      </c>
      <c r="K20" s="12">
        <f t="shared" si="1"/>
        <v>0</v>
      </c>
    </row>
    <row r="21" spans="1:11" ht="45" x14ac:dyDescent="0.25">
      <c r="A21" s="10" t="s">
        <v>19</v>
      </c>
      <c r="B21" s="11" t="s">
        <v>20</v>
      </c>
      <c r="C21" s="12">
        <v>361</v>
      </c>
      <c r="D21" s="12">
        <v>296.89999999999998</v>
      </c>
      <c r="E21" s="12">
        <f t="shared" si="0"/>
        <v>82.24376731301939</v>
      </c>
      <c r="F21" s="12">
        <v>288.7</v>
      </c>
      <c r="G21" s="12">
        <f t="shared" si="1"/>
        <v>97.238127315594483</v>
      </c>
      <c r="H21" s="12">
        <v>288.7</v>
      </c>
      <c r="I21" s="12">
        <f t="shared" si="1"/>
        <v>100</v>
      </c>
      <c r="J21" s="12">
        <v>288.7</v>
      </c>
      <c r="K21" s="12">
        <f t="shared" si="1"/>
        <v>100</v>
      </c>
    </row>
    <row r="22" spans="1:11" ht="60" x14ac:dyDescent="0.25">
      <c r="A22" s="10" t="s">
        <v>21</v>
      </c>
      <c r="B22" s="11" t="s">
        <v>22</v>
      </c>
      <c r="C22" s="12">
        <v>69.7</v>
      </c>
      <c r="D22" s="12">
        <v>-0.9</v>
      </c>
      <c r="E22" s="12">
        <f t="shared" si="0"/>
        <v>-1.2912482065997131</v>
      </c>
      <c r="F22" s="12">
        <v>0</v>
      </c>
      <c r="G22" s="12">
        <f t="shared" si="1"/>
        <v>0</v>
      </c>
      <c r="H22" s="12">
        <v>0</v>
      </c>
      <c r="I22" s="12">
        <f t="shared" si="1"/>
        <v>0</v>
      </c>
      <c r="J22" s="12">
        <v>0</v>
      </c>
      <c r="K22" s="12">
        <f t="shared" si="1"/>
        <v>0</v>
      </c>
    </row>
    <row r="23" spans="1:11" s="6" customFormat="1" ht="14.25" x14ac:dyDescent="0.2">
      <c r="A23" s="7" t="s">
        <v>94</v>
      </c>
      <c r="B23" s="14" t="s">
        <v>144</v>
      </c>
      <c r="C23" s="9">
        <f>SUM(C24:C25)</f>
        <v>73.2</v>
      </c>
      <c r="D23" s="9">
        <f>SUM(D24:D25)</f>
        <v>50</v>
      </c>
      <c r="E23" s="9">
        <f t="shared" si="0"/>
        <v>68.30601092896174</v>
      </c>
      <c r="F23" s="9">
        <f>SUM(F24:F25)</f>
        <v>50</v>
      </c>
      <c r="G23" s="9">
        <f t="shared" si="1"/>
        <v>100</v>
      </c>
      <c r="H23" s="9">
        <f>SUM(H24:H25)</f>
        <v>50</v>
      </c>
      <c r="I23" s="9">
        <f t="shared" si="1"/>
        <v>100</v>
      </c>
      <c r="J23" s="9">
        <f>SUM(J24:J25)</f>
        <v>50</v>
      </c>
      <c r="K23" s="9">
        <f t="shared" si="1"/>
        <v>100</v>
      </c>
    </row>
    <row r="24" spans="1:11" ht="60" x14ac:dyDescent="0.25">
      <c r="A24" s="10" t="s">
        <v>23</v>
      </c>
      <c r="B24" s="11" t="s">
        <v>24</v>
      </c>
      <c r="C24" s="12">
        <v>68.2</v>
      </c>
      <c r="D24" s="12">
        <v>50</v>
      </c>
      <c r="E24" s="12">
        <f t="shared" si="0"/>
        <v>73.313782991202345</v>
      </c>
      <c r="F24" s="12">
        <v>50</v>
      </c>
      <c r="G24" s="12">
        <f>IF(D24=0,0,F24/D24*100)</f>
        <v>100</v>
      </c>
      <c r="H24" s="12">
        <v>50</v>
      </c>
      <c r="I24" s="12">
        <f t="shared" si="1"/>
        <v>100</v>
      </c>
      <c r="J24" s="12">
        <v>50</v>
      </c>
      <c r="K24" s="12">
        <f t="shared" si="1"/>
        <v>100</v>
      </c>
    </row>
    <row r="25" spans="1:11" ht="45" x14ac:dyDescent="0.25">
      <c r="A25" s="10" t="s">
        <v>142</v>
      </c>
      <c r="B25" s="13" t="s">
        <v>143</v>
      </c>
      <c r="C25" s="12">
        <v>5</v>
      </c>
      <c r="D25" s="12">
        <v>0</v>
      </c>
      <c r="E25" s="12">
        <f t="shared" si="0"/>
        <v>0</v>
      </c>
      <c r="F25" s="12">
        <v>0</v>
      </c>
      <c r="G25" s="12">
        <f t="shared" si="1"/>
        <v>0</v>
      </c>
      <c r="H25" s="12">
        <v>0</v>
      </c>
      <c r="I25" s="12">
        <f t="shared" si="1"/>
        <v>0</v>
      </c>
      <c r="J25" s="12">
        <v>0</v>
      </c>
      <c r="K25" s="12">
        <f t="shared" si="1"/>
        <v>0</v>
      </c>
    </row>
    <row r="26" spans="1:11" s="15" customFormat="1" ht="42.75" x14ac:dyDescent="0.2">
      <c r="A26" s="7" t="s">
        <v>95</v>
      </c>
      <c r="B26" s="14" t="s">
        <v>96</v>
      </c>
      <c r="C26" s="9">
        <f>SUM(C27:C34)</f>
        <v>30531.1</v>
      </c>
      <c r="D26" s="9">
        <f>SUM(D27:D34)</f>
        <v>55627.6</v>
      </c>
      <c r="E26" s="9">
        <f t="shared" si="0"/>
        <v>182.19978972261072</v>
      </c>
      <c r="F26" s="9">
        <f>SUM(F27:F34)</f>
        <v>56088.499999999993</v>
      </c>
      <c r="G26" s="9">
        <f t="shared" si="1"/>
        <v>100.82854554214093</v>
      </c>
      <c r="H26" s="9">
        <f>SUM(H27:H34)</f>
        <v>58072.7</v>
      </c>
      <c r="I26" s="9">
        <f t="shared" si="1"/>
        <v>103.53762357702561</v>
      </c>
      <c r="J26" s="9">
        <f>SUM(J27:J34)</f>
        <v>60038.399999999994</v>
      </c>
      <c r="K26" s="9">
        <f t="shared" si="1"/>
        <v>103.3848951400572</v>
      </c>
    </row>
    <row r="27" spans="1:11" ht="120" x14ac:dyDescent="0.25">
      <c r="A27" s="10" t="s">
        <v>25</v>
      </c>
      <c r="B27" s="11" t="s">
        <v>26</v>
      </c>
      <c r="C27" s="12">
        <v>27645.5</v>
      </c>
      <c r="D27" s="12">
        <v>34880</v>
      </c>
      <c r="E27" s="12">
        <f t="shared" si="0"/>
        <v>126.16881590132209</v>
      </c>
      <c r="F27" s="12">
        <v>43576.2</v>
      </c>
      <c r="G27" s="12">
        <f t="shared" si="1"/>
        <v>124.93176605504586</v>
      </c>
      <c r="H27" s="12">
        <v>45319.199999999997</v>
      </c>
      <c r="I27" s="12">
        <f t="shared" si="1"/>
        <v>103.99988984812811</v>
      </c>
      <c r="J27" s="12">
        <v>47132</v>
      </c>
      <c r="K27" s="12">
        <f t="shared" si="1"/>
        <v>104.00007061024907</v>
      </c>
    </row>
    <row r="28" spans="1:11" ht="105" x14ac:dyDescent="0.25">
      <c r="A28" s="10" t="s">
        <v>27</v>
      </c>
      <c r="B28" s="11" t="s">
        <v>28</v>
      </c>
      <c r="C28" s="12">
        <v>3979.8</v>
      </c>
      <c r="D28" s="12">
        <v>2402.9</v>
      </c>
      <c r="E28" s="12">
        <f t="shared" si="0"/>
        <v>60.377405899793956</v>
      </c>
      <c r="F28" s="12">
        <v>0</v>
      </c>
      <c r="G28" s="12">
        <f t="shared" si="1"/>
        <v>0</v>
      </c>
      <c r="H28" s="12">
        <v>0</v>
      </c>
      <c r="I28" s="12">
        <f t="shared" si="1"/>
        <v>0</v>
      </c>
      <c r="J28" s="12">
        <v>0</v>
      </c>
      <c r="K28" s="12">
        <f t="shared" si="1"/>
        <v>0</v>
      </c>
    </row>
    <row r="29" spans="1:11" ht="105" x14ac:dyDescent="0.25">
      <c r="A29" s="10" t="s">
        <v>29</v>
      </c>
      <c r="B29" s="11" t="s">
        <v>30</v>
      </c>
      <c r="C29" s="12">
        <v>-11723.3</v>
      </c>
      <c r="D29" s="12">
        <v>12385.1</v>
      </c>
      <c r="E29" s="12">
        <f t="shared" si="0"/>
        <v>-105.64516816937211</v>
      </c>
      <c r="F29" s="12">
        <v>6673.1</v>
      </c>
      <c r="G29" s="12">
        <f t="shared" si="1"/>
        <v>53.8800655626519</v>
      </c>
      <c r="H29" s="12">
        <v>6940</v>
      </c>
      <c r="I29" s="12">
        <f t="shared" si="1"/>
        <v>103.99964034706508</v>
      </c>
      <c r="J29" s="12">
        <v>7217.6</v>
      </c>
      <c r="K29" s="12">
        <f t="shared" si="1"/>
        <v>104</v>
      </c>
    </row>
    <row r="30" spans="1:11" ht="105" x14ac:dyDescent="0.25">
      <c r="A30" s="10" t="s">
        <v>31</v>
      </c>
      <c r="B30" s="11" t="s">
        <v>32</v>
      </c>
      <c r="C30" s="12">
        <v>3195.6</v>
      </c>
      <c r="D30" s="12">
        <v>2714.4</v>
      </c>
      <c r="E30" s="12">
        <f t="shared" si="0"/>
        <v>84.941794968081126</v>
      </c>
      <c r="F30" s="12">
        <v>2558.6</v>
      </c>
      <c r="G30" s="12">
        <f t="shared" si="1"/>
        <v>94.260241674034773</v>
      </c>
      <c r="H30" s="12">
        <v>2532.9</v>
      </c>
      <c r="I30" s="12">
        <f t="shared" si="1"/>
        <v>98.995544438364732</v>
      </c>
      <c r="J30" s="12">
        <v>2531.1999999999998</v>
      </c>
      <c r="K30" s="12">
        <f t="shared" si="1"/>
        <v>99.932883256346472</v>
      </c>
    </row>
    <row r="31" spans="1:11" ht="90" x14ac:dyDescent="0.25">
      <c r="A31" s="10" t="s">
        <v>97</v>
      </c>
      <c r="B31" s="11" t="s">
        <v>33</v>
      </c>
      <c r="C31" s="12">
        <v>2586.6</v>
      </c>
      <c r="D31" s="12">
        <v>2583.1</v>
      </c>
      <c r="E31" s="12">
        <f t="shared" si="0"/>
        <v>99.864687234207068</v>
      </c>
      <c r="F31" s="12">
        <v>2641.4</v>
      </c>
      <c r="G31" s="12">
        <f t="shared" si="1"/>
        <v>102.25697804963031</v>
      </c>
      <c r="H31" s="12">
        <v>2641.4</v>
      </c>
      <c r="I31" s="12">
        <f t="shared" si="1"/>
        <v>100</v>
      </c>
      <c r="J31" s="12">
        <v>2641.4</v>
      </c>
      <c r="K31" s="12">
        <f t="shared" si="1"/>
        <v>100</v>
      </c>
    </row>
    <row r="32" spans="1:11" ht="45" x14ac:dyDescent="0.25">
      <c r="A32" s="10" t="s">
        <v>98</v>
      </c>
      <c r="B32" s="11" t="s">
        <v>34</v>
      </c>
      <c r="C32" s="12">
        <v>5.9</v>
      </c>
      <c r="D32" s="12">
        <v>246.7</v>
      </c>
      <c r="E32" s="12">
        <f t="shared" si="0"/>
        <v>4181.3559322033898</v>
      </c>
      <c r="F32" s="12">
        <v>186</v>
      </c>
      <c r="G32" s="12">
        <f t="shared" si="1"/>
        <v>75.395216862586139</v>
      </c>
      <c r="H32" s="12">
        <v>186</v>
      </c>
      <c r="I32" s="12">
        <f t="shared" si="1"/>
        <v>100</v>
      </c>
      <c r="J32" s="12">
        <v>63</v>
      </c>
      <c r="K32" s="12">
        <f t="shared" si="1"/>
        <v>33.87096774193548</v>
      </c>
    </row>
    <row r="33" spans="1:11" ht="75" x14ac:dyDescent="0.25">
      <c r="A33" s="10" t="s">
        <v>145</v>
      </c>
      <c r="B33" s="13" t="s">
        <v>146</v>
      </c>
      <c r="C33" s="12">
        <v>4841</v>
      </c>
      <c r="D33" s="12">
        <v>0</v>
      </c>
      <c r="E33" s="12">
        <f t="shared" si="0"/>
        <v>0</v>
      </c>
      <c r="F33" s="12">
        <v>0</v>
      </c>
      <c r="G33" s="12">
        <f t="shared" si="1"/>
        <v>0</v>
      </c>
      <c r="H33" s="12">
        <v>0</v>
      </c>
      <c r="I33" s="12">
        <f t="shared" si="1"/>
        <v>0</v>
      </c>
      <c r="J33" s="12">
        <v>0</v>
      </c>
      <c r="K33" s="12">
        <f t="shared" si="1"/>
        <v>0</v>
      </c>
    </row>
    <row r="34" spans="1:11" ht="105" x14ac:dyDescent="0.25">
      <c r="A34" s="10" t="s">
        <v>35</v>
      </c>
      <c r="B34" s="11" t="s">
        <v>36</v>
      </c>
      <c r="C34" s="12">
        <v>0</v>
      </c>
      <c r="D34" s="12">
        <v>415.4</v>
      </c>
      <c r="E34" s="12">
        <f t="shared" si="0"/>
        <v>0</v>
      </c>
      <c r="F34" s="12">
        <v>453.2</v>
      </c>
      <c r="G34" s="12">
        <f t="shared" si="1"/>
        <v>109.09966297544536</v>
      </c>
      <c r="H34" s="12">
        <v>453.2</v>
      </c>
      <c r="I34" s="12">
        <f t="shared" si="1"/>
        <v>100</v>
      </c>
      <c r="J34" s="12">
        <v>453.2</v>
      </c>
      <c r="K34" s="12">
        <f t="shared" si="1"/>
        <v>100</v>
      </c>
    </row>
    <row r="35" spans="1:11" s="6" customFormat="1" ht="28.5" x14ac:dyDescent="0.2">
      <c r="A35" s="7" t="s">
        <v>99</v>
      </c>
      <c r="B35" s="14" t="s">
        <v>100</v>
      </c>
      <c r="C35" s="9">
        <f>C36</f>
        <v>41629.4</v>
      </c>
      <c r="D35" s="9">
        <f>D36</f>
        <v>61082.400000000009</v>
      </c>
      <c r="E35" s="9">
        <f t="shared" si="0"/>
        <v>146.72899441260265</v>
      </c>
      <c r="F35" s="9">
        <f>F36</f>
        <v>54044.5</v>
      </c>
      <c r="G35" s="9">
        <f t="shared" si="1"/>
        <v>88.478023129412065</v>
      </c>
      <c r="H35" s="9">
        <f>H36</f>
        <v>56368.4</v>
      </c>
      <c r="I35" s="9">
        <f t="shared" si="1"/>
        <v>104.2999750205849</v>
      </c>
      <c r="J35" s="9">
        <f>J36</f>
        <v>58792.299999999996</v>
      </c>
      <c r="K35" s="9">
        <f t="shared" si="1"/>
        <v>104.30010431376444</v>
      </c>
    </row>
    <row r="36" spans="1:11" ht="30" x14ac:dyDescent="0.25">
      <c r="A36" s="10" t="s">
        <v>101</v>
      </c>
      <c r="B36" s="11" t="s">
        <v>102</v>
      </c>
      <c r="C36" s="12">
        <f>SUM(C37:C43)</f>
        <v>41629.4</v>
      </c>
      <c r="D36" s="12">
        <f>SUM(D37:D43)</f>
        <v>61082.400000000009</v>
      </c>
      <c r="E36" s="12">
        <f t="shared" si="0"/>
        <v>146.72899441260265</v>
      </c>
      <c r="F36" s="12">
        <f>SUM(F37:F43)</f>
        <v>54044.5</v>
      </c>
      <c r="G36" s="12">
        <f t="shared" si="1"/>
        <v>88.478023129412065</v>
      </c>
      <c r="H36" s="12">
        <f>SUM(H37:H43)</f>
        <v>56368.4</v>
      </c>
      <c r="I36" s="12">
        <f t="shared" si="1"/>
        <v>104.2999750205849</v>
      </c>
      <c r="J36" s="12">
        <f>SUM(J37:J43)</f>
        <v>58792.299999999996</v>
      </c>
      <c r="K36" s="12">
        <f t="shared" si="1"/>
        <v>104.30010431376444</v>
      </c>
    </row>
    <row r="37" spans="1:11" ht="32.25" customHeight="1" x14ac:dyDescent="0.25">
      <c r="A37" s="10" t="s">
        <v>37</v>
      </c>
      <c r="B37" s="11" t="s">
        <v>38</v>
      </c>
      <c r="C37" s="12">
        <v>5120.6000000000004</v>
      </c>
      <c r="D37" s="12">
        <v>4957.3</v>
      </c>
      <c r="E37" s="12">
        <f t="shared" si="0"/>
        <v>96.810920595242749</v>
      </c>
      <c r="F37" s="12">
        <v>5203</v>
      </c>
      <c r="G37" s="12">
        <f t="shared" si="1"/>
        <v>104.95632703286061</v>
      </c>
      <c r="H37" s="12">
        <v>5426.7</v>
      </c>
      <c r="I37" s="12">
        <f t="shared" si="1"/>
        <v>104.29944262925235</v>
      </c>
      <c r="J37" s="12">
        <v>5660.1</v>
      </c>
      <c r="K37" s="12">
        <f t="shared" si="1"/>
        <v>104.3009563823318</v>
      </c>
    </row>
    <row r="38" spans="1:11" ht="32.25" customHeight="1" x14ac:dyDescent="0.25">
      <c r="A38" s="10" t="s">
        <v>147</v>
      </c>
      <c r="B38" s="13" t="s">
        <v>148</v>
      </c>
      <c r="C38" s="12">
        <v>1.8</v>
      </c>
      <c r="D38" s="12">
        <v>0</v>
      </c>
      <c r="E38" s="12">
        <f t="shared" si="0"/>
        <v>0</v>
      </c>
      <c r="F38" s="12">
        <v>0</v>
      </c>
      <c r="G38" s="12">
        <f t="shared" si="1"/>
        <v>0</v>
      </c>
      <c r="H38" s="12">
        <v>0</v>
      </c>
      <c r="I38" s="12">
        <f t="shared" si="1"/>
        <v>0</v>
      </c>
      <c r="J38" s="12">
        <v>0</v>
      </c>
      <c r="K38" s="12">
        <f t="shared" si="1"/>
        <v>0</v>
      </c>
    </row>
    <row r="39" spans="1:11" ht="30" x14ac:dyDescent="0.25">
      <c r="A39" s="10" t="s">
        <v>39</v>
      </c>
      <c r="B39" s="11" t="s">
        <v>40</v>
      </c>
      <c r="C39" s="12">
        <v>324.7</v>
      </c>
      <c r="D39" s="12">
        <v>269.2</v>
      </c>
      <c r="E39" s="12">
        <f t="shared" si="0"/>
        <v>82.907299045272552</v>
      </c>
      <c r="F39" s="12">
        <v>190.8</v>
      </c>
      <c r="G39" s="12">
        <f t="shared" si="1"/>
        <v>70.876671619613674</v>
      </c>
      <c r="H39" s="12">
        <v>199</v>
      </c>
      <c r="I39" s="12">
        <f t="shared" si="1"/>
        <v>104.29769392033543</v>
      </c>
      <c r="J39" s="12">
        <v>207.5</v>
      </c>
      <c r="K39" s="12">
        <f t="shared" si="1"/>
        <v>104.27135678391959</v>
      </c>
    </row>
    <row r="40" spans="1:11" ht="30" x14ac:dyDescent="0.25">
      <c r="A40" s="10" t="s">
        <v>149</v>
      </c>
      <c r="B40" s="13" t="s">
        <v>150</v>
      </c>
      <c r="C40" s="12">
        <v>12606.4</v>
      </c>
      <c r="D40" s="12">
        <v>0</v>
      </c>
      <c r="E40" s="12">
        <f t="shared" si="0"/>
        <v>0</v>
      </c>
      <c r="F40" s="12">
        <v>0</v>
      </c>
      <c r="G40" s="12">
        <f t="shared" si="1"/>
        <v>0</v>
      </c>
      <c r="H40" s="12">
        <v>0</v>
      </c>
      <c r="I40" s="12">
        <f t="shared" si="1"/>
        <v>0</v>
      </c>
      <c r="J40" s="12">
        <v>0</v>
      </c>
      <c r="K40" s="12">
        <f t="shared" si="1"/>
        <v>0</v>
      </c>
    </row>
    <row r="41" spans="1:11" x14ac:dyDescent="0.25">
      <c r="A41" s="10" t="s">
        <v>41</v>
      </c>
      <c r="B41" s="11" t="s">
        <v>42</v>
      </c>
      <c r="C41" s="12">
        <v>0</v>
      </c>
      <c r="D41" s="12">
        <v>28937.3</v>
      </c>
      <c r="E41" s="12">
        <f t="shared" si="0"/>
        <v>0</v>
      </c>
      <c r="F41" s="12">
        <v>23637.1</v>
      </c>
      <c r="G41" s="12">
        <f t="shared" si="1"/>
        <v>81.683847490954577</v>
      </c>
      <c r="H41" s="12">
        <v>24653.5</v>
      </c>
      <c r="I41" s="12">
        <f t="shared" si="1"/>
        <v>104.30001988399593</v>
      </c>
      <c r="J41" s="12">
        <v>25713.599999999999</v>
      </c>
      <c r="K41" s="12">
        <f t="shared" si="1"/>
        <v>104.29999797189041</v>
      </c>
    </row>
    <row r="42" spans="1:11" ht="30" x14ac:dyDescent="0.25">
      <c r="A42" s="10" t="s">
        <v>43</v>
      </c>
      <c r="B42" s="11" t="s">
        <v>44</v>
      </c>
      <c r="C42" s="12">
        <v>0</v>
      </c>
      <c r="D42" s="12">
        <v>2.4</v>
      </c>
      <c r="E42" s="12">
        <f t="shared" si="0"/>
        <v>0</v>
      </c>
      <c r="F42" s="12">
        <v>0.5</v>
      </c>
      <c r="G42" s="12">
        <f t="shared" si="1"/>
        <v>20.833333333333336</v>
      </c>
      <c r="H42" s="12">
        <v>0.5</v>
      </c>
      <c r="I42" s="12">
        <f t="shared" si="1"/>
        <v>100</v>
      </c>
      <c r="J42" s="12">
        <v>0.6</v>
      </c>
      <c r="K42" s="12">
        <f t="shared" si="1"/>
        <v>120</v>
      </c>
    </row>
    <row r="43" spans="1:11" ht="60" x14ac:dyDescent="0.25">
      <c r="A43" s="10" t="s">
        <v>45</v>
      </c>
      <c r="B43" s="11" t="s">
        <v>46</v>
      </c>
      <c r="C43" s="12">
        <v>23575.9</v>
      </c>
      <c r="D43" s="12">
        <v>26916.2</v>
      </c>
      <c r="E43" s="12">
        <f t="shared" si="0"/>
        <v>114.16828201680529</v>
      </c>
      <c r="F43" s="12">
        <v>25013.1</v>
      </c>
      <c r="G43" s="12">
        <f t="shared" si="1"/>
        <v>92.929536858843363</v>
      </c>
      <c r="H43" s="12">
        <v>26088.7</v>
      </c>
      <c r="I43" s="12">
        <f t="shared" si="1"/>
        <v>104.30014672311709</v>
      </c>
      <c r="J43" s="12">
        <v>27210.5</v>
      </c>
      <c r="K43" s="12">
        <f t="shared" si="1"/>
        <v>104.2999459536121</v>
      </c>
    </row>
    <row r="44" spans="1:11" s="6" customFormat="1" ht="28.5" x14ac:dyDescent="0.2">
      <c r="A44" s="16" t="s">
        <v>103</v>
      </c>
      <c r="B44" s="14" t="s">
        <v>193</v>
      </c>
      <c r="C44" s="9">
        <f>C45+C47</f>
        <v>28951.000000000004</v>
      </c>
      <c r="D44" s="9">
        <f>D45+D47</f>
        <v>4217.9000000000005</v>
      </c>
      <c r="E44" s="9">
        <f t="shared" si="0"/>
        <v>14.56909951297019</v>
      </c>
      <c r="F44" s="9">
        <f>F45+F47</f>
        <v>2293.4</v>
      </c>
      <c r="G44" s="9">
        <f t="shared" si="1"/>
        <v>54.373029232556483</v>
      </c>
      <c r="H44" s="9">
        <f>H45+H47</f>
        <v>2293.4</v>
      </c>
      <c r="I44" s="9">
        <f t="shared" si="1"/>
        <v>100</v>
      </c>
      <c r="J44" s="9">
        <f>J45+J47</f>
        <v>2293.4</v>
      </c>
      <c r="K44" s="9">
        <f t="shared" si="1"/>
        <v>100</v>
      </c>
    </row>
    <row r="45" spans="1:11" s="6" customFormat="1" ht="28.5" x14ac:dyDescent="0.2">
      <c r="A45" s="16" t="s">
        <v>104</v>
      </c>
      <c r="B45" s="14" t="s">
        <v>105</v>
      </c>
      <c r="C45" s="9">
        <f>C46</f>
        <v>111.7</v>
      </c>
      <c r="D45" s="9">
        <f>D46</f>
        <v>87.6</v>
      </c>
      <c r="E45" s="9">
        <f t="shared" si="0"/>
        <v>78.424350940017888</v>
      </c>
      <c r="F45" s="9">
        <f>F46</f>
        <v>83</v>
      </c>
      <c r="G45" s="9">
        <f t="shared" si="1"/>
        <v>94.748858447488587</v>
      </c>
      <c r="H45" s="9">
        <f>H46</f>
        <v>83</v>
      </c>
      <c r="I45" s="9">
        <f t="shared" si="1"/>
        <v>100</v>
      </c>
      <c r="J45" s="9">
        <f>J46</f>
        <v>83</v>
      </c>
      <c r="K45" s="9">
        <f t="shared" si="1"/>
        <v>100</v>
      </c>
    </row>
    <row r="46" spans="1:11" ht="45" x14ac:dyDescent="0.25">
      <c r="A46" s="17" t="s">
        <v>47</v>
      </c>
      <c r="B46" s="11" t="s">
        <v>48</v>
      </c>
      <c r="C46" s="12">
        <v>111.7</v>
      </c>
      <c r="D46" s="12">
        <v>87.6</v>
      </c>
      <c r="E46" s="12">
        <f t="shared" si="0"/>
        <v>78.424350940017888</v>
      </c>
      <c r="F46" s="12">
        <v>83</v>
      </c>
      <c r="G46" s="12">
        <f t="shared" si="1"/>
        <v>94.748858447488587</v>
      </c>
      <c r="H46" s="12">
        <v>83</v>
      </c>
      <c r="I46" s="12">
        <f t="shared" si="1"/>
        <v>100</v>
      </c>
      <c r="J46" s="12">
        <v>83</v>
      </c>
      <c r="K46" s="12">
        <f t="shared" si="1"/>
        <v>100</v>
      </c>
    </row>
    <row r="47" spans="1:11" s="15" customFormat="1" ht="28.5" x14ac:dyDescent="0.2">
      <c r="A47" s="16" t="s">
        <v>106</v>
      </c>
      <c r="B47" s="14" t="s">
        <v>107</v>
      </c>
      <c r="C47" s="9">
        <f>SUM(C48:C52)</f>
        <v>28839.300000000003</v>
      </c>
      <c r="D47" s="9">
        <f>SUM(D48:D52)</f>
        <v>4130.3</v>
      </c>
      <c r="E47" s="9">
        <f t="shared" si="0"/>
        <v>14.321776187355448</v>
      </c>
      <c r="F47" s="9">
        <f>SUM(F48:F52)</f>
        <v>2210.4</v>
      </c>
      <c r="G47" s="9">
        <f t="shared" si="1"/>
        <v>53.516693702636609</v>
      </c>
      <c r="H47" s="9">
        <f>SUM(H48:H52)</f>
        <v>2210.4</v>
      </c>
      <c r="I47" s="9">
        <f t="shared" si="1"/>
        <v>100</v>
      </c>
      <c r="J47" s="9">
        <f>SUM(J48:J52)</f>
        <v>2210.4</v>
      </c>
      <c r="K47" s="9">
        <f t="shared" si="1"/>
        <v>100</v>
      </c>
    </row>
    <row r="48" spans="1:11" ht="45" x14ac:dyDescent="0.25">
      <c r="A48" s="17" t="s">
        <v>108</v>
      </c>
      <c r="B48" s="11" t="s">
        <v>49</v>
      </c>
      <c r="C48" s="12">
        <v>1578.2</v>
      </c>
      <c r="D48" s="12">
        <v>3017.5</v>
      </c>
      <c r="E48" s="12">
        <f t="shared" si="0"/>
        <v>191.19883411481433</v>
      </c>
      <c r="F48" s="12">
        <v>2210.4</v>
      </c>
      <c r="G48" s="12">
        <f t="shared" si="1"/>
        <v>73.252692626346317</v>
      </c>
      <c r="H48" s="12">
        <v>2210.4</v>
      </c>
      <c r="I48" s="12">
        <f t="shared" si="1"/>
        <v>100</v>
      </c>
      <c r="J48" s="12">
        <v>2210.4</v>
      </c>
      <c r="K48" s="12">
        <f t="shared" si="1"/>
        <v>100</v>
      </c>
    </row>
    <row r="49" spans="1:11" ht="30" x14ac:dyDescent="0.25">
      <c r="A49" s="17" t="s">
        <v>109</v>
      </c>
      <c r="B49" s="11" t="s">
        <v>50</v>
      </c>
      <c r="C49" s="12">
        <v>27200.5</v>
      </c>
      <c r="D49" s="12">
        <v>1055.8</v>
      </c>
      <c r="E49" s="12">
        <f t="shared" si="0"/>
        <v>3.8815462951048691</v>
      </c>
      <c r="F49" s="12">
        <v>0</v>
      </c>
      <c r="G49" s="12">
        <f t="shared" si="1"/>
        <v>0</v>
      </c>
      <c r="H49" s="12">
        <v>0</v>
      </c>
      <c r="I49" s="12">
        <f t="shared" si="1"/>
        <v>0</v>
      </c>
      <c r="J49" s="12">
        <v>0</v>
      </c>
      <c r="K49" s="12">
        <f t="shared" si="1"/>
        <v>0</v>
      </c>
    </row>
    <row r="50" spans="1:11" ht="30" x14ac:dyDescent="0.25">
      <c r="A50" s="17" t="s">
        <v>110</v>
      </c>
      <c r="B50" s="11" t="s">
        <v>50</v>
      </c>
      <c r="C50" s="12">
        <v>51.7</v>
      </c>
      <c r="D50" s="12">
        <v>52.4</v>
      </c>
      <c r="E50" s="12">
        <f t="shared" si="0"/>
        <v>101.35396518375242</v>
      </c>
      <c r="F50" s="12">
        <v>0</v>
      </c>
      <c r="G50" s="12">
        <f t="shared" si="1"/>
        <v>0</v>
      </c>
      <c r="H50" s="12">
        <v>0</v>
      </c>
      <c r="I50" s="12">
        <f t="shared" si="1"/>
        <v>0</v>
      </c>
      <c r="J50" s="12">
        <v>0</v>
      </c>
      <c r="K50" s="12">
        <f t="shared" si="1"/>
        <v>0</v>
      </c>
    </row>
    <row r="51" spans="1:11" ht="30" x14ac:dyDescent="0.25">
      <c r="A51" s="17" t="s">
        <v>151</v>
      </c>
      <c r="B51" s="11" t="s">
        <v>50</v>
      </c>
      <c r="C51" s="12">
        <v>8.9</v>
      </c>
      <c r="D51" s="12">
        <v>0</v>
      </c>
      <c r="E51" s="12">
        <f t="shared" si="0"/>
        <v>0</v>
      </c>
      <c r="F51" s="12">
        <v>0</v>
      </c>
      <c r="G51" s="12">
        <f t="shared" si="1"/>
        <v>0</v>
      </c>
      <c r="H51" s="12">
        <v>0</v>
      </c>
      <c r="I51" s="12">
        <f t="shared" si="1"/>
        <v>0</v>
      </c>
      <c r="J51" s="12">
        <v>0</v>
      </c>
      <c r="K51" s="12">
        <f t="shared" si="1"/>
        <v>0</v>
      </c>
    </row>
    <row r="52" spans="1:11" ht="30" x14ac:dyDescent="0.25">
      <c r="A52" s="17" t="s">
        <v>111</v>
      </c>
      <c r="B52" s="11" t="s">
        <v>50</v>
      </c>
      <c r="C52" s="12">
        <v>0</v>
      </c>
      <c r="D52" s="12">
        <v>4.5999999999999996</v>
      </c>
      <c r="E52" s="12">
        <f t="shared" si="0"/>
        <v>0</v>
      </c>
      <c r="F52" s="12">
        <v>0</v>
      </c>
      <c r="G52" s="12">
        <f t="shared" si="1"/>
        <v>0</v>
      </c>
      <c r="H52" s="12">
        <v>0</v>
      </c>
      <c r="I52" s="12">
        <f t="shared" si="1"/>
        <v>0</v>
      </c>
      <c r="J52" s="12">
        <v>0</v>
      </c>
      <c r="K52" s="12">
        <f t="shared" si="1"/>
        <v>0</v>
      </c>
    </row>
    <row r="53" spans="1:11" s="6" customFormat="1" ht="28.5" x14ac:dyDescent="0.2">
      <c r="A53" s="16" t="s">
        <v>112</v>
      </c>
      <c r="B53" s="14" t="s">
        <v>113</v>
      </c>
      <c r="C53" s="9">
        <f>SUM(C54:C57)</f>
        <v>62.5</v>
      </c>
      <c r="D53" s="9">
        <f>SUM(D54:D57)</f>
        <v>300</v>
      </c>
      <c r="E53" s="9">
        <f t="shared" si="0"/>
        <v>480</v>
      </c>
      <c r="F53" s="9">
        <f>SUM(F54:F57)</f>
        <v>0</v>
      </c>
      <c r="G53" s="9">
        <f t="shared" si="1"/>
        <v>0</v>
      </c>
      <c r="H53" s="9">
        <f>SUM(H54:H57)</f>
        <v>0</v>
      </c>
      <c r="I53" s="9">
        <f t="shared" si="1"/>
        <v>0</v>
      </c>
      <c r="J53" s="9">
        <f>SUM(J54:J57)</f>
        <v>0</v>
      </c>
      <c r="K53" s="9">
        <f t="shared" si="1"/>
        <v>0</v>
      </c>
    </row>
    <row r="54" spans="1:11" ht="120" x14ac:dyDescent="0.25">
      <c r="A54" s="17" t="s">
        <v>156</v>
      </c>
      <c r="B54" s="11" t="s">
        <v>51</v>
      </c>
      <c r="C54" s="12">
        <v>0</v>
      </c>
      <c r="D54" s="12">
        <v>273</v>
      </c>
      <c r="E54" s="12">
        <f t="shared" si="0"/>
        <v>0</v>
      </c>
      <c r="F54" s="12">
        <v>0</v>
      </c>
      <c r="G54" s="12">
        <f t="shared" si="1"/>
        <v>0</v>
      </c>
      <c r="H54" s="12">
        <v>0</v>
      </c>
      <c r="I54" s="12">
        <f t="shared" si="1"/>
        <v>0</v>
      </c>
      <c r="J54" s="12">
        <v>0</v>
      </c>
      <c r="K54" s="12">
        <f t="shared" si="1"/>
        <v>0</v>
      </c>
    </row>
    <row r="55" spans="1:11" ht="75" x14ac:dyDescent="0.25">
      <c r="A55" s="17" t="s">
        <v>52</v>
      </c>
      <c r="B55" s="13" t="s">
        <v>53</v>
      </c>
      <c r="C55" s="12">
        <v>0.4</v>
      </c>
      <c r="D55" s="12">
        <v>27</v>
      </c>
      <c r="E55" s="12">
        <f t="shared" si="0"/>
        <v>6750</v>
      </c>
      <c r="F55" s="12">
        <v>0</v>
      </c>
      <c r="G55" s="12">
        <f t="shared" si="1"/>
        <v>0</v>
      </c>
      <c r="H55" s="12">
        <v>0</v>
      </c>
      <c r="I55" s="12">
        <f t="shared" si="1"/>
        <v>0</v>
      </c>
      <c r="J55" s="12">
        <v>0</v>
      </c>
      <c r="K55" s="12">
        <f t="shared" si="1"/>
        <v>0</v>
      </c>
    </row>
    <row r="56" spans="1:11" ht="60" x14ac:dyDescent="0.25">
      <c r="A56" s="17" t="s">
        <v>152</v>
      </c>
      <c r="B56" s="13" t="s">
        <v>153</v>
      </c>
      <c r="C56" s="12">
        <v>23.2</v>
      </c>
      <c r="D56" s="12">
        <v>0</v>
      </c>
      <c r="E56" s="12">
        <f t="shared" si="0"/>
        <v>0</v>
      </c>
      <c r="F56" s="12">
        <v>0</v>
      </c>
      <c r="G56" s="12">
        <f t="shared" si="1"/>
        <v>0</v>
      </c>
      <c r="H56" s="12">
        <v>0</v>
      </c>
      <c r="I56" s="12">
        <f t="shared" si="1"/>
        <v>0</v>
      </c>
      <c r="J56" s="12">
        <v>0</v>
      </c>
      <c r="K56" s="12">
        <f t="shared" si="1"/>
        <v>0</v>
      </c>
    </row>
    <row r="57" spans="1:11" ht="60" x14ac:dyDescent="0.25">
      <c r="A57" s="17" t="s">
        <v>154</v>
      </c>
      <c r="B57" s="13" t="s">
        <v>155</v>
      </c>
      <c r="C57" s="12">
        <v>38.9</v>
      </c>
      <c r="D57" s="12">
        <v>0</v>
      </c>
      <c r="E57" s="12">
        <f t="shared" si="0"/>
        <v>0</v>
      </c>
      <c r="F57" s="12">
        <v>0</v>
      </c>
      <c r="G57" s="12">
        <f t="shared" si="1"/>
        <v>0</v>
      </c>
      <c r="H57" s="12">
        <v>0</v>
      </c>
      <c r="I57" s="12">
        <f t="shared" si="1"/>
        <v>0</v>
      </c>
      <c r="J57" s="12">
        <v>0</v>
      </c>
      <c r="K57" s="12">
        <f t="shared" si="1"/>
        <v>0</v>
      </c>
    </row>
    <row r="58" spans="1:11" s="6" customFormat="1" ht="14.25" x14ac:dyDescent="0.2">
      <c r="A58" s="7" t="s">
        <v>114</v>
      </c>
      <c r="B58" s="14" t="s">
        <v>115</v>
      </c>
      <c r="C58" s="9">
        <f>SUM(C59:C73)</f>
        <v>25234.2</v>
      </c>
      <c r="D58" s="9">
        <f>SUM(D59:D73)</f>
        <v>3736.2</v>
      </c>
      <c r="E58" s="9">
        <f t="shared" si="0"/>
        <v>14.806096488099483</v>
      </c>
      <c r="F58" s="9">
        <f>SUM(F59:F73)</f>
        <v>0</v>
      </c>
      <c r="G58" s="9">
        <f t="shared" si="1"/>
        <v>0</v>
      </c>
      <c r="H58" s="9">
        <f>SUM(H59:H73)</f>
        <v>0</v>
      </c>
      <c r="I58" s="9">
        <f t="shared" si="1"/>
        <v>0</v>
      </c>
      <c r="J58" s="9">
        <f>SUM(J59:J73)</f>
        <v>0</v>
      </c>
      <c r="K58" s="9">
        <f t="shared" si="1"/>
        <v>0</v>
      </c>
    </row>
    <row r="59" spans="1:11" ht="105" x14ac:dyDescent="0.25">
      <c r="A59" s="18" t="s">
        <v>54</v>
      </c>
      <c r="B59" s="11" t="s">
        <v>55</v>
      </c>
      <c r="C59" s="12">
        <v>36.299999999999997</v>
      </c>
      <c r="D59" s="12">
        <v>14.3</v>
      </c>
      <c r="E59" s="12">
        <f t="shared" si="0"/>
        <v>39.393939393939398</v>
      </c>
      <c r="F59" s="12">
        <v>0</v>
      </c>
      <c r="G59" s="12">
        <f t="shared" si="1"/>
        <v>0</v>
      </c>
      <c r="H59" s="12">
        <v>0</v>
      </c>
      <c r="I59" s="12">
        <f t="shared" si="1"/>
        <v>0</v>
      </c>
      <c r="J59" s="12">
        <v>0</v>
      </c>
      <c r="K59" s="12">
        <f t="shared" si="1"/>
        <v>0</v>
      </c>
    </row>
    <row r="60" spans="1:11" ht="90.75" customHeight="1" x14ac:dyDescent="0.25">
      <c r="A60" s="18" t="s">
        <v>56</v>
      </c>
      <c r="B60" s="11" t="s">
        <v>57</v>
      </c>
      <c r="C60" s="12">
        <v>0</v>
      </c>
      <c r="D60" s="12">
        <v>57.5</v>
      </c>
      <c r="E60" s="12">
        <f t="shared" si="0"/>
        <v>0</v>
      </c>
      <c r="F60" s="12">
        <v>0</v>
      </c>
      <c r="G60" s="12">
        <f t="shared" si="1"/>
        <v>0</v>
      </c>
      <c r="H60" s="12">
        <v>0</v>
      </c>
      <c r="I60" s="12">
        <f t="shared" si="1"/>
        <v>0</v>
      </c>
      <c r="J60" s="12">
        <v>0</v>
      </c>
      <c r="K60" s="12">
        <f t="shared" si="1"/>
        <v>0</v>
      </c>
    </row>
    <row r="61" spans="1:11" ht="45" x14ac:dyDescent="0.25">
      <c r="A61" s="18" t="s">
        <v>58</v>
      </c>
      <c r="B61" s="11" t="s">
        <v>59</v>
      </c>
      <c r="C61" s="12">
        <v>355</v>
      </c>
      <c r="D61" s="12">
        <v>911</v>
      </c>
      <c r="E61" s="12">
        <f t="shared" si="0"/>
        <v>256.61971830985919</v>
      </c>
      <c r="F61" s="12">
        <v>0</v>
      </c>
      <c r="G61" s="12">
        <f t="shared" si="1"/>
        <v>0</v>
      </c>
      <c r="H61" s="12">
        <v>0</v>
      </c>
      <c r="I61" s="12">
        <f t="shared" si="1"/>
        <v>0</v>
      </c>
      <c r="J61" s="12">
        <v>0</v>
      </c>
      <c r="K61" s="12">
        <f t="shared" si="1"/>
        <v>0</v>
      </c>
    </row>
    <row r="62" spans="1:11" ht="28.5" customHeight="1" x14ac:dyDescent="0.25">
      <c r="A62" s="10" t="s">
        <v>60</v>
      </c>
      <c r="B62" s="11" t="s">
        <v>61</v>
      </c>
      <c r="C62" s="12">
        <v>2223.4</v>
      </c>
      <c r="D62" s="12">
        <v>1750.8</v>
      </c>
      <c r="E62" s="12">
        <f t="shared" si="0"/>
        <v>78.744265539264177</v>
      </c>
      <c r="F62" s="12">
        <v>0</v>
      </c>
      <c r="G62" s="12">
        <f t="shared" si="1"/>
        <v>0</v>
      </c>
      <c r="H62" s="12">
        <v>0</v>
      </c>
      <c r="I62" s="12">
        <f t="shared" si="1"/>
        <v>0</v>
      </c>
      <c r="J62" s="12">
        <v>0</v>
      </c>
      <c r="K62" s="12">
        <f t="shared" si="1"/>
        <v>0</v>
      </c>
    </row>
    <row r="63" spans="1:11" ht="90" x14ac:dyDescent="0.25">
      <c r="A63" s="10" t="s">
        <v>62</v>
      </c>
      <c r="B63" s="11" t="s">
        <v>63</v>
      </c>
      <c r="C63" s="12">
        <v>0</v>
      </c>
      <c r="D63" s="12">
        <v>20</v>
      </c>
      <c r="E63" s="12">
        <f t="shared" si="0"/>
        <v>0</v>
      </c>
      <c r="F63" s="12">
        <v>0</v>
      </c>
      <c r="G63" s="12">
        <f t="shared" si="1"/>
        <v>0</v>
      </c>
      <c r="H63" s="12">
        <v>0</v>
      </c>
      <c r="I63" s="12">
        <f t="shared" si="1"/>
        <v>0</v>
      </c>
      <c r="J63" s="12">
        <v>0</v>
      </c>
      <c r="K63" s="12">
        <f t="shared" si="1"/>
        <v>0</v>
      </c>
    </row>
    <row r="64" spans="1:11" ht="90" x14ac:dyDescent="0.25">
      <c r="A64" s="10" t="s">
        <v>157</v>
      </c>
      <c r="B64" s="11" t="s">
        <v>63</v>
      </c>
      <c r="C64" s="12">
        <v>249.7</v>
      </c>
      <c r="D64" s="12">
        <v>0</v>
      </c>
      <c r="E64" s="12">
        <f t="shared" si="0"/>
        <v>0</v>
      </c>
      <c r="F64" s="12">
        <v>0</v>
      </c>
      <c r="G64" s="12">
        <f t="shared" si="1"/>
        <v>0</v>
      </c>
      <c r="H64" s="12">
        <v>0</v>
      </c>
      <c r="I64" s="12">
        <f t="shared" si="1"/>
        <v>0</v>
      </c>
      <c r="J64" s="12">
        <v>0</v>
      </c>
      <c r="K64" s="12">
        <f t="shared" si="1"/>
        <v>0</v>
      </c>
    </row>
    <row r="65" spans="1:11" ht="90" x14ac:dyDescent="0.25">
      <c r="A65" s="10" t="s">
        <v>64</v>
      </c>
      <c r="B65" s="11" t="s">
        <v>63</v>
      </c>
      <c r="C65" s="12">
        <v>0</v>
      </c>
      <c r="D65" s="12">
        <v>16.3</v>
      </c>
      <c r="E65" s="12">
        <f t="shared" si="0"/>
        <v>0</v>
      </c>
      <c r="F65" s="12">
        <v>0</v>
      </c>
      <c r="G65" s="12">
        <f t="shared" si="1"/>
        <v>0</v>
      </c>
      <c r="H65" s="12">
        <v>0</v>
      </c>
      <c r="I65" s="12">
        <f t="shared" si="1"/>
        <v>0</v>
      </c>
      <c r="J65" s="12">
        <v>0</v>
      </c>
      <c r="K65" s="12">
        <f t="shared" si="1"/>
        <v>0</v>
      </c>
    </row>
    <row r="66" spans="1:11" ht="90" x14ac:dyDescent="0.25">
      <c r="A66" s="10" t="s">
        <v>65</v>
      </c>
      <c r="B66" s="11" t="s">
        <v>63</v>
      </c>
      <c r="C66" s="12">
        <v>0</v>
      </c>
      <c r="D66" s="12">
        <v>150</v>
      </c>
      <c r="E66" s="12">
        <f t="shared" si="0"/>
        <v>0</v>
      </c>
      <c r="F66" s="12">
        <v>0</v>
      </c>
      <c r="G66" s="12">
        <f t="shared" si="1"/>
        <v>0</v>
      </c>
      <c r="H66" s="12">
        <v>0</v>
      </c>
      <c r="I66" s="12">
        <f t="shared" si="1"/>
        <v>0</v>
      </c>
      <c r="J66" s="12">
        <v>0</v>
      </c>
      <c r="K66" s="12">
        <f t="shared" si="1"/>
        <v>0</v>
      </c>
    </row>
    <row r="67" spans="1:11" ht="48" customHeight="1" x14ac:dyDescent="0.25">
      <c r="A67" s="10" t="s">
        <v>158</v>
      </c>
      <c r="B67" s="13" t="s">
        <v>159</v>
      </c>
      <c r="C67" s="12">
        <v>816.7</v>
      </c>
      <c r="D67" s="12">
        <v>0</v>
      </c>
      <c r="E67" s="12">
        <f t="shared" si="0"/>
        <v>0</v>
      </c>
      <c r="F67" s="12">
        <v>0</v>
      </c>
      <c r="G67" s="12">
        <f t="shared" si="1"/>
        <v>0</v>
      </c>
      <c r="H67" s="12">
        <v>0</v>
      </c>
      <c r="I67" s="12">
        <f t="shared" si="1"/>
        <v>0</v>
      </c>
      <c r="J67" s="12">
        <v>0</v>
      </c>
      <c r="K67" s="12">
        <f t="shared" si="1"/>
        <v>0</v>
      </c>
    </row>
    <row r="68" spans="1:11" ht="90" x14ac:dyDescent="0.25">
      <c r="A68" s="10" t="s">
        <v>66</v>
      </c>
      <c r="B68" s="11" t="s">
        <v>67</v>
      </c>
      <c r="C68" s="12">
        <v>92.3</v>
      </c>
      <c r="D68" s="12">
        <v>195.5</v>
      </c>
      <c r="E68" s="12">
        <f t="shared" si="0"/>
        <v>211.80931744312028</v>
      </c>
      <c r="F68" s="12">
        <v>0</v>
      </c>
      <c r="G68" s="12">
        <f t="shared" si="1"/>
        <v>0</v>
      </c>
      <c r="H68" s="12">
        <v>0</v>
      </c>
      <c r="I68" s="12">
        <f t="shared" si="1"/>
        <v>0</v>
      </c>
      <c r="J68" s="12">
        <v>0</v>
      </c>
      <c r="K68" s="12">
        <f t="shared" si="1"/>
        <v>0</v>
      </c>
    </row>
    <row r="69" spans="1:11" ht="60" x14ac:dyDescent="0.25">
      <c r="A69" s="10" t="s">
        <v>68</v>
      </c>
      <c r="B69" s="11" t="s">
        <v>69</v>
      </c>
      <c r="C69" s="12">
        <v>21321.8</v>
      </c>
      <c r="D69" s="12">
        <v>533.5</v>
      </c>
      <c r="E69" s="12">
        <f t="shared" si="0"/>
        <v>2.5021339661754638</v>
      </c>
      <c r="F69" s="12">
        <v>0</v>
      </c>
      <c r="G69" s="12">
        <f t="shared" si="1"/>
        <v>0</v>
      </c>
      <c r="H69" s="12">
        <v>0</v>
      </c>
      <c r="I69" s="12">
        <f t="shared" si="1"/>
        <v>0</v>
      </c>
      <c r="J69" s="12">
        <v>0</v>
      </c>
      <c r="K69" s="12">
        <f t="shared" si="1"/>
        <v>0</v>
      </c>
    </row>
    <row r="70" spans="1:11" ht="60" x14ac:dyDescent="0.25">
      <c r="A70" s="10" t="s">
        <v>70</v>
      </c>
      <c r="B70" s="11" t="s">
        <v>69</v>
      </c>
      <c r="C70" s="12">
        <v>0</v>
      </c>
      <c r="D70" s="12">
        <v>12.5</v>
      </c>
      <c r="E70" s="12">
        <f t="shared" ref="E70:E103" si="2">IF(C70=0,0,D70/C70*100)</f>
        <v>0</v>
      </c>
      <c r="F70" s="12">
        <v>0</v>
      </c>
      <c r="G70" s="12">
        <f t="shared" si="1"/>
        <v>0</v>
      </c>
      <c r="H70" s="12">
        <v>0</v>
      </c>
      <c r="I70" s="12">
        <f t="shared" si="1"/>
        <v>0</v>
      </c>
      <c r="J70" s="12">
        <v>0</v>
      </c>
      <c r="K70" s="12">
        <f t="shared" ref="K70" si="3">IF(H70=0,0,J70/H70*100)</f>
        <v>0</v>
      </c>
    </row>
    <row r="71" spans="1:11" ht="60" x14ac:dyDescent="0.25">
      <c r="A71" s="10" t="s">
        <v>160</v>
      </c>
      <c r="B71" s="11" t="s">
        <v>69</v>
      </c>
      <c r="C71" s="12">
        <v>20</v>
      </c>
      <c r="D71" s="12">
        <v>0</v>
      </c>
      <c r="E71" s="12">
        <f t="shared" si="2"/>
        <v>0</v>
      </c>
      <c r="F71" s="12">
        <v>0</v>
      </c>
      <c r="G71" s="12">
        <f t="shared" ref="G71:K103" si="4">IF(D71=0,0,F71/D71*100)</f>
        <v>0</v>
      </c>
      <c r="H71" s="12">
        <v>0</v>
      </c>
      <c r="I71" s="12">
        <f t="shared" si="4"/>
        <v>0</v>
      </c>
      <c r="J71" s="12">
        <v>0</v>
      </c>
      <c r="K71" s="12">
        <f t="shared" si="4"/>
        <v>0</v>
      </c>
    </row>
    <row r="72" spans="1:11" ht="60" x14ac:dyDescent="0.25">
      <c r="A72" s="10" t="s">
        <v>71</v>
      </c>
      <c r="B72" s="11" t="s">
        <v>69</v>
      </c>
      <c r="C72" s="12">
        <v>113</v>
      </c>
      <c r="D72" s="12">
        <v>50.6</v>
      </c>
      <c r="E72" s="12">
        <f t="shared" si="2"/>
        <v>44.778761061946902</v>
      </c>
      <c r="F72" s="12">
        <v>0</v>
      </c>
      <c r="G72" s="12">
        <f t="shared" si="4"/>
        <v>0</v>
      </c>
      <c r="H72" s="12">
        <v>0</v>
      </c>
      <c r="I72" s="12">
        <f t="shared" si="4"/>
        <v>0</v>
      </c>
      <c r="J72" s="12">
        <v>0</v>
      </c>
      <c r="K72" s="12">
        <f t="shared" si="4"/>
        <v>0</v>
      </c>
    </row>
    <row r="73" spans="1:11" ht="60" x14ac:dyDescent="0.25">
      <c r="A73" s="10" t="s">
        <v>72</v>
      </c>
      <c r="B73" s="11" t="s">
        <v>69</v>
      </c>
      <c r="C73" s="12">
        <v>6</v>
      </c>
      <c r="D73" s="12">
        <v>24.2</v>
      </c>
      <c r="E73" s="12">
        <f t="shared" si="2"/>
        <v>403.33333333333331</v>
      </c>
      <c r="F73" s="12">
        <v>0</v>
      </c>
      <c r="G73" s="12">
        <f t="shared" si="4"/>
        <v>0</v>
      </c>
      <c r="H73" s="12">
        <v>0</v>
      </c>
      <c r="I73" s="12">
        <f t="shared" si="4"/>
        <v>0</v>
      </c>
      <c r="J73" s="12">
        <v>0</v>
      </c>
      <c r="K73" s="12">
        <f t="shared" si="4"/>
        <v>0</v>
      </c>
    </row>
    <row r="74" spans="1:11" s="6" customFormat="1" ht="14.25" customHeight="1" x14ac:dyDescent="0.2">
      <c r="A74" s="7" t="s">
        <v>116</v>
      </c>
      <c r="B74" s="14" t="s">
        <v>117</v>
      </c>
      <c r="C74" s="9">
        <f>C75+C94+C99</f>
        <v>147133.70000000001</v>
      </c>
      <c r="D74" s="9">
        <f>D75+D94+D99</f>
        <v>26506.100000000002</v>
      </c>
      <c r="E74" s="9">
        <f t="shared" si="2"/>
        <v>18.014975495076925</v>
      </c>
      <c r="F74" s="9">
        <f>F75+F94+F99</f>
        <v>86502.7</v>
      </c>
      <c r="G74" s="9">
        <f t="shared" si="4"/>
        <v>326.35016090635736</v>
      </c>
      <c r="H74" s="9">
        <f>H75+H94+H99</f>
        <v>11451.400000000001</v>
      </c>
      <c r="I74" s="9">
        <f t="shared" si="4"/>
        <v>13.238199501287246</v>
      </c>
      <c r="J74" s="9">
        <f>J75+J94+J99</f>
        <v>11543.900000000001</v>
      </c>
      <c r="K74" s="9">
        <f t="shared" si="4"/>
        <v>100.8077614964109</v>
      </c>
    </row>
    <row r="75" spans="1:11" s="6" customFormat="1" ht="42.75" x14ac:dyDescent="0.2">
      <c r="A75" s="7" t="s">
        <v>118</v>
      </c>
      <c r="B75" s="14" t="s">
        <v>119</v>
      </c>
      <c r="C75" s="9">
        <f>C76+C87+C91</f>
        <v>147949.1</v>
      </c>
      <c r="D75" s="9">
        <f>D76+D87+D91</f>
        <v>27631.300000000003</v>
      </c>
      <c r="E75" s="9">
        <f>IF(C75=0,0,D75/C75*100)</f>
        <v>18.676220402827731</v>
      </c>
      <c r="F75" s="9">
        <f>F76+F87+F91</f>
        <v>86502.7</v>
      </c>
      <c r="G75" s="9">
        <f t="shared" si="4"/>
        <v>313.06055089698998</v>
      </c>
      <c r="H75" s="9">
        <f>H76+H87+H91</f>
        <v>11451.400000000001</v>
      </c>
      <c r="I75" s="9">
        <f t="shared" si="4"/>
        <v>13.238199501287246</v>
      </c>
      <c r="J75" s="9">
        <f>J76+J87+J91</f>
        <v>11543.900000000001</v>
      </c>
      <c r="K75" s="9">
        <f t="shared" si="4"/>
        <v>100.8077614964109</v>
      </c>
    </row>
    <row r="76" spans="1:11" s="6" customFormat="1" ht="42.75" x14ac:dyDescent="0.2">
      <c r="A76" s="7" t="s">
        <v>184</v>
      </c>
      <c r="B76" s="14" t="s">
        <v>120</v>
      </c>
      <c r="C76" s="9">
        <f>C77+C80+C82+C84</f>
        <v>135362.1</v>
      </c>
      <c r="D76" s="9">
        <f>D77+D80+D82+D84</f>
        <v>16197.7</v>
      </c>
      <c r="E76" s="9">
        <f t="shared" si="2"/>
        <v>11.966200287968345</v>
      </c>
      <c r="F76" s="9">
        <f>F77+F80+F82+F84</f>
        <v>74815.199999999997</v>
      </c>
      <c r="G76" s="9">
        <f t="shared" si="4"/>
        <v>461.88779888502688</v>
      </c>
      <c r="H76" s="9">
        <f>H77+H80+H82+H84</f>
        <v>0</v>
      </c>
      <c r="I76" s="9">
        <f t="shared" si="4"/>
        <v>0</v>
      </c>
      <c r="J76" s="9">
        <f>J77+J80+J82+J84</f>
        <v>0</v>
      </c>
      <c r="K76" s="9">
        <f t="shared" si="4"/>
        <v>0</v>
      </c>
    </row>
    <row r="77" spans="1:11" s="6" customFormat="1" ht="57" x14ac:dyDescent="0.2">
      <c r="A77" s="7" t="s">
        <v>161</v>
      </c>
      <c r="B77" s="19" t="s">
        <v>162</v>
      </c>
      <c r="C77" s="9">
        <f>SUM(C78:C79)</f>
        <v>19117.2</v>
      </c>
      <c r="D77" s="9">
        <f>SUM(D78:D79)</f>
        <v>0</v>
      </c>
      <c r="E77" s="9">
        <f t="shared" si="2"/>
        <v>0</v>
      </c>
      <c r="F77" s="9">
        <f>SUM(F78:F79)</f>
        <v>0</v>
      </c>
      <c r="G77" s="9">
        <f t="shared" si="4"/>
        <v>0</v>
      </c>
      <c r="H77" s="9">
        <f>SUM(H78:H79)</f>
        <v>0</v>
      </c>
      <c r="I77" s="9">
        <f t="shared" si="4"/>
        <v>0</v>
      </c>
      <c r="J77" s="9">
        <f>SUM(J78:J79)</f>
        <v>0</v>
      </c>
      <c r="K77" s="9">
        <f t="shared" si="4"/>
        <v>0</v>
      </c>
    </row>
    <row r="78" spans="1:11" ht="142.5" customHeight="1" x14ac:dyDescent="0.25">
      <c r="A78" s="10" t="s">
        <v>163</v>
      </c>
      <c r="B78" s="20" t="s">
        <v>164</v>
      </c>
      <c r="C78" s="12">
        <v>6177.8</v>
      </c>
      <c r="D78" s="12">
        <v>0</v>
      </c>
      <c r="E78" s="12">
        <f t="shared" si="2"/>
        <v>0</v>
      </c>
      <c r="F78" s="12">
        <v>0</v>
      </c>
      <c r="G78" s="12">
        <f t="shared" si="4"/>
        <v>0</v>
      </c>
      <c r="H78" s="12">
        <v>0</v>
      </c>
      <c r="I78" s="12">
        <f t="shared" si="4"/>
        <v>0</v>
      </c>
      <c r="J78" s="12">
        <v>0</v>
      </c>
      <c r="K78" s="12">
        <f t="shared" si="4"/>
        <v>0</v>
      </c>
    </row>
    <row r="79" spans="1:11" ht="150" x14ac:dyDescent="0.25">
      <c r="A79" s="10" t="s">
        <v>163</v>
      </c>
      <c r="B79" s="20" t="s">
        <v>165</v>
      </c>
      <c r="C79" s="12">
        <v>12939.4</v>
      </c>
      <c r="D79" s="12">
        <v>0</v>
      </c>
      <c r="E79" s="12">
        <f t="shared" si="2"/>
        <v>0</v>
      </c>
      <c r="F79" s="12">
        <v>0</v>
      </c>
      <c r="G79" s="12">
        <f t="shared" si="4"/>
        <v>0</v>
      </c>
      <c r="H79" s="12">
        <v>0</v>
      </c>
      <c r="I79" s="12">
        <f t="shared" si="4"/>
        <v>0</v>
      </c>
      <c r="J79" s="12">
        <v>0</v>
      </c>
      <c r="K79" s="12">
        <f t="shared" si="4"/>
        <v>0</v>
      </c>
    </row>
    <row r="80" spans="1:11" s="6" customFormat="1" ht="57" x14ac:dyDescent="0.2">
      <c r="A80" s="7" t="s">
        <v>121</v>
      </c>
      <c r="B80" s="21" t="s">
        <v>122</v>
      </c>
      <c r="C80" s="9">
        <f>SUM(C81)</f>
        <v>102210.3</v>
      </c>
      <c r="D80" s="9">
        <f>SUM(D81)</f>
        <v>6197.7</v>
      </c>
      <c r="E80" s="9">
        <f t="shared" si="2"/>
        <v>6.063674600309362</v>
      </c>
      <c r="F80" s="9">
        <f>SUM(F81)</f>
        <v>0</v>
      </c>
      <c r="G80" s="9">
        <f t="shared" si="4"/>
        <v>0</v>
      </c>
      <c r="H80" s="9">
        <f>SUM(H81)</f>
        <v>0</v>
      </c>
      <c r="I80" s="9">
        <f t="shared" si="4"/>
        <v>0</v>
      </c>
      <c r="J80" s="9">
        <f>SUM(J81)</f>
        <v>0</v>
      </c>
      <c r="K80" s="9">
        <f t="shared" si="4"/>
        <v>0</v>
      </c>
    </row>
    <row r="81" spans="1:11" ht="120" x14ac:dyDescent="0.25">
      <c r="A81" s="10" t="s">
        <v>123</v>
      </c>
      <c r="B81" s="22" t="s">
        <v>124</v>
      </c>
      <c r="C81" s="12">
        <v>102210.3</v>
      </c>
      <c r="D81" s="12">
        <v>6197.7</v>
      </c>
      <c r="E81" s="12">
        <f t="shared" si="2"/>
        <v>6.063674600309362</v>
      </c>
      <c r="F81" s="12">
        <v>0</v>
      </c>
      <c r="G81" s="12">
        <f t="shared" si="4"/>
        <v>0</v>
      </c>
      <c r="H81" s="12">
        <v>0</v>
      </c>
      <c r="I81" s="12">
        <f t="shared" si="4"/>
        <v>0</v>
      </c>
      <c r="J81" s="12">
        <v>0</v>
      </c>
      <c r="K81" s="12">
        <f t="shared" si="4"/>
        <v>0</v>
      </c>
    </row>
    <row r="82" spans="1:11" s="6" customFormat="1" ht="57" x14ac:dyDescent="0.2">
      <c r="A82" s="7" t="s">
        <v>182</v>
      </c>
      <c r="B82" s="21" t="s">
        <v>162</v>
      </c>
      <c r="C82" s="9">
        <f>SUM(C83)</f>
        <v>0</v>
      </c>
      <c r="D82" s="9">
        <f>SUM(D83)</f>
        <v>0</v>
      </c>
      <c r="E82" s="9">
        <f t="shared" ref="E82:E83" si="5">IF(C82=0,0,D82/C82*100)</f>
        <v>0</v>
      </c>
      <c r="F82" s="9">
        <f>SUM(F83)</f>
        <v>62607.5</v>
      </c>
      <c r="G82" s="9">
        <f t="shared" ref="G82:G83" si="6">IF(D82=0,0,F82/D82*100)</f>
        <v>0</v>
      </c>
      <c r="H82" s="9">
        <f>SUM(H83)</f>
        <v>0</v>
      </c>
      <c r="I82" s="9">
        <f t="shared" ref="I82:I83" si="7">IF(F82=0,0,H82/F82*100)</f>
        <v>0</v>
      </c>
      <c r="J82" s="9">
        <f>SUM(J83)</f>
        <v>0</v>
      </c>
      <c r="K82" s="9">
        <f t="shared" ref="K82:K83" si="8">IF(H82=0,0,J82/H82*100)</f>
        <v>0</v>
      </c>
    </row>
    <row r="83" spans="1:11" ht="135" customHeight="1" x14ac:dyDescent="0.25">
      <c r="A83" s="10" t="s">
        <v>183</v>
      </c>
      <c r="B83" s="22" t="s">
        <v>185</v>
      </c>
      <c r="C83" s="12">
        <v>0</v>
      </c>
      <c r="D83" s="12">
        <v>0</v>
      </c>
      <c r="E83" s="12">
        <f t="shared" si="5"/>
        <v>0</v>
      </c>
      <c r="F83" s="12">
        <v>62607.5</v>
      </c>
      <c r="G83" s="12">
        <f t="shared" si="6"/>
        <v>0</v>
      </c>
      <c r="H83" s="12">
        <v>0</v>
      </c>
      <c r="I83" s="12">
        <f t="shared" si="7"/>
        <v>0</v>
      </c>
      <c r="J83" s="12">
        <v>0</v>
      </c>
      <c r="K83" s="12">
        <f t="shared" si="8"/>
        <v>0</v>
      </c>
    </row>
    <row r="84" spans="1:11" s="6" customFormat="1" ht="28.5" x14ac:dyDescent="0.2">
      <c r="A84" s="7" t="s">
        <v>186</v>
      </c>
      <c r="B84" s="14" t="s">
        <v>125</v>
      </c>
      <c r="C84" s="9">
        <f>SUM(C85:C86)</f>
        <v>14034.599999999999</v>
      </c>
      <c r="D84" s="9">
        <f>SUM(D85:D86)</f>
        <v>10000</v>
      </c>
      <c r="E84" s="9">
        <f t="shared" si="2"/>
        <v>71.252476023541817</v>
      </c>
      <c r="F84" s="9">
        <f>SUM(F85:F86)</f>
        <v>12207.7</v>
      </c>
      <c r="G84" s="9">
        <f t="shared" si="4"/>
        <v>122.07700000000001</v>
      </c>
      <c r="H84" s="9">
        <f>SUM(H85:H86)</f>
        <v>0</v>
      </c>
      <c r="I84" s="9">
        <f t="shared" si="4"/>
        <v>0</v>
      </c>
      <c r="J84" s="9">
        <f>SUM(J85:J86)</f>
        <v>0</v>
      </c>
      <c r="K84" s="9">
        <f t="shared" si="4"/>
        <v>0</v>
      </c>
    </row>
    <row r="85" spans="1:11" ht="90" x14ac:dyDescent="0.25">
      <c r="A85" s="10" t="s">
        <v>126</v>
      </c>
      <c r="B85" s="23" t="s">
        <v>166</v>
      </c>
      <c r="C85" s="12">
        <v>1268.8</v>
      </c>
      <c r="D85" s="12">
        <v>0</v>
      </c>
      <c r="E85" s="12">
        <f t="shared" si="2"/>
        <v>0</v>
      </c>
      <c r="F85" s="12">
        <v>0</v>
      </c>
      <c r="G85" s="9">
        <f t="shared" si="4"/>
        <v>0</v>
      </c>
      <c r="H85" s="12">
        <v>0</v>
      </c>
      <c r="I85" s="9">
        <f t="shared" si="4"/>
        <v>0</v>
      </c>
      <c r="J85" s="12">
        <v>0</v>
      </c>
      <c r="K85" s="9">
        <f t="shared" si="4"/>
        <v>0</v>
      </c>
    </row>
    <row r="86" spans="1:11" ht="75" x14ac:dyDescent="0.25">
      <c r="A86" s="10" t="s">
        <v>187</v>
      </c>
      <c r="B86" s="24" t="s">
        <v>127</v>
      </c>
      <c r="C86" s="12">
        <v>12765.8</v>
      </c>
      <c r="D86" s="12">
        <v>10000</v>
      </c>
      <c r="E86" s="12">
        <f t="shared" si="2"/>
        <v>78.334299456359972</v>
      </c>
      <c r="F86" s="12">
        <v>12207.7</v>
      </c>
      <c r="G86" s="9">
        <f t="shared" si="4"/>
        <v>122.07700000000001</v>
      </c>
      <c r="H86" s="12">
        <v>0</v>
      </c>
      <c r="I86" s="9">
        <f t="shared" si="4"/>
        <v>0</v>
      </c>
      <c r="J86" s="12">
        <v>0</v>
      </c>
      <c r="K86" s="9">
        <f t="shared" si="4"/>
        <v>0</v>
      </c>
    </row>
    <row r="87" spans="1:11" s="6" customFormat="1" ht="28.5" x14ac:dyDescent="0.2">
      <c r="A87" s="7" t="s">
        <v>188</v>
      </c>
      <c r="B87" s="14" t="s">
        <v>128</v>
      </c>
      <c r="C87" s="9">
        <f>C88+C90</f>
        <v>2595</v>
      </c>
      <c r="D87" s="9">
        <f>D88+D90</f>
        <v>2619.5</v>
      </c>
      <c r="E87" s="9">
        <f t="shared" si="2"/>
        <v>100.94412331406551</v>
      </c>
      <c r="F87" s="9">
        <f>F88+F90</f>
        <v>2873.4</v>
      </c>
      <c r="G87" s="9">
        <f t="shared" si="4"/>
        <v>109.69268944455048</v>
      </c>
      <c r="H87" s="9">
        <f>H88+H90</f>
        <v>2637.3</v>
      </c>
      <c r="I87" s="9">
        <f t="shared" si="4"/>
        <v>91.78325328878681</v>
      </c>
      <c r="J87" s="9">
        <f>J88+J90</f>
        <v>2729.8</v>
      </c>
      <c r="K87" s="9">
        <f t="shared" si="4"/>
        <v>103.50737496682211</v>
      </c>
    </row>
    <row r="88" spans="1:11" ht="45.75" customHeight="1" x14ac:dyDescent="0.25">
      <c r="A88" s="10" t="s">
        <v>189</v>
      </c>
      <c r="B88" s="11" t="s">
        <v>129</v>
      </c>
      <c r="C88" s="12">
        <f>C89</f>
        <v>2595</v>
      </c>
      <c r="D88" s="12">
        <f>D89</f>
        <v>2519.5</v>
      </c>
      <c r="E88" s="12">
        <f t="shared" si="2"/>
        <v>97.090558766859345</v>
      </c>
      <c r="F88" s="12">
        <f>F89</f>
        <v>2873.4</v>
      </c>
      <c r="G88" s="12">
        <f t="shared" si="4"/>
        <v>114.04643778527486</v>
      </c>
      <c r="H88" s="12">
        <f>H89</f>
        <v>2637.3</v>
      </c>
      <c r="I88" s="12">
        <f t="shared" si="4"/>
        <v>91.78325328878681</v>
      </c>
      <c r="J88" s="12">
        <f>J89</f>
        <v>2729.8</v>
      </c>
      <c r="K88" s="12">
        <f t="shared" si="4"/>
        <v>103.50737496682211</v>
      </c>
    </row>
    <row r="89" spans="1:11" ht="90" x14ac:dyDescent="0.25">
      <c r="A89" s="10" t="s">
        <v>190</v>
      </c>
      <c r="B89" s="25" t="s">
        <v>73</v>
      </c>
      <c r="C89" s="12">
        <v>2595</v>
      </c>
      <c r="D89" s="12">
        <v>2519.5</v>
      </c>
      <c r="E89" s="12">
        <f t="shared" si="2"/>
        <v>97.090558766859345</v>
      </c>
      <c r="F89" s="12">
        <v>2873.4</v>
      </c>
      <c r="G89" s="12">
        <f t="shared" si="4"/>
        <v>114.04643778527486</v>
      </c>
      <c r="H89" s="12">
        <v>2637.3</v>
      </c>
      <c r="I89" s="12">
        <f t="shared" si="4"/>
        <v>91.78325328878681</v>
      </c>
      <c r="J89" s="12">
        <v>2729.8</v>
      </c>
      <c r="K89" s="12">
        <f t="shared" si="4"/>
        <v>103.50737496682211</v>
      </c>
    </row>
    <row r="90" spans="1:11" ht="75" x14ac:dyDescent="0.25">
      <c r="A90" s="10" t="s">
        <v>194</v>
      </c>
      <c r="B90" s="25" t="s">
        <v>195</v>
      </c>
      <c r="C90" s="12">
        <v>0</v>
      </c>
      <c r="D90" s="12">
        <v>100</v>
      </c>
      <c r="E90" s="12">
        <f t="shared" ref="E90" si="9">IF(C90=0,0,D90/C90*100)</f>
        <v>0</v>
      </c>
      <c r="F90" s="12">
        <v>0</v>
      </c>
      <c r="G90" s="12">
        <f t="shared" ref="G90" si="10">IF(D90=0,0,F90/D90*100)</f>
        <v>0</v>
      </c>
      <c r="H90" s="12">
        <v>0</v>
      </c>
      <c r="I90" s="12">
        <f t="shared" ref="I90" si="11">IF(F90=0,0,H90/F90*100)</f>
        <v>0</v>
      </c>
      <c r="J90" s="12">
        <v>0</v>
      </c>
      <c r="K90" s="12">
        <f t="shared" ref="K90" si="12">IF(H90=0,0,J90/H90*100)</f>
        <v>0</v>
      </c>
    </row>
    <row r="91" spans="1:11" s="6" customFormat="1" ht="14.25" x14ac:dyDescent="0.2">
      <c r="A91" s="7" t="s">
        <v>191</v>
      </c>
      <c r="B91" s="26" t="s">
        <v>130</v>
      </c>
      <c r="C91" s="9">
        <f>SUM(C92:C93)</f>
        <v>9992</v>
      </c>
      <c r="D91" s="9">
        <f>SUM(D92:D93)</f>
        <v>8814.1</v>
      </c>
      <c r="E91" s="9">
        <f t="shared" si="2"/>
        <v>88.211569255404328</v>
      </c>
      <c r="F91" s="9">
        <f>SUM(F92:F93)</f>
        <v>8814.1</v>
      </c>
      <c r="G91" s="9">
        <f t="shared" si="4"/>
        <v>100</v>
      </c>
      <c r="H91" s="9">
        <f>SUM(H92:H93)</f>
        <v>8814.1</v>
      </c>
      <c r="I91" s="9">
        <f t="shared" si="4"/>
        <v>100</v>
      </c>
      <c r="J91" s="9">
        <f>SUM(J92:J93)</f>
        <v>8814.1</v>
      </c>
      <c r="K91" s="9">
        <f t="shared" si="4"/>
        <v>100</v>
      </c>
    </row>
    <row r="92" spans="1:11" ht="90" x14ac:dyDescent="0.25">
      <c r="A92" s="10" t="s">
        <v>167</v>
      </c>
      <c r="B92" s="27" t="s">
        <v>74</v>
      </c>
      <c r="C92" s="12">
        <v>1470.5</v>
      </c>
      <c r="D92" s="12">
        <v>0</v>
      </c>
      <c r="E92" s="12">
        <f t="shared" si="2"/>
        <v>0</v>
      </c>
      <c r="F92" s="12">
        <v>0</v>
      </c>
      <c r="G92" s="12">
        <f t="shared" si="4"/>
        <v>0</v>
      </c>
      <c r="H92" s="12">
        <v>0</v>
      </c>
      <c r="I92" s="12">
        <f t="shared" si="4"/>
        <v>0</v>
      </c>
      <c r="J92" s="12">
        <v>0</v>
      </c>
      <c r="K92" s="12">
        <f t="shared" si="4"/>
        <v>0</v>
      </c>
    </row>
    <row r="93" spans="1:11" ht="90" x14ac:dyDescent="0.25">
      <c r="A93" s="10" t="s">
        <v>192</v>
      </c>
      <c r="B93" s="27" t="s">
        <v>74</v>
      </c>
      <c r="C93" s="12">
        <v>8521.5</v>
      </c>
      <c r="D93" s="12">
        <v>8814.1</v>
      </c>
      <c r="E93" s="12">
        <f t="shared" si="2"/>
        <v>103.43366778149388</v>
      </c>
      <c r="F93" s="12">
        <v>8814.1</v>
      </c>
      <c r="G93" s="12">
        <f t="shared" si="4"/>
        <v>100</v>
      </c>
      <c r="H93" s="12">
        <v>8814.1</v>
      </c>
      <c r="I93" s="12">
        <f t="shared" si="4"/>
        <v>100</v>
      </c>
      <c r="J93" s="12">
        <v>8814.1</v>
      </c>
      <c r="K93" s="12">
        <f t="shared" si="4"/>
        <v>100</v>
      </c>
    </row>
    <row r="94" spans="1:11" s="6" customFormat="1" ht="99.75" x14ac:dyDescent="0.2">
      <c r="A94" s="7" t="s">
        <v>168</v>
      </c>
      <c r="B94" s="28" t="s">
        <v>169</v>
      </c>
      <c r="C94" s="9">
        <f>C95+C97</f>
        <v>173.6</v>
      </c>
      <c r="D94" s="9">
        <f>D95+D97</f>
        <v>0</v>
      </c>
      <c r="E94" s="9">
        <f t="shared" si="2"/>
        <v>0</v>
      </c>
      <c r="F94" s="9">
        <f>F95+F97</f>
        <v>0</v>
      </c>
      <c r="G94" s="9">
        <f t="shared" si="4"/>
        <v>0</v>
      </c>
      <c r="H94" s="9">
        <f>H95+H97</f>
        <v>0</v>
      </c>
      <c r="I94" s="9">
        <f t="shared" si="4"/>
        <v>0</v>
      </c>
      <c r="J94" s="9">
        <f>J95+J97</f>
        <v>0</v>
      </c>
      <c r="K94" s="9">
        <f t="shared" si="4"/>
        <v>0</v>
      </c>
    </row>
    <row r="95" spans="1:11" s="6" customFormat="1" ht="89.25" customHeight="1" x14ac:dyDescent="0.2">
      <c r="A95" s="29" t="s">
        <v>170</v>
      </c>
      <c r="B95" s="28" t="s">
        <v>171</v>
      </c>
      <c r="C95" s="9">
        <f>C96</f>
        <v>157.6</v>
      </c>
      <c r="D95" s="9">
        <f>D96</f>
        <v>0</v>
      </c>
      <c r="E95" s="9">
        <f t="shared" si="2"/>
        <v>0</v>
      </c>
      <c r="F95" s="9">
        <f>F96</f>
        <v>0</v>
      </c>
      <c r="G95" s="9">
        <f t="shared" si="4"/>
        <v>0</v>
      </c>
      <c r="H95" s="9">
        <f>H96</f>
        <v>0</v>
      </c>
      <c r="I95" s="9">
        <f t="shared" si="4"/>
        <v>0</v>
      </c>
      <c r="J95" s="9">
        <f>J96</f>
        <v>0</v>
      </c>
      <c r="K95" s="9">
        <f t="shared" si="4"/>
        <v>0</v>
      </c>
    </row>
    <row r="96" spans="1:11" ht="75" x14ac:dyDescent="0.25">
      <c r="A96" s="10" t="s">
        <v>172</v>
      </c>
      <c r="B96" s="30" t="s">
        <v>173</v>
      </c>
      <c r="C96" s="12">
        <v>157.6</v>
      </c>
      <c r="D96" s="12">
        <v>0</v>
      </c>
      <c r="E96" s="12">
        <f t="shared" si="2"/>
        <v>0</v>
      </c>
      <c r="F96" s="12">
        <v>0</v>
      </c>
      <c r="G96" s="12">
        <f t="shared" si="4"/>
        <v>0</v>
      </c>
      <c r="H96" s="12">
        <v>0</v>
      </c>
      <c r="I96" s="12">
        <f t="shared" si="4"/>
        <v>0</v>
      </c>
      <c r="J96" s="12">
        <v>0</v>
      </c>
      <c r="K96" s="12">
        <f t="shared" si="4"/>
        <v>0</v>
      </c>
    </row>
    <row r="97" spans="1:11" s="6" customFormat="1" ht="42.75" x14ac:dyDescent="0.2">
      <c r="A97" s="29" t="s">
        <v>174</v>
      </c>
      <c r="B97" s="28" t="s">
        <v>175</v>
      </c>
      <c r="C97" s="9">
        <f>C98</f>
        <v>16</v>
      </c>
      <c r="D97" s="9">
        <f>D98</f>
        <v>0</v>
      </c>
      <c r="E97" s="9">
        <f t="shared" si="2"/>
        <v>0</v>
      </c>
      <c r="F97" s="9">
        <f>F98</f>
        <v>0</v>
      </c>
      <c r="G97" s="9">
        <f t="shared" si="4"/>
        <v>0</v>
      </c>
      <c r="H97" s="9">
        <f>H98</f>
        <v>0</v>
      </c>
      <c r="I97" s="9">
        <f t="shared" si="4"/>
        <v>0</v>
      </c>
      <c r="J97" s="9">
        <f>J98</f>
        <v>0</v>
      </c>
      <c r="K97" s="9">
        <f t="shared" si="4"/>
        <v>0</v>
      </c>
    </row>
    <row r="98" spans="1:11" ht="45" x14ac:dyDescent="0.25">
      <c r="A98" s="10" t="s">
        <v>176</v>
      </c>
      <c r="B98" s="30" t="s">
        <v>177</v>
      </c>
      <c r="C98" s="12">
        <v>16</v>
      </c>
      <c r="D98" s="12"/>
      <c r="E98" s="12">
        <f t="shared" si="2"/>
        <v>0</v>
      </c>
      <c r="F98" s="12">
        <v>0</v>
      </c>
      <c r="G98" s="12">
        <f t="shared" si="4"/>
        <v>0</v>
      </c>
      <c r="H98" s="12">
        <v>0</v>
      </c>
      <c r="I98" s="12">
        <f t="shared" si="4"/>
        <v>0</v>
      </c>
      <c r="J98" s="12">
        <v>0</v>
      </c>
      <c r="K98" s="12">
        <f t="shared" si="4"/>
        <v>0</v>
      </c>
    </row>
    <row r="99" spans="1:11" s="6" customFormat="1" ht="57" x14ac:dyDescent="0.2">
      <c r="A99" s="7" t="s">
        <v>131</v>
      </c>
      <c r="B99" s="31" t="s">
        <v>132</v>
      </c>
      <c r="C99" s="9">
        <f>C100</f>
        <v>-989</v>
      </c>
      <c r="D99" s="9">
        <f>D100</f>
        <v>-1125.2</v>
      </c>
      <c r="E99" s="9">
        <f t="shared" si="2"/>
        <v>113.77148634984833</v>
      </c>
      <c r="F99" s="9">
        <f>F100</f>
        <v>0</v>
      </c>
      <c r="G99" s="9">
        <f t="shared" si="4"/>
        <v>0</v>
      </c>
      <c r="H99" s="9">
        <f>H100</f>
        <v>0</v>
      </c>
      <c r="I99" s="9">
        <f t="shared" si="4"/>
        <v>0</v>
      </c>
      <c r="J99" s="9">
        <f>J100</f>
        <v>0</v>
      </c>
      <c r="K99" s="9">
        <f t="shared" si="4"/>
        <v>0</v>
      </c>
    </row>
    <row r="100" spans="1:11" s="6" customFormat="1" ht="57" x14ac:dyDescent="0.2">
      <c r="A100" s="7" t="s">
        <v>133</v>
      </c>
      <c r="B100" s="31" t="s">
        <v>134</v>
      </c>
      <c r="C100" s="9">
        <f>SUM(C101:C103)</f>
        <v>-989</v>
      </c>
      <c r="D100" s="9">
        <f>SUM(D101:D103)</f>
        <v>-1125.2</v>
      </c>
      <c r="E100" s="9">
        <f t="shared" si="2"/>
        <v>113.77148634984833</v>
      </c>
      <c r="F100" s="9">
        <f>SUM(F101:F103)</f>
        <v>0</v>
      </c>
      <c r="G100" s="9">
        <f t="shared" si="4"/>
        <v>0</v>
      </c>
      <c r="H100" s="9">
        <f>SUM(H101:H103)</f>
        <v>0</v>
      </c>
      <c r="I100" s="9">
        <f t="shared" si="4"/>
        <v>0</v>
      </c>
      <c r="J100" s="9">
        <f>SUM(J101:J103)</f>
        <v>0</v>
      </c>
      <c r="K100" s="9">
        <f t="shared" si="4"/>
        <v>0</v>
      </c>
    </row>
    <row r="101" spans="1:11" ht="60" x14ac:dyDescent="0.25">
      <c r="A101" s="10" t="s">
        <v>75</v>
      </c>
      <c r="B101" s="32" t="s">
        <v>76</v>
      </c>
      <c r="C101" s="12">
        <v>-989</v>
      </c>
      <c r="D101" s="12">
        <v>-948.6</v>
      </c>
      <c r="E101" s="12">
        <f t="shared" si="2"/>
        <v>95.915065722952477</v>
      </c>
      <c r="F101" s="12">
        <v>0</v>
      </c>
      <c r="G101" s="12">
        <f t="shared" si="4"/>
        <v>0</v>
      </c>
      <c r="H101" s="12">
        <v>0</v>
      </c>
      <c r="I101" s="12">
        <f t="shared" si="4"/>
        <v>0</v>
      </c>
      <c r="J101" s="12">
        <v>0</v>
      </c>
      <c r="K101" s="12">
        <f t="shared" si="4"/>
        <v>0</v>
      </c>
    </row>
    <row r="102" spans="1:11" ht="60" x14ac:dyDescent="0.25">
      <c r="A102" s="10" t="s">
        <v>77</v>
      </c>
      <c r="B102" s="32" t="s">
        <v>76</v>
      </c>
      <c r="C102" s="12">
        <v>0</v>
      </c>
      <c r="D102" s="12">
        <v>-76.7</v>
      </c>
      <c r="E102" s="12">
        <f t="shared" si="2"/>
        <v>0</v>
      </c>
      <c r="F102" s="12">
        <v>0</v>
      </c>
      <c r="G102" s="12">
        <f t="shared" si="4"/>
        <v>0</v>
      </c>
      <c r="H102" s="12">
        <v>0</v>
      </c>
      <c r="I102" s="12">
        <f t="shared" si="4"/>
        <v>0</v>
      </c>
      <c r="J102" s="12">
        <v>0</v>
      </c>
      <c r="K102" s="12">
        <f t="shared" si="4"/>
        <v>0</v>
      </c>
    </row>
    <row r="103" spans="1:11" ht="60" x14ac:dyDescent="0.25">
      <c r="A103" s="10" t="s">
        <v>78</v>
      </c>
      <c r="B103" s="32" t="s">
        <v>76</v>
      </c>
      <c r="C103" s="12">
        <v>0</v>
      </c>
      <c r="D103" s="12">
        <v>-99.9</v>
      </c>
      <c r="E103" s="12">
        <f t="shared" si="2"/>
        <v>0</v>
      </c>
      <c r="F103" s="12">
        <v>0</v>
      </c>
      <c r="G103" s="12">
        <f t="shared" si="4"/>
        <v>0</v>
      </c>
      <c r="H103" s="12">
        <v>0</v>
      </c>
      <c r="I103" s="12">
        <f t="shared" si="4"/>
        <v>0</v>
      </c>
      <c r="J103" s="12">
        <v>0</v>
      </c>
      <c r="K103" s="12">
        <f t="shared" si="4"/>
        <v>0</v>
      </c>
    </row>
  </sheetData>
  <mergeCells count="10">
    <mergeCell ref="H4:I4"/>
    <mergeCell ref="J4:K4"/>
    <mergeCell ref="F3:K3"/>
    <mergeCell ref="D4:E4"/>
    <mergeCell ref="A1:K1"/>
    <mergeCell ref="C3:C5"/>
    <mergeCell ref="A3:A5"/>
    <mergeCell ref="B3:B5"/>
    <mergeCell ref="D3:E3"/>
    <mergeCell ref="F4:G4"/>
  </mergeCells>
  <pageMargins left="0.9055118110236221" right="0.39370078740157483" top="0.74803149606299213" bottom="0.19685039370078741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Администрация Заполярного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Хатанзейская Татьяна Викторовна</dc:creator>
  <cp:lastModifiedBy>Хатанзейская Татьяна Викторовна</cp:lastModifiedBy>
  <cp:lastPrinted>2018-10-26T06:28:04Z</cp:lastPrinted>
  <dcterms:created xsi:type="dcterms:W3CDTF">2016-11-05T10:57:42Z</dcterms:created>
  <dcterms:modified xsi:type="dcterms:W3CDTF">2018-11-15T11:03:34Z</dcterms:modified>
</cp:coreProperties>
</file>