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885" windowWidth="14805" windowHeight="7230"/>
  </bookViews>
  <sheets>
    <sheet name="прогноз" sheetId="1" r:id="rId1"/>
  </sheets>
  <definedNames>
    <definedName name="_xlnm.Print_Area" localSheetId="0">прогноз!$A$1:$J$275</definedName>
  </definedNames>
  <calcPr calcId="145621"/>
</workbook>
</file>

<file path=xl/calcChain.xml><?xml version="1.0" encoding="utf-8"?>
<calcChain xmlns="http://schemas.openxmlformats.org/spreadsheetml/2006/main">
  <c r="T272" i="1" l="1"/>
  <c r="I272" i="1"/>
  <c r="J272" i="1" s="1"/>
  <c r="H203" i="1" l="1"/>
  <c r="I203" i="1" s="1"/>
  <c r="J203" i="1" s="1"/>
  <c r="N204" i="1"/>
  <c r="L204" i="1"/>
  <c r="L203" i="1"/>
  <c r="J220" i="1" l="1"/>
  <c r="I220" i="1"/>
  <c r="H275" i="1"/>
  <c r="I275" i="1" s="1"/>
  <c r="J275" i="1" s="1"/>
  <c r="I268" i="1" l="1"/>
  <c r="J268" i="1"/>
  <c r="K268" i="1" s="1"/>
  <c r="H268" i="1"/>
  <c r="G211" i="1"/>
  <c r="F211" i="1"/>
  <c r="H210" i="1"/>
  <c r="I210" i="1" s="1"/>
  <c r="J210" i="1" s="1"/>
  <c r="F210" i="1"/>
  <c r="K211" i="1" s="1"/>
  <c r="G209" i="1"/>
  <c r="F209" i="1"/>
  <c r="G202" i="1"/>
  <c r="H202" i="1"/>
  <c r="I202" i="1"/>
  <c r="J202" i="1"/>
  <c r="F202" i="1"/>
  <c r="G214" i="1"/>
  <c r="H214" i="1"/>
  <c r="I214" i="1"/>
  <c r="J214" i="1"/>
  <c r="F214" i="1"/>
  <c r="J217" i="1" l="1"/>
  <c r="I217" i="1"/>
  <c r="H217" i="1"/>
  <c r="G217" i="1"/>
  <c r="F217" i="1"/>
  <c r="L201" i="1" l="1"/>
  <c r="H53" i="1" l="1"/>
  <c r="K44" i="1"/>
  <c r="K46" i="1"/>
  <c r="K43" i="1"/>
  <c r="J49" i="1" l="1"/>
  <c r="J48" i="1"/>
  <c r="J50" i="1"/>
  <c r="J47" i="1"/>
  <c r="H50" i="1"/>
  <c r="I50" i="1"/>
  <c r="H49" i="1"/>
  <c r="I49" i="1"/>
  <c r="I48" i="1"/>
  <c r="H48" i="1"/>
  <c r="G50" i="1"/>
  <c r="G49" i="1"/>
  <c r="G48" i="1"/>
  <c r="I47" i="1"/>
  <c r="H47" i="1"/>
  <c r="G47" i="1"/>
  <c r="J32" i="1" l="1"/>
  <c r="I32" i="1"/>
  <c r="H32" i="1"/>
  <c r="G32" i="1"/>
  <c r="J31" i="1"/>
  <c r="I31" i="1"/>
  <c r="J30" i="1"/>
  <c r="I30" i="1"/>
  <c r="H30" i="1"/>
  <c r="G30" i="1"/>
  <c r="J29" i="1"/>
  <c r="I29" i="1"/>
  <c r="H29" i="1"/>
  <c r="G29" i="1"/>
  <c r="H55" i="1" l="1"/>
  <c r="G274" i="1" l="1"/>
  <c r="G264" i="1" l="1"/>
  <c r="H264" i="1"/>
  <c r="I264" i="1"/>
  <c r="J264" i="1"/>
  <c r="F264" i="1"/>
  <c r="G245" i="1"/>
  <c r="H245" i="1"/>
  <c r="I245" i="1"/>
  <c r="J245" i="1"/>
  <c r="F245" i="1"/>
  <c r="G33" i="1"/>
  <c r="H33" i="1"/>
  <c r="I33" i="1"/>
  <c r="J33" i="1"/>
  <c r="F33" i="1"/>
  <c r="G23" i="1"/>
  <c r="H23" i="1"/>
  <c r="I23" i="1"/>
  <c r="J23" i="1"/>
  <c r="F23" i="1"/>
  <c r="G28" i="1" l="1"/>
  <c r="M33" i="1"/>
  <c r="M25" i="1"/>
  <c r="M26" i="1" s="1"/>
  <c r="I28" i="1"/>
  <c r="O24" i="1"/>
  <c r="N25" i="1"/>
  <c r="N26" i="1" s="1"/>
  <c r="J28" i="1"/>
  <c r="L23" i="1"/>
  <c r="L25" i="1" s="1"/>
  <c r="H28" i="1"/>
  <c r="H17" i="1"/>
  <c r="H16" i="1"/>
  <c r="G15" i="1"/>
  <c r="F15" i="1"/>
  <c r="G228" i="1"/>
  <c r="H228" i="1"/>
  <c r="I228" i="1"/>
  <c r="J228" i="1"/>
  <c r="F228" i="1"/>
  <c r="Q26" i="1" l="1"/>
  <c r="I17" i="1"/>
  <c r="J17" i="1" s="1"/>
  <c r="G19" i="1"/>
  <c r="G18" i="1"/>
  <c r="F19" i="1"/>
  <c r="F18" i="1"/>
  <c r="H15" i="1"/>
  <c r="H18" i="1" s="1"/>
  <c r="H209" i="1"/>
  <c r="H211" i="1" s="1"/>
  <c r="I16" i="1"/>
  <c r="H20" i="1" l="1"/>
  <c r="J16" i="1"/>
  <c r="I209" i="1"/>
  <c r="I211" i="1" s="1"/>
  <c r="I18" i="1"/>
  <c r="I20" i="1" s="1"/>
  <c r="H19" i="1"/>
  <c r="H21" i="1" s="1"/>
  <c r="G20" i="1"/>
  <c r="G21" i="1"/>
  <c r="I15" i="1"/>
  <c r="R26" i="1" s="1"/>
  <c r="S26" i="1" s="1"/>
  <c r="I19" i="1" l="1"/>
  <c r="I21" i="1" s="1"/>
  <c r="J15" i="1"/>
  <c r="J19" i="1" s="1"/>
  <c r="J21" i="1" s="1"/>
  <c r="J209" i="1"/>
  <c r="J211" i="1" s="1"/>
  <c r="J18" i="1"/>
  <c r="J20" i="1" s="1"/>
</calcChain>
</file>

<file path=xl/sharedStrings.xml><?xml version="1.0" encoding="utf-8"?>
<sst xmlns="http://schemas.openxmlformats.org/spreadsheetml/2006/main" count="1217" uniqueCount="507">
  <si>
    <t>№</t>
  </si>
  <si>
    <t>Показатели</t>
  </si>
  <si>
    <t>Ед. изм.</t>
  </si>
  <si>
    <t>Прогноз</t>
  </si>
  <si>
    <t>Демографические показатели</t>
  </si>
  <si>
    <t>1.1.</t>
  </si>
  <si>
    <t>тыс. чел.</t>
  </si>
  <si>
    <t>1.1.1.</t>
  </si>
  <si>
    <t>1.1.2.</t>
  </si>
  <si>
    <t>2.1.</t>
  </si>
  <si>
    <t>Топливо, завозимое коммунальными организациями в сельские поселения НАО, в том числе:</t>
  </si>
  <si>
    <t xml:space="preserve">   уголь</t>
  </si>
  <si>
    <t>т.</t>
  </si>
  <si>
    <t xml:space="preserve">   дизельное топливо</t>
  </si>
  <si>
    <t xml:space="preserve">   дрова</t>
  </si>
  <si>
    <t>куб.м.</t>
  </si>
  <si>
    <t>2.2.</t>
  </si>
  <si>
    <t>2.3.</t>
  </si>
  <si>
    <t>км.</t>
  </si>
  <si>
    <t>ветхие</t>
  </si>
  <si>
    <t>Протяженность сетей водоснабжения в сельских поселениях НАО</t>
  </si>
  <si>
    <t>ед.</t>
  </si>
  <si>
    <t>Удельный расход топлива на дизельных электростанциях</t>
  </si>
  <si>
    <t>кг./кВт*ч</t>
  </si>
  <si>
    <t>Сельское население, обеспеченное водой питьевого качества</t>
  </si>
  <si>
    <t>Инциденты на сетях тепло- и водоснабжения в сельских поселениях НАО</t>
  </si>
  <si>
    <t>Инциденты на электросетях в сельских поселениях НАО</t>
  </si>
  <si>
    <t>чел.</t>
  </si>
  <si>
    <t>кв.м.</t>
  </si>
  <si>
    <t>тыс.кв.м.</t>
  </si>
  <si>
    <t>муниципального</t>
  </si>
  <si>
    <t>Муниципальное имущество и муниципальные унитарные предприятия</t>
  </si>
  <si>
    <t>3.1.</t>
  </si>
  <si>
    <t>Количество муниципальных предприятий Заполярного района и поселений НАО, в том числе:</t>
  </si>
  <si>
    <t>3.1.1.</t>
  </si>
  <si>
    <t>3.1.2.</t>
  </si>
  <si>
    <t>3.2.</t>
  </si>
  <si>
    <t>%</t>
  </si>
  <si>
    <t>3.4.</t>
  </si>
  <si>
    <t>Доход от сдачи в аренду объектов муниципальной формы собственности (в том числе земельных участков)</t>
  </si>
  <si>
    <t>тыс.руб.</t>
  </si>
  <si>
    <t>Бюджетная политика</t>
  </si>
  <si>
    <t>4.1.</t>
  </si>
  <si>
    <t>Отчисления муниципальными предприятиями части прибыли в доход районного бюджета, в том числе:</t>
  </si>
  <si>
    <t>тыс. руб.</t>
  </si>
  <si>
    <t>4.1.1.</t>
  </si>
  <si>
    <t xml:space="preserve"> МП ЗР «Севержилкомсервис»</t>
  </si>
  <si>
    <t xml:space="preserve"> МУП  «Амдермасервис»</t>
  </si>
  <si>
    <t>Муниципальные программы</t>
  </si>
  <si>
    <t>5.1.</t>
  </si>
  <si>
    <t>Количество действующих муниципальных программ (на конец отчетного периода)</t>
  </si>
  <si>
    <t>Размер финансирования, в том числе:</t>
  </si>
  <si>
    <t>за счет средств районного бюджета</t>
  </si>
  <si>
    <t>Исполнение муниципальных программ (освоено средств от запланированных на год)</t>
  </si>
  <si>
    <t>6.1.</t>
  </si>
  <si>
    <t>6.2.</t>
  </si>
  <si>
    <t>6.2.1.</t>
  </si>
  <si>
    <t>6.3.</t>
  </si>
  <si>
    <t>Гражданская оборона и предупреждение чрезвычайных ситуаций</t>
  </si>
  <si>
    <t>7.1.</t>
  </si>
  <si>
    <t>Проведено заседаний комиссии по предотвращению и ликвидации последствий чрезвычайных ситуаций и обеспечению пожарной безопасности</t>
  </si>
  <si>
    <t>7.2.</t>
  </si>
  <si>
    <t>7.3.</t>
  </si>
  <si>
    <t>Численность населения, прошедших обучение по вопросам ГО и ЧС</t>
  </si>
  <si>
    <t>Доля населения поселений НАО, охваченная местной автоматизированной системой централизованного оповещения гражданской обороны</t>
  </si>
  <si>
    <t>Дорожная деятельность и транспортные услуги</t>
  </si>
  <si>
    <t>Протяженность автомобильных дорог общего пользования местного значения в границах поселений и на межселенной территории</t>
  </si>
  <si>
    <t>км</t>
  </si>
  <si>
    <t>Перевезено пассажиров, в том числе:</t>
  </si>
  <si>
    <t>пасс.</t>
  </si>
  <si>
    <t>в период навигации водным транспортом</t>
  </si>
  <si>
    <t>амфибийными судами</t>
  </si>
  <si>
    <t>автомобильным транспортом</t>
  </si>
  <si>
    <t>Общая вместимость пассажирского транспорта</t>
  </si>
  <si>
    <t>мест</t>
  </si>
  <si>
    <t>9.1.</t>
  </si>
  <si>
    <t>9.2.</t>
  </si>
  <si>
    <t>9.3.</t>
  </si>
  <si>
    <t>Благоустройство и бытовое обслуживание населения</t>
  </si>
  <si>
    <t>10.1.</t>
  </si>
  <si>
    <t>Электроэнергия на цели уличного освещения</t>
  </si>
  <si>
    <t>кВт*ч</t>
  </si>
  <si>
    <t>10.2.</t>
  </si>
  <si>
    <t>Количество общественных бань в поселениях НАО</t>
  </si>
  <si>
    <t>10.3.</t>
  </si>
  <si>
    <t>Количество помывок в общественных банях в поселениях НАО</t>
  </si>
  <si>
    <t>Стоимость каменного угля для населения</t>
  </si>
  <si>
    <t>руб./т.</t>
  </si>
  <si>
    <t>Стоимость дров отопительных для населения</t>
  </si>
  <si>
    <t>руб./куб.м.</t>
  </si>
  <si>
    <t>4.2.</t>
  </si>
  <si>
    <t>Площадь земельных участков, являющихся объектами налогообложения земельным налогом</t>
  </si>
  <si>
    <t>кв.км</t>
  </si>
  <si>
    <t>Протяженность автомобильных дорог общего пользования местного значения, отвечающих нормативным требованиям</t>
  </si>
  <si>
    <t>2.</t>
  </si>
  <si>
    <t>Труд</t>
  </si>
  <si>
    <t>млн. руб.</t>
  </si>
  <si>
    <t>рублей</t>
  </si>
  <si>
    <t>Стоимость ДТ для населения</t>
  </si>
  <si>
    <t>руб./кВт*ч</t>
  </si>
  <si>
    <t xml:space="preserve">Жилищно-коммунальное хозяйство </t>
  </si>
  <si>
    <t>3.</t>
  </si>
  <si>
    <t>Строительство и обеспечение граждан жильем</t>
  </si>
  <si>
    <t>Общая площадь жилых помещений, приходящаяся в среднем на одного жителя</t>
  </si>
  <si>
    <t>Темп роста к предыдущему году</t>
  </si>
  <si>
    <t xml:space="preserve"> МП ЗР «Северная транспортная  компания»</t>
  </si>
  <si>
    <t>млн.руб.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</si>
  <si>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городского округа (муниципального района), в общей численности населения городского округа (муниципального района)</t>
  </si>
  <si>
    <t>4.</t>
  </si>
  <si>
    <t>5.</t>
  </si>
  <si>
    <t>6.</t>
  </si>
  <si>
    <t>7.</t>
  </si>
  <si>
    <t>10.</t>
  </si>
  <si>
    <t>3.1.3.</t>
  </si>
  <si>
    <t>3.7.</t>
  </si>
  <si>
    <t>3.8.</t>
  </si>
  <si>
    <t>3.9.</t>
  </si>
  <si>
    <t>3.10.</t>
  </si>
  <si>
    <t>3.11.</t>
  </si>
  <si>
    <t>3.12.</t>
  </si>
  <si>
    <t>3.13.</t>
  </si>
  <si>
    <t>3.14.</t>
  </si>
  <si>
    <t>3.15.</t>
  </si>
  <si>
    <t>3.16.</t>
  </si>
  <si>
    <t>3.17.</t>
  </si>
  <si>
    <t>3.18.</t>
  </si>
  <si>
    <t>3.19.</t>
  </si>
  <si>
    <t>4.3.</t>
  </si>
  <si>
    <t>4.4.</t>
  </si>
  <si>
    <t>4.5.</t>
  </si>
  <si>
    <t>5.1.1.</t>
  </si>
  <si>
    <t>5.1.2.</t>
  </si>
  <si>
    <t>5.6.</t>
  </si>
  <si>
    <t>5.7.</t>
  </si>
  <si>
    <t>5.7.1.</t>
  </si>
  <si>
    <t>4.4.1.</t>
  </si>
  <si>
    <t>6.3.1.</t>
  </si>
  <si>
    <t>6.4.</t>
  </si>
  <si>
    <t>.6.4.1.</t>
  </si>
  <si>
    <t>6.4.2.</t>
  </si>
  <si>
    <t>6.4.3.</t>
  </si>
  <si>
    <t>7.2.1.</t>
  </si>
  <si>
    <t>9.</t>
  </si>
  <si>
    <t>9.4.</t>
  </si>
  <si>
    <t>10.4.</t>
  </si>
  <si>
    <t>4.5.1.</t>
  </si>
  <si>
    <t>Численность населения (среднегодовая), в том числе</t>
  </si>
  <si>
    <t xml:space="preserve">  в  городском поселении (среднегодовая)</t>
  </si>
  <si>
    <t xml:space="preserve">  в  сельских поселениях (среднегодовая)</t>
  </si>
  <si>
    <t xml:space="preserve"> МУП  ЗР «Амдермасервис»</t>
  </si>
  <si>
    <t>МКУ "Северное"</t>
  </si>
  <si>
    <t>Фонд оплаты труда работников предприятий, учреждений, учредителем которых является Администрация Заполярного района, в том числе:</t>
  </si>
  <si>
    <t>2.1.1.</t>
  </si>
  <si>
    <t>2.1.2.</t>
  </si>
  <si>
    <t>2.1.3.</t>
  </si>
  <si>
    <t>2.1.4.</t>
  </si>
  <si>
    <t>Среднесписочная численность работников (без внешних совместителей) предприятий и учреждений, учредителем которых является Администрация Заполярного района, в том числе:</t>
  </si>
  <si>
    <t>Среднемесячная номинальная начисленная заработная плата работников , в том числе:</t>
  </si>
  <si>
    <t>2.2.1.</t>
  </si>
  <si>
    <t>2.2.2.</t>
  </si>
  <si>
    <t>2.2.3.</t>
  </si>
  <si>
    <t>2.2.4.</t>
  </si>
  <si>
    <t>2.3.1.</t>
  </si>
  <si>
    <t>2.3.2.</t>
  </si>
  <si>
    <t>2.3.3.</t>
  </si>
  <si>
    <t>2.3.4.</t>
  </si>
  <si>
    <t>3.1.4.</t>
  </si>
  <si>
    <t>топливные брикеты</t>
  </si>
  <si>
    <t>Стоимость топливных брикетов для населения</t>
  </si>
  <si>
    <t>Количество домов в сельских населенных пунктов, в которых весь жилой фонд подключен к системе централизованного теплоснабжения</t>
  </si>
  <si>
    <t>МО «Поселок Амдерма» НАО</t>
  </si>
  <si>
    <t>МО «Поселок Искателей» НАО</t>
  </si>
  <si>
    <t xml:space="preserve">МО «Андегский сельсовет» НАО   </t>
  </si>
  <si>
    <t xml:space="preserve">МО «Великовисочный сельсовет» НАО </t>
  </si>
  <si>
    <t xml:space="preserve">МО «Канинский сельсовет» НАО              </t>
  </si>
  <si>
    <t>МО «Карский сельсовет» НАО</t>
  </si>
  <si>
    <t>МО «Колгуевский сельсовет» НАО</t>
  </si>
  <si>
    <t xml:space="preserve">МО «Коткинский сельсовет» НАО     </t>
  </si>
  <si>
    <t>МО «Малоземельский сельсовет» НАО</t>
  </si>
  <si>
    <t>МО «Омский сельсовет» НАО</t>
  </si>
  <si>
    <t xml:space="preserve">МО «Пешский сельсовет» НАО     </t>
  </si>
  <si>
    <t xml:space="preserve">МО «Приморско-куйский сельсовет» НАО   </t>
  </si>
  <si>
    <t xml:space="preserve">МО «Пустозерский сельсовет» НАО      </t>
  </si>
  <si>
    <t>МО «Тельвисочный сельсовет» НАО</t>
  </si>
  <si>
    <t>МО «Тиманский сельсовет» НАО</t>
  </si>
  <si>
    <t>МО «Хорей-Верский сельсовет» НАО</t>
  </si>
  <si>
    <t>МО «Хоседа-Хардский сельсовет» НАО</t>
  </si>
  <si>
    <t>МО «Шоинский сельсовет» НАО</t>
  </si>
  <si>
    <t>МО «Юшарский сельсовет» НАО</t>
  </si>
  <si>
    <t>3.7.2.</t>
  </si>
  <si>
    <t>3.7.3.</t>
  </si>
  <si>
    <t>3.7.1.</t>
  </si>
  <si>
    <t>3.7.4.</t>
  </si>
  <si>
    <t>3.7.5.</t>
  </si>
  <si>
    <t>3.7.6.</t>
  </si>
  <si>
    <t>3.7.7.</t>
  </si>
  <si>
    <t>3.7.8.</t>
  </si>
  <si>
    <t>3.7.9.</t>
  </si>
  <si>
    <t>3.7.10.</t>
  </si>
  <si>
    <t>3.7.11.</t>
  </si>
  <si>
    <t>3.7.12.</t>
  </si>
  <si>
    <t>3.7.13.</t>
  </si>
  <si>
    <t>3.7.14.</t>
  </si>
  <si>
    <t>3.7.15.</t>
  </si>
  <si>
    <t>3.7.16.</t>
  </si>
  <si>
    <t>3.7.17.</t>
  </si>
  <si>
    <t>3.7.18.</t>
  </si>
  <si>
    <t>3.7.19.</t>
  </si>
  <si>
    <t>3.8.1.</t>
  </si>
  <si>
    <t>Тарифы на электроэнергию  (с НДС)(1 полугодие/2 полугодие):</t>
  </si>
  <si>
    <t>для населения</t>
  </si>
  <si>
    <t xml:space="preserve">руб./Гкал </t>
  </si>
  <si>
    <t>Тарифы на теплоэнергию (с НДС)(1 полугодие/2 полугодие):</t>
  </si>
  <si>
    <t xml:space="preserve">для прочих </t>
  </si>
  <si>
    <t>Тарифы на холодное водоснабжение (отсутствие централизованной системы) (с НДС)(1 полугодие/2 полугодие):</t>
  </si>
  <si>
    <t>3.8.2.</t>
  </si>
  <si>
    <t>3.8.3.</t>
  </si>
  <si>
    <t>3.8.4.</t>
  </si>
  <si>
    <t>3.8.5.</t>
  </si>
  <si>
    <t>3.8.6.</t>
  </si>
  <si>
    <t>3.8.7.</t>
  </si>
  <si>
    <t>3.8.8.</t>
  </si>
  <si>
    <t>3.8.9.</t>
  </si>
  <si>
    <t>3.8.10.</t>
  </si>
  <si>
    <t>3.8.11.</t>
  </si>
  <si>
    <t>3.8.12.</t>
  </si>
  <si>
    <t>3.8.13.</t>
  </si>
  <si>
    <t>3.8.15.</t>
  </si>
  <si>
    <t>3.8.18.</t>
  </si>
  <si>
    <t>3.9.1.</t>
  </si>
  <si>
    <t>3.9.2.</t>
  </si>
  <si>
    <t>3.9.3.</t>
  </si>
  <si>
    <t>3.9.4.</t>
  </si>
  <si>
    <t>3.9.5.</t>
  </si>
  <si>
    <t>3.9.6.</t>
  </si>
  <si>
    <t>3.9.7.</t>
  </si>
  <si>
    <t>3.9.8.</t>
  </si>
  <si>
    <t>3.9.9.</t>
  </si>
  <si>
    <t>3.9.10.</t>
  </si>
  <si>
    <t>3.9.11.</t>
  </si>
  <si>
    <t>3.9.15.</t>
  </si>
  <si>
    <t>3.9.18.</t>
  </si>
  <si>
    <t>3.13.1.</t>
  </si>
  <si>
    <t>Протяженность сетей теплоснабжения в двухтрубном исполнении в поселениях НАО, в том числе:</t>
  </si>
  <si>
    <t>Протяженность сетей электроснабжения в  поселениях НАО, в том числе:</t>
  </si>
  <si>
    <t>3.10.1.</t>
  </si>
  <si>
    <t>3.10.2.</t>
  </si>
  <si>
    <t>сельских поселений</t>
  </si>
  <si>
    <t>городского поселения</t>
  </si>
  <si>
    <t>3.11.1.</t>
  </si>
  <si>
    <t>3.11.2.</t>
  </si>
  <si>
    <t>3.12.1.</t>
  </si>
  <si>
    <t>4.6.</t>
  </si>
  <si>
    <t>Площадь аварийного жилого фонда на территории  поселений НАО, в том числе:</t>
  </si>
  <si>
    <t>4.2.1.</t>
  </si>
  <si>
    <t>4.2.2.</t>
  </si>
  <si>
    <t>4.3.1.</t>
  </si>
  <si>
    <t>4.3.2.</t>
  </si>
  <si>
    <t>Количество граждан, стоящих в очереди на предоставление жилых помещений на условиях социального найма, в том числе:</t>
  </si>
  <si>
    <t>4.4.2.</t>
  </si>
  <si>
    <t>муниципальные унитарные  предприятия Заполярного района</t>
  </si>
  <si>
    <t>муниципальные унитарные  предприятия поселений НАО</t>
  </si>
  <si>
    <t>Доля населения, проживающего в  домах, признанных в установленном порядке аварийными, в том числе:</t>
  </si>
  <si>
    <t>4.5.2.</t>
  </si>
  <si>
    <t>4.6.1.</t>
  </si>
  <si>
    <t>4.7.</t>
  </si>
  <si>
    <t>4.8.</t>
  </si>
  <si>
    <t>Сокращения количества пожаров</t>
  </si>
  <si>
    <t>9.5.</t>
  </si>
  <si>
    <t xml:space="preserve">Количество муниципальных образований, расположенных на территории Заполярного района, в  которых социально значимые объекты (места массового пребывания людей) оборудованы техническими средствами защиты антитеррористической направленности </t>
  </si>
  <si>
    <t>Количество жилых домов, в которых проведен текущий и (или) капитальный ремонт</t>
  </si>
  <si>
    <t>Количество взлетно-посадочных полос и вертолетных площадок, содержащихся в надлежащем порядке</t>
  </si>
  <si>
    <t>Количество причалов, содержащихся в надлежащем порядке</t>
  </si>
  <si>
    <t>4.9.</t>
  </si>
  <si>
    <t>Доля населения, имеющего доступ к снегоходным трассам, расположенным на территории муниципального района «Заполярный район»</t>
  </si>
  <si>
    <t>Протяженность автомобильных дорог, содержащихся в надлежащем порядке</t>
  </si>
  <si>
    <t>Площадь жилого фонда на территории городского и сельских поселений НАО, в том числе: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</si>
  <si>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</si>
  <si>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4.10.</t>
  </si>
  <si>
    <t>4.11.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</si>
  <si>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</si>
  <si>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4.12.</t>
  </si>
  <si>
    <t>Удельная величина потребления энергетических ресурсов в многоквартирных домах:</t>
  </si>
  <si>
    <t xml:space="preserve">электрическая энергия </t>
  </si>
  <si>
    <t>тепловая энергия</t>
  </si>
  <si>
    <t>горячая вода</t>
  </si>
  <si>
    <t>холодная вода</t>
  </si>
  <si>
    <t>природный газ</t>
  </si>
  <si>
    <t>3.10.4.</t>
  </si>
  <si>
    <t>3.10.3.</t>
  </si>
  <si>
    <t>3.10.5.</t>
  </si>
  <si>
    <t>Удельная величина потребления энергетических ресурсов муниципальными бюджетными учреждениями:</t>
  </si>
  <si>
    <t>куб.м. на 1 проживающего</t>
  </si>
  <si>
    <t>кВат*час на 1 проживающего</t>
  </si>
  <si>
    <t>Гкал на 1 кв.м.</t>
  </si>
  <si>
    <t>куб.м. на 1 чел. населения</t>
  </si>
  <si>
    <t>кВат*час на 1 чел. населения</t>
  </si>
  <si>
    <t>3.11.3.</t>
  </si>
  <si>
    <t>3.11.4.</t>
  </si>
  <si>
    <t>3.11.5.</t>
  </si>
  <si>
    <t xml:space="preserve">Субъекты прогнозирования </t>
  </si>
  <si>
    <t>Отдел экономики и прогнозирования</t>
  </si>
  <si>
    <t>Отдел ЖКХ и энергетики</t>
  </si>
  <si>
    <t>Управление муниципального имущества</t>
  </si>
  <si>
    <t xml:space="preserve">Сектор ГО и ЧС, охраны общественного порядка,
мобилизационной работы и экологии
</t>
  </si>
  <si>
    <t>на очередной финансовый год и плановый период</t>
  </si>
  <si>
    <t>Повышение эффективности использования энергетических ресурсов на территории муниципального района «Заполярный район» (замена светильников)</t>
  </si>
  <si>
    <t>2019 год</t>
  </si>
  <si>
    <t>2020 год</t>
  </si>
  <si>
    <t>2021 год</t>
  </si>
  <si>
    <t>1284,16/1334,24</t>
  </si>
  <si>
    <t>1235,96/1284,16</t>
  </si>
  <si>
    <t>Отчет                   2017 год</t>
  </si>
  <si>
    <t>17313,96/18965,38</t>
  </si>
  <si>
    <t>18644/18802,03</t>
  </si>
  <si>
    <t>2324,6/2400,78</t>
  </si>
  <si>
    <t>2289,2/2373,78</t>
  </si>
  <si>
    <t>1105,69/1148,81</t>
  </si>
  <si>
    <t>1148,81/1193,61</t>
  </si>
  <si>
    <t>1880/19457,66</t>
  </si>
  <si>
    <t>18053,92/18053,92</t>
  </si>
  <si>
    <t>1166/1211,47</t>
  </si>
  <si>
    <t>1211,47/1258,72</t>
  </si>
  <si>
    <t>11292,6/11731,17</t>
  </si>
  <si>
    <t>1116,56/1160,11</t>
  </si>
  <si>
    <t>1160,11/1205,35</t>
  </si>
  <si>
    <t>18880/19457,66</t>
  </si>
  <si>
    <t>849,59/882,72</t>
  </si>
  <si>
    <t>882,72/917,15</t>
  </si>
  <si>
    <t>3,23/3,4</t>
  </si>
  <si>
    <t>3,40/3,56</t>
  </si>
  <si>
    <t>38,51/41,2</t>
  </si>
  <si>
    <t>41,2/42,72</t>
  </si>
  <si>
    <t>5,87/6,01</t>
  </si>
  <si>
    <t>6,01/6,04</t>
  </si>
  <si>
    <t>38,51/39,6</t>
  </si>
  <si>
    <t>38,81/40,06</t>
  </si>
  <si>
    <t>3,23/3,40</t>
  </si>
  <si>
    <t>196,62/204,29</t>
  </si>
  <si>
    <t>204,29/212,26</t>
  </si>
  <si>
    <t>1624,98/1870,09</t>
  </si>
  <si>
    <t>80,06/83,18</t>
  </si>
  <si>
    <t>83,18/86,42</t>
  </si>
  <si>
    <t>1175,89/1224,47</t>
  </si>
  <si>
    <t>1224,47/1258,64</t>
  </si>
  <si>
    <t>Виска -183,01/190,15; Лабожское 80,06/83,18</t>
  </si>
  <si>
    <t>Виска -190,15/197,56; Лабожское 83,18/86,42</t>
  </si>
  <si>
    <t>Виска -1736,47/2187,38; Лабожское - 1175,89/1224,47</t>
  </si>
  <si>
    <t>Виска -1947/2001,16; Лабожское - 1224,47/1258,64</t>
  </si>
  <si>
    <t>130,87/135,98</t>
  </si>
  <si>
    <t>135,98/141,28</t>
  </si>
  <si>
    <t>959,88/1108,05</t>
  </si>
  <si>
    <t>1070/1094,55</t>
  </si>
  <si>
    <t>191,52/198/99</t>
  </si>
  <si>
    <t>198,99/206,75</t>
  </si>
  <si>
    <t>2145,59/2227,66/</t>
  </si>
  <si>
    <t>2227,66/2840,72</t>
  </si>
  <si>
    <t>1175/89/1224,47</t>
  </si>
  <si>
    <t>88,07/91,51</t>
  </si>
  <si>
    <t>91,51/95,08</t>
  </si>
  <si>
    <t>981,66/1280,8</t>
  </si>
  <si>
    <t>1050/1106,88</t>
  </si>
  <si>
    <t>1427,8/1472,33</t>
  </si>
  <si>
    <t>данные за 2017 и 2018 -статистика</t>
  </si>
  <si>
    <t>в среднем прирост за 2016-2018 -  0,05 (0,09+0,02)/2</t>
  </si>
  <si>
    <t>в среднем убыль за 2016-2018 - - 0,06 (-0,15+0,03)/2</t>
  </si>
  <si>
    <t>тыс.чел.</t>
  </si>
  <si>
    <t>2483,62/2582,96</t>
  </si>
  <si>
    <t>2582,96/2686,28</t>
  </si>
  <si>
    <t>2686,28/2793,73</t>
  </si>
  <si>
    <t>1453,48/1511,62</t>
  </si>
  <si>
    <t>1511,62/1572,08</t>
  </si>
  <si>
    <t>1572,08/1634,97</t>
  </si>
  <si>
    <t>3,76/3,91</t>
  </si>
  <si>
    <t>3,91/4,07</t>
  </si>
  <si>
    <t>4,07/4,23</t>
  </si>
  <si>
    <t>3,56/3,70</t>
  </si>
  <si>
    <t>3,70/3,85</t>
  </si>
  <si>
    <t>3,85/4,0</t>
  </si>
  <si>
    <t>40,06/57,94</t>
  </si>
  <si>
    <t>50,45/52,47</t>
  </si>
  <si>
    <t>52,47/54,57</t>
  </si>
  <si>
    <t>6,04/6,73</t>
  </si>
  <si>
    <t>6,73/7,0</t>
  </si>
  <si>
    <t>7,0/7,27</t>
  </si>
  <si>
    <t>Тельвиска 6,04/6,73, Макарово 40,06/57,94</t>
  </si>
  <si>
    <t>1334,24/1387,61</t>
  </si>
  <si>
    <t>1387,61/1443,11</t>
  </si>
  <si>
    <t>1443,11/1500,84</t>
  </si>
  <si>
    <t>15859,20/16363,06</t>
  </si>
  <si>
    <t>16363,06/16819,72</t>
  </si>
  <si>
    <t>16819,72/17292,90</t>
  </si>
  <si>
    <t>2019-2021 гг - тарифы СЖКС</t>
  </si>
  <si>
    <t>2373,78/2468,73</t>
  </si>
  <si>
    <t>2468,73/2567,48</t>
  </si>
  <si>
    <t>2567,48/2670,18</t>
  </si>
  <si>
    <t>2373,78/2468,25</t>
  </si>
  <si>
    <t>2454,40/2544,92</t>
  </si>
  <si>
    <t>2544,92/2601,27</t>
  </si>
  <si>
    <t>1193,61/1241,36</t>
  </si>
  <si>
    <t>1241,36/1291,01</t>
  </si>
  <si>
    <t>1291,01/1342,65</t>
  </si>
  <si>
    <t>1258,72/1309,07</t>
  </si>
  <si>
    <t>1309,07/1361,43</t>
  </si>
  <si>
    <t>1361,43/1415,89</t>
  </si>
  <si>
    <t>1387,61/1443,12</t>
  </si>
  <si>
    <t>1443,12/1500,84</t>
  </si>
  <si>
    <t>1205,35/1253,57</t>
  </si>
  <si>
    <t>1253,57/1303,71</t>
  </si>
  <si>
    <t>1303,71/1355,86</t>
  </si>
  <si>
    <t>917,15/953,83</t>
  </si>
  <si>
    <t>953,83/991,99</t>
  </si>
  <si>
    <t>991,99/1031,66</t>
  </si>
  <si>
    <t>86,42/89,88</t>
  </si>
  <si>
    <t>89,88/93,47</t>
  </si>
  <si>
    <t>93,47/97,21</t>
  </si>
  <si>
    <t>1258,65/1611,69</t>
  </si>
  <si>
    <t>1416/1461,3</t>
  </si>
  <si>
    <t>1461,3/1498,95</t>
  </si>
  <si>
    <t>Виска -197,56/205,46; Лабожское 86,42/89,88</t>
  </si>
  <si>
    <t>Виска -205,46/213,68; Лабожское 89,88/93,47</t>
  </si>
  <si>
    <t>Виска -213,68/222,23; Лабожское 93,47/97,21</t>
  </si>
  <si>
    <t>Виска -2137,86/2444,80; Лабожское - 1416/1461,3</t>
  </si>
  <si>
    <t>Виска -2250/2349,65; Лабожское - 1461,3/1498,95</t>
  </si>
  <si>
    <t>Виска - 1695,90/2137,86; Лабожское - 1258,65/1611,69</t>
  </si>
  <si>
    <t>141,28/146,93</t>
  </si>
  <si>
    <t>146,93/152,81</t>
  </si>
  <si>
    <t>152,81/158,92</t>
  </si>
  <si>
    <t>1094,55/1141,12</t>
  </si>
  <si>
    <t>970/981,68</t>
  </si>
  <si>
    <t>981,68/1028,05</t>
  </si>
  <si>
    <t>206,75/215,02</t>
  </si>
  <si>
    <t>215,02/223,62</t>
  </si>
  <si>
    <t>223,62/232,57</t>
  </si>
  <si>
    <t>2780/2897,17</t>
  </si>
  <si>
    <t>2897,17/3338,01</t>
  </si>
  <si>
    <t>3150/3253,64</t>
  </si>
  <si>
    <t>95,08/98,88</t>
  </si>
  <si>
    <t>98,88/102,84</t>
  </si>
  <si>
    <t>102,84/106,95</t>
  </si>
  <si>
    <t>1106,88/1134,81</t>
  </si>
  <si>
    <t>1134,81/1186,29</t>
  </si>
  <si>
    <t>1186,29/1214,19</t>
  </si>
  <si>
    <t>_</t>
  </si>
  <si>
    <t>1870,09/4336,32</t>
  </si>
  <si>
    <t>красное</t>
  </si>
  <si>
    <t>плюс 1 баня амдерма</t>
  </si>
  <si>
    <t>отчет главы</t>
  </si>
  <si>
    <t>программа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</si>
  <si>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</si>
  <si>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8.</t>
  </si>
  <si>
    <t>8.1.</t>
  </si>
  <si>
    <t>8.2.</t>
  </si>
  <si>
    <t>8.3.</t>
  </si>
  <si>
    <t>8.4.</t>
  </si>
  <si>
    <t>8.5.</t>
  </si>
  <si>
    <t>9.4.1.</t>
  </si>
  <si>
    <t>9.4.2.</t>
  </si>
  <si>
    <t>9.4.3.</t>
  </si>
  <si>
    <t>9.6.</t>
  </si>
  <si>
    <t>9.7.</t>
  </si>
  <si>
    <t>Доходы районного бюджета, всего, в том числе:</t>
  </si>
  <si>
    <t>6.1.1.</t>
  </si>
  <si>
    <t>Собственные налоговые и неналоговые доходы районного бюджета</t>
  </si>
  <si>
    <t>Безвозмездные поступления от других бюджетов бюджетной системы Российской Федерации (межбюджетные трансферты)</t>
  </si>
  <si>
    <t>6.4.1.</t>
  </si>
  <si>
    <t>6.5.</t>
  </si>
  <si>
    <t>Возврат остатков субсидий, субвенций и иных межбюджетных трансфертов, имеющих целевое назначение, прошлых лет</t>
  </si>
  <si>
    <t>6.5.1.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</si>
  <si>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имеющиъх целевое назначение, прошлых лет</t>
  </si>
  <si>
    <t>Ввод в эксплуатацию (приобретение) муниципального жилого фонда на территории  поселений НАО, в том числе:</t>
  </si>
  <si>
    <t>отчет</t>
  </si>
  <si>
    <t>мку</t>
  </si>
  <si>
    <t>Объем не завершенного в установленные сроки строительства, осуществляемого за счет средств бюджета муниципального района</t>
  </si>
  <si>
    <t>руб./кг.</t>
  </si>
  <si>
    <t>3.3.</t>
  </si>
  <si>
    <t>валя</t>
  </si>
  <si>
    <t>2017-ОТЧЕТ</t>
  </si>
  <si>
    <t>1384,27/1453,48</t>
  </si>
  <si>
    <t>2365,35/2483,62</t>
  </si>
  <si>
    <t>??????</t>
  </si>
  <si>
    <t>Искателей</t>
  </si>
  <si>
    <t xml:space="preserve">искателей </t>
  </si>
  <si>
    <t>МКУ «Северное»</t>
  </si>
  <si>
    <t>*</t>
  </si>
  <si>
    <t>по программам в последней редакции без октябрьской сессии</t>
  </si>
  <si>
    <t>таблица жилье</t>
  </si>
  <si>
    <t>села</t>
  </si>
  <si>
    <t xml:space="preserve">численость села примерно 3 чел. На квартиру. В 2020 году снос 5 квартирного дома красное </t>
  </si>
  <si>
    <t>Оценка                    2018 год</t>
  </si>
  <si>
    <t>таня</t>
  </si>
  <si>
    <t>по проекту 2019-2021 без хорей вера и неси</t>
  </si>
  <si>
    <t>за счет округа дотация</t>
  </si>
  <si>
    <t>УБРАТЬ ЭТОТ ПОКАЗАТЕЛЬ в будущем!!!</t>
  </si>
  <si>
    <t xml:space="preserve">Приложение                                                                                                                 к постановлению Администрации                                                 муниципального района «Заполярный район»                                                         от 15.11.2018 № 227п                                                                                                            </t>
  </si>
  <si>
    <t>-</t>
  </si>
  <si>
    <t>до 1999 г. постройки :                     1-эт. дома  -1230,77/1278,77;           2-эт. дома -1333,33/1385,33;               3-эт. дома -2133,33/2216,54 прочие 2324,6/2400,78</t>
  </si>
  <si>
    <t>до 1999 г. постройки :                     1-эт. дома  -1230,77/1278,77;           2-эт. дома -1333,33/1385,33;               3-эт. дома -2133,33/2216,54 прочие 2289,2/2373,78</t>
  </si>
  <si>
    <t>-/-</t>
  </si>
  <si>
    <t xml:space="preserve"> Тельвиска 6,73/7,0,  Макарово 50,45/52,47</t>
  </si>
  <si>
    <t xml:space="preserve"> Тельвиска 7,0/7,27,  Макарово 52,47/54,57</t>
  </si>
  <si>
    <t>Хонгурей, Каменка - 36,13/36,55</t>
  </si>
  <si>
    <t>Хонгурей, Каменка - 36,55/37,68</t>
  </si>
  <si>
    <t>Хонгурей, Каменка - 37,69/40,05</t>
  </si>
  <si>
    <t>Хонгурей, Каменка - 40,05/41,65</t>
  </si>
  <si>
    <t>Хонгурей, Каменка - 41,65/43,32</t>
  </si>
  <si>
    <t xml:space="preserve">Прогноз социально-экономического  развития муниципального образования «Муниципальный район «Заполярный район»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</si>
</sst>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#,##0.000"/>
    <numFmt numFmtId="166" formatCode="0.0"/>
  </numFmts>
  <fonts count="15" x14ac:knownFonts="1">
    <font>
      <sz val="11"/>
      <color theme="1"/>
      <name val="Calibri"/>
      <family val="2"/>
      <scheme val="minor"/>
    </font>
    <font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i/>
      <sz val="12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3" fillId="0" borderId="0"/>
  </cellStyleXfs>
  <cellXfs count="169">
    <xf numFmtId="0" fontId="0" fillId="0" borderId="0" xfId="0"/>
    <xf numFmtId="0" fontId="0" fillId="3" borderId="0" xfId="0" applyFill="1"/>
    <xf numFmtId="0" fontId="0" fillId="3" borderId="0" xfId="0" applyFill="1" applyAlignment="1">
      <alignment horizontal="center"/>
    </xf>
    <xf numFmtId="0" fontId="6" fillId="2" borderId="1" xfId="0" applyFont="1" applyFill="1" applyBorder="1" applyAlignment="1">
      <alignment horizontal="justify" vertical="top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4" fillId="2" borderId="1" xfId="0" applyFont="1" applyFill="1" applyBorder="1" applyAlignment="1">
      <alignment wrapText="1"/>
    </xf>
    <xf numFmtId="0" fontId="4" fillId="2" borderId="1" xfId="0" applyFont="1" applyFill="1" applyBorder="1"/>
    <xf numFmtId="0" fontId="4" fillId="2" borderId="0" xfId="0" applyFont="1" applyFill="1"/>
    <xf numFmtId="0" fontId="4" fillId="2" borderId="3" xfId="0" applyFont="1" applyFill="1" applyBorder="1" applyAlignment="1">
      <alignment wrapText="1"/>
    </xf>
    <xf numFmtId="0" fontId="0" fillId="2" borderId="0" xfId="0" applyFill="1"/>
    <xf numFmtId="0" fontId="6" fillId="2" borderId="13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right" vertical="center" wrapText="1"/>
    </xf>
    <xf numFmtId="0" fontId="1" fillId="2" borderId="2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center" wrapText="1"/>
    </xf>
    <xf numFmtId="0" fontId="4" fillId="2" borderId="0" xfId="0" applyFont="1" applyFill="1" applyAlignment="1">
      <alignment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0" xfId="0" applyFont="1" applyFill="1" applyBorder="1"/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vertical="center" wrapText="1"/>
    </xf>
    <xf numFmtId="0" fontId="7" fillId="2" borderId="4" xfId="0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right" vertical="center" wrapText="1"/>
    </xf>
    <xf numFmtId="0" fontId="1" fillId="2" borderId="3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right" vertical="center" wrapText="1"/>
    </xf>
    <xf numFmtId="0" fontId="6" fillId="2" borderId="23" xfId="0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0" fontId="0" fillId="4" borderId="0" xfId="0" applyFill="1"/>
    <xf numFmtId="4" fontId="1" fillId="2" borderId="12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9" fontId="0" fillId="0" borderId="0" xfId="0" applyNumberFormat="1"/>
    <xf numFmtId="0" fontId="6" fillId="2" borderId="2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5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right" vertical="center"/>
    </xf>
    <xf numFmtId="0" fontId="9" fillId="2" borderId="1" xfId="0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vertical="center" wrapText="1"/>
    </xf>
    <xf numFmtId="0" fontId="5" fillId="2" borderId="4" xfId="0" applyFont="1" applyFill="1" applyBorder="1" applyAlignment="1">
      <alignment vertical="center" wrapText="1"/>
    </xf>
    <xf numFmtId="16" fontId="6" fillId="2" borderId="1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0" fontId="0" fillId="0" borderId="1" xfId="0" applyBorder="1"/>
    <xf numFmtId="166" fontId="0" fillId="0" borderId="1" xfId="0" applyNumberFormat="1" applyBorder="1"/>
    <xf numFmtId="0" fontId="7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8" fillId="2" borderId="1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4" fontId="1" fillId="2" borderId="4" xfId="0" applyNumberFormat="1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/>
    </xf>
    <xf numFmtId="4" fontId="6" fillId="2" borderId="1" xfId="0" applyNumberFormat="1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/>
    </xf>
    <xf numFmtId="4" fontId="12" fillId="2" borderId="1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2" fontId="4" fillId="2" borderId="1" xfId="0" applyNumberFormat="1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wrapText="1"/>
    </xf>
    <xf numFmtId="0" fontId="1" fillId="2" borderId="1" xfId="0" applyFont="1" applyFill="1" applyBorder="1" applyAlignment="1">
      <alignment horizontal="center"/>
    </xf>
    <xf numFmtId="4" fontId="1" fillId="2" borderId="4" xfId="0" applyNumberFormat="1" applyFont="1" applyFill="1" applyBorder="1" applyAlignment="1">
      <alignment horizontal="center" vertical="center"/>
    </xf>
    <xf numFmtId="4" fontId="1" fillId="2" borderId="3" xfId="0" applyNumberFormat="1" applyFont="1" applyFill="1" applyBorder="1" applyAlignment="1">
      <alignment horizontal="center" vertical="center" wrapText="1"/>
    </xf>
    <xf numFmtId="4" fontId="1" fillId="2" borderId="3" xfId="0" applyNumberFormat="1" applyFont="1" applyFill="1" applyBorder="1" applyAlignment="1">
      <alignment horizontal="center" vertical="center"/>
    </xf>
    <xf numFmtId="49" fontId="1" fillId="2" borderId="4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0" fillId="0" borderId="0" xfId="0" applyAlignment="1"/>
    <xf numFmtId="0" fontId="7" fillId="2" borderId="1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/>
    </xf>
    <xf numFmtId="0" fontId="8" fillId="2" borderId="6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 wrapText="1"/>
    </xf>
    <xf numFmtId="0" fontId="14" fillId="2" borderId="5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textRotation="90"/>
    </xf>
    <xf numFmtId="0" fontId="0" fillId="0" borderId="3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4" fontId="11" fillId="0" borderId="12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0" fillId="2" borderId="0" xfId="0" applyFont="1" applyFill="1" applyAlignment="1">
      <alignment horizontal="righ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vertical="center" textRotation="90"/>
    </xf>
    <xf numFmtId="0" fontId="5" fillId="2" borderId="1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/>
    </xf>
    <xf numFmtId="0" fontId="6" fillId="2" borderId="17" xfId="0" applyFont="1" applyFill="1" applyBorder="1" applyAlignment="1">
      <alignment horizontal="center" vertical="center"/>
    </xf>
    <xf numFmtId="0" fontId="6" fillId="2" borderId="20" xfId="0" applyFont="1" applyFill="1" applyBorder="1" applyAlignment="1">
      <alignment horizontal="center" vertical="center"/>
    </xf>
    <xf numFmtId="0" fontId="7" fillId="2" borderId="1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4" fontId="6" fillId="2" borderId="8" xfId="0" applyNumberFormat="1" applyFont="1" applyFill="1" applyBorder="1" applyAlignment="1">
      <alignment horizontal="center" vertical="center"/>
    </xf>
    <xf numFmtId="14" fontId="6" fillId="2" borderId="15" xfId="0" applyNumberFormat="1" applyFont="1" applyFill="1" applyBorder="1" applyAlignment="1">
      <alignment horizontal="center" vertical="center"/>
    </xf>
    <xf numFmtId="14" fontId="6" fillId="2" borderId="9" xfId="0" applyNumberFormat="1" applyFont="1" applyFill="1" applyBorder="1" applyAlignment="1">
      <alignment horizontal="center" vertical="center"/>
    </xf>
    <xf numFmtId="0" fontId="6" fillId="2" borderId="21" xfId="0" applyFont="1" applyFill="1" applyBorder="1" applyAlignment="1">
      <alignment horizontal="center" vertical="center"/>
    </xf>
    <xf numFmtId="0" fontId="7" fillId="2" borderId="13" xfId="0" applyFont="1" applyFill="1" applyBorder="1" applyAlignment="1">
      <alignment horizontal="left" vertical="center" wrapText="1"/>
    </xf>
    <xf numFmtId="0" fontId="7" fillId="2" borderId="10" xfId="0" applyFont="1" applyFill="1" applyBorder="1" applyAlignment="1">
      <alignment horizontal="left" vertical="center" wrapText="1"/>
    </xf>
    <xf numFmtId="0" fontId="7" fillId="2" borderId="11" xfId="0" applyFont="1" applyFill="1" applyBorder="1" applyAlignment="1">
      <alignment horizontal="left" vertical="center" wrapText="1"/>
    </xf>
    <xf numFmtId="0" fontId="7" fillId="2" borderId="22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14" fontId="6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textRotation="90" wrapText="1"/>
    </xf>
    <xf numFmtId="0" fontId="5" fillId="2" borderId="7" xfId="0" applyFont="1" applyFill="1" applyBorder="1" applyAlignment="1">
      <alignment horizontal="center" vertical="center" textRotation="90" wrapText="1"/>
    </xf>
    <xf numFmtId="0" fontId="5" fillId="2" borderId="4" xfId="0" applyFont="1" applyFill="1" applyBorder="1" applyAlignment="1">
      <alignment horizontal="center" vertical="center" textRotation="90" wrapText="1"/>
    </xf>
    <xf numFmtId="0" fontId="14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8" fillId="2" borderId="16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7" fillId="2" borderId="24" xfId="0" applyFont="1" applyFill="1" applyBorder="1" applyAlignment="1">
      <alignment horizontal="left" vertical="center" wrapText="1"/>
    </xf>
    <xf numFmtId="0" fontId="7" fillId="2" borderId="25" xfId="0" applyFont="1" applyFill="1" applyBorder="1" applyAlignment="1">
      <alignment horizontal="left" vertical="center" wrapText="1"/>
    </xf>
    <xf numFmtId="0" fontId="7" fillId="2" borderId="26" xfId="0" applyFont="1" applyFill="1" applyBorder="1" applyAlignment="1">
      <alignment horizontal="left" vertical="center" wrapText="1"/>
    </xf>
    <xf numFmtId="0" fontId="5" fillId="2" borderId="14" xfId="0" applyFont="1" applyFill="1" applyBorder="1" applyAlignment="1">
      <alignment horizontal="center" vertical="center" textRotation="90" wrapText="1"/>
    </xf>
    <xf numFmtId="0" fontId="5" fillId="2" borderId="22" xfId="0" applyFont="1" applyFill="1" applyBorder="1" applyAlignment="1">
      <alignment horizontal="center" vertical="center" textRotation="90" wrapText="1"/>
    </xf>
    <xf numFmtId="0" fontId="5" fillId="2" borderId="16" xfId="0" applyFont="1" applyFill="1" applyBorder="1" applyAlignment="1">
      <alignment horizontal="center" vertical="center" wrapText="1"/>
    </xf>
    <xf numFmtId="0" fontId="5" fillId="2" borderId="17" xfId="0" applyFont="1" applyFill="1" applyBorder="1" applyAlignment="1">
      <alignment horizontal="center" vertical="center" wrapText="1"/>
    </xf>
    <xf numFmtId="0" fontId="5" fillId="2" borderId="12" xfId="0" applyFont="1" applyFill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75"/>
  <sheetViews>
    <sheetView tabSelected="1" view="pageBreakPreview" zoomScale="85" zoomScaleNormal="100" zoomScaleSheetLayoutView="85" workbookViewId="0">
      <pane ySplit="13" topLeftCell="A14" activePane="bottomLeft" state="frozen"/>
      <selection pane="bottomLeft" activeCell="Z23" sqref="Z23"/>
    </sheetView>
  </sheetViews>
  <sheetFormatPr defaultRowHeight="15.75" outlineLevelRow="1" outlineLevelCol="1" x14ac:dyDescent="0.25"/>
  <cols>
    <col min="1" max="1" width="9.5703125" style="40" customWidth="1"/>
    <col min="2" max="2" width="45" style="8" customWidth="1"/>
    <col min="3" max="3" width="20" style="8" hidden="1" customWidth="1" outlineLevel="1"/>
    <col min="4" max="4" width="17.28515625" style="41" customWidth="1" collapsed="1"/>
    <col min="5" max="5" width="6.42578125" style="41" customWidth="1"/>
    <col min="6" max="10" width="20.28515625" style="8" customWidth="1"/>
    <col min="11" max="22" width="9.140625" hidden="1" customWidth="1" outlineLevel="1"/>
    <col min="23" max="23" width="9.140625" collapsed="1"/>
  </cols>
  <sheetData>
    <row r="1" spans="1:16" ht="15.75" customHeight="1" x14ac:dyDescent="0.25">
      <c r="B1" s="19"/>
      <c r="C1" s="19"/>
      <c r="G1" s="117" t="s">
        <v>494</v>
      </c>
      <c r="H1" s="117"/>
      <c r="I1" s="117"/>
      <c r="J1" s="117"/>
    </row>
    <row r="2" spans="1:16" ht="16.5" customHeight="1" x14ac:dyDescent="0.25">
      <c r="B2" s="19"/>
      <c r="C2" s="19"/>
      <c r="G2" s="117"/>
      <c r="H2" s="117"/>
      <c r="I2" s="117"/>
      <c r="J2" s="117"/>
    </row>
    <row r="3" spans="1:16" ht="16.5" customHeight="1" x14ac:dyDescent="0.25">
      <c r="B3" s="19"/>
      <c r="C3" s="19"/>
      <c r="G3" s="117"/>
      <c r="H3" s="117"/>
      <c r="I3" s="117"/>
      <c r="J3" s="117"/>
    </row>
    <row r="4" spans="1:16" ht="16.5" customHeight="1" x14ac:dyDescent="0.25">
      <c r="B4" s="19"/>
      <c r="C4" s="19"/>
      <c r="G4" s="117"/>
      <c r="H4" s="117"/>
      <c r="I4" s="117"/>
      <c r="J4" s="117"/>
    </row>
    <row r="5" spans="1:16" ht="16.5" customHeight="1" x14ac:dyDescent="0.25">
      <c r="B5" s="19"/>
      <c r="C5" s="19"/>
      <c r="G5" s="117"/>
      <c r="H5" s="117"/>
      <c r="I5" s="117"/>
      <c r="J5" s="117"/>
    </row>
    <row r="6" spans="1:16" ht="16.5" hidden="1" customHeight="1" x14ac:dyDescent="0.25">
      <c r="B6" s="19"/>
      <c r="C6" s="19"/>
      <c r="I6" s="42"/>
    </row>
    <row r="7" spans="1:16" hidden="1" x14ac:dyDescent="0.25">
      <c r="B7" s="19"/>
      <c r="C7" s="19"/>
    </row>
    <row r="8" spans="1:16" ht="16.5" x14ac:dyDescent="0.25">
      <c r="A8" s="90" t="s">
        <v>506</v>
      </c>
      <c r="B8" s="91"/>
      <c r="C8" s="91"/>
      <c r="D8" s="91"/>
      <c r="E8" s="91"/>
      <c r="F8" s="91"/>
      <c r="G8" s="91"/>
      <c r="H8" s="91"/>
      <c r="I8" s="91"/>
      <c r="J8" s="91"/>
    </row>
    <row r="9" spans="1:16" ht="16.5" x14ac:dyDescent="0.25">
      <c r="A9" s="90" t="s">
        <v>305</v>
      </c>
      <c r="B9" s="91"/>
      <c r="C9" s="91"/>
      <c r="D9" s="91"/>
      <c r="E9" s="91"/>
      <c r="F9" s="91"/>
      <c r="G9" s="91"/>
      <c r="H9" s="91"/>
      <c r="I9" s="91"/>
      <c r="J9" s="91"/>
    </row>
    <row r="10" spans="1:16" x14ac:dyDescent="0.25">
      <c r="B10" s="19"/>
      <c r="C10" s="19"/>
    </row>
    <row r="11" spans="1:16" x14ac:dyDescent="0.25">
      <c r="A11" s="144" t="s">
        <v>0</v>
      </c>
      <c r="B11" s="121" t="s">
        <v>1</v>
      </c>
      <c r="C11" s="121" t="s">
        <v>300</v>
      </c>
      <c r="D11" s="153" t="s">
        <v>2</v>
      </c>
      <c r="E11" s="153"/>
      <c r="F11" s="121" t="s">
        <v>312</v>
      </c>
      <c r="G11" s="121" t="s">
        <v>489</v>
      </c>
      <c r="H11" s="121" t="s">
        <v>3</v>
      </c>
      <c r="I11" s="121"/>
      <c r="J11" s="121"/>
    </row>
    <row r="12" spans="1:16" x14ac:dyDescent="0.25">
      <c r="A12" s="144"/>
      <c r="B12" s="121"/>
      <c r="C12" s="121"/>
      <c r="D12" s="153"/>
      <c r="E12" s="153"/>
      <c r="F12" s="121"/>
      <c r="G12" s="121"/>
      <c r="H12" s="61" t="s">
        <v>307</v>
      </c>
      <c r="I12" s="61" t="s">
        <v>308</v>
      </c>
      <c r="J12" s="20" t="s">
        <v>309</v>
      </c>
    </row>
    <row r="13" spans="1:16" x14ac:dyDescent="0.25">
      <c r="A13" s="66">
        <v>1</v>
      </c>
      <c r="B13" s="61">
        <v>2</v>
      </c>
      <c r="C13" s="18">
        <v>3</v>
      </c>
      <c r="D13" s="96">
        <v>3</v>
      </c>
      <c r="E13" s="97"/>
      <c r="F13" s="61">
        <v>4</v>
      </c>
      <c r="G13" s="61">
        <v>5</v>
      </c>
      <c r="H13" s="61">
        <v>6</v>
      </c>
      <c r="I13" s="61">
        <v>7</v>
      </c>
      <c r="J13" s="20">
        <v>8</v>
      </c>
    </row>
    <row r="14" spans="1:16" s="1" customFormat="1" ht="18" customHeight="1" x14ac:dyDescent="0.25">
      <c r="A14" s="43">
        <v>1</v>
      </c>
      <c r="B14" s="100" t="s">
        <v>4</v>
      </c>
      <c r="C14" s="101"/>
      <c r="D14" s="101"/>
      <c r="E14" s="101"/>
      <c r="F14" s="101"/>
      <c r="G14" s="101"/>
      <c r="H14" s="101"/>
      <c r="I14" s="101"/>
      <c r="J14" s="102"/>
    </row>
    <row r="15" spans="1:16" ht="36.75" customHeight="1" x14ac:dyDescent="0.25">
      <c r="A15" s="66" t="s">
        <v>5</v>
      </c>
      <c r="B15" s="4" t="s">
        <v>146</v>
      </c>
      <c r="C15" s="118" t="s">
        <v>301</v>
      </c>
      <c r="D15" s="103" t="s">
        <v>6</v>
      </c>
      <c r="E15" s="104"/>
      <c r="F15" s="21">
        <f>F16+F17</f>
        <v>19.22</v>
      </c>
      <c r="G15" s="21">
        <f t="shared" ref="G15:J15" si="0">G16+G17</f>
        <v>19.27</v>
      </c>
      <c r="H15" s="21">
        <f t="shared" si="0"/>
        <v>19.259999999999998</v>
      </c>
      <c r="I15" s="21">
        <f t="shared" si="0"/>
        <v>19.25</v>
      </c>
      <c r="J15" s="21">
        <f t="shared" si="0"/>
        <v>19.239999999999998</v>
      </c>
    </row>
    <row r="16" spans="1:16" ht="25.5" customHeight="1" x14ac:dyDescent="0.25">
      <c r="A16" s="66" t="s">
        <v>7</v>
      </c>
      <c r="B16" s="5" t="s">
        <v>147</v>
      </c>
      <c r="C16" s="119"/>
      <c r="D16" s="105"/>
      <c r="E16" s="106"/>
      <c r="F16" s="21">
        <v>7.27</v>
      </c>
      <c r="G16" s="21">
        <v>7.29</v>
      </c>
      <c r="H16" s="21">
        <f>G16+0.05</f>
        <v>7.34</v>
      </c>
      <c r="I16" s="21">
        <f>H16+0.05</f>
        <v>7.39</v>
      </c>
      <c r="J16" s="22">
        <f>I16+0.05</f>
        <v>7.4399999999999995</v>
      </c>
      <c r="L16" t="s">
        <v>363</v>
      </c>
      <c r="P16" t="s">
        <v>364</v>
      </c>
    </row>
    <row r="17" spans="1:19" ht="25.5" customHeight="1" x14ac:dyDescent="0.25">
      <c r="A17" s="66" t="s">
        <v>8</v>
      </c>
      <c r="B17" s="5" t="s">
        <v>148</v>
      </c>
      <c r="C17" s="120"/>
      <c r="D17" s="107"/>
      <c r="E17" s="108"/>
      <c r="F17" s="21">
        <v>11.95</v>
      </c>
      <c r="G17" s="21">
        <v>11.98</v>
      </c>
      <c r="H17" s="21">
        <f>G17-0.06</f>
        <v>11.92</v>
      </c>
      <c r="I17" s="21">
        <f>H17-0.06</f>
        <v>11.86</v>
      </c>
      <c r="J17" s="22">
        <f>I17-0.06</f>
        <v>11.799999999999999</v>
      </c>
      <c r="L17" t="s">
        <v>363</v>
      </c>
      <c r="P17" t="s">
        <v>365</v>
      </c>
    </row>
    <row r="18" spans="1:19" s="35" customFormat="1" ht="25.5" hidden="1" customHeight="1" outlineLevel="1" x14ac:dyDescent="0.25">
      <c r="A18" s="66"/>
      <c r="B18" s="5"/>
      <c r="C18" s="60"/>
      <c r="D18" s="57"/>
      <c r="E18" s="58"/>
      <c r="F18" s="44">
        <f>F16/F15*100</f>
        <v>37.825182101977106</v>
      </c>
      <c r="G18" s="44">
        <f t="shared" ref="G18:J18" si="1">G16/G15*100</f>
        <v>37.830825116761808</v>
      </c>
      <c r="H18" s="44">
        <f t="shared" si="1"/>
        <v>38.110072689511945</v>
      </c>
      <c r="I18" s="44">
        <f t="shared" si="1"/>
        <v>38.38961038961039</v>
      </c>
      <c r="J18" s="44">
        <f t="shared" si="1"/>
        <v>38.669438669438669</v>
      </c>
    </row>
    <row r="19" spans="1:19" s="35" customFormat="1" ht="25.5" hidden="1" customHeight="1" outlineLevel="1" x14ac:dyDescent="0.25">
      <c r="A19" s="66"/>
      <c r="B19" s="5"/>
      <c r="C19" s="60"/>
      <c r="D19" s="57"/>
      <c r="E19" s="58"/>
      <c r="F19" s="44">
        <f>F17/F15*100</f>
        <v>62.174817898022894</v>
      </c>
      <c r="G19" s="44">
        <f t="shared" ref="G19:J19" si="2">G17/G15*100</f>
        <v>62.169174883238199</v>
      </c>
      <c r="H19" s="44">
        <f t="shared" si="2"/>
        <v>61.889927310488069</v>
      </c>
      <c r="I19" s="44">
        <f t="shared" si="2"/>
        <v>61.610389610389603</v>
      </c>
      <c r="J19" s="44">
        <f t="shared" si="2"/>
        <v>61.330561330561331</v>
      </c>
    </row>
    <row r="20" spans="1:19" s="35" customFormat="1" ht="25.5" hidden="1" customHeight="1" outlineLevel="1" x14ac:dyDescent="0.25">
      <c r="A20" s="66"/>
      <c r="B20" s="5"/>
      <c r="C20" s="60"/>
      <c r="D20" s="57"/>
      <c r="E20" s="58"/>
      <c r="F20" s="44"/>
      <c r="G20" s="44">
        <f t="shared" ref="G20:J21" si="3">G18-F18</f>
        <v>5.6430147847024159E-3</v>
      </c>
      <c r="H20" s="44">
        <f t="shared" si="3"/>
        <v>0.2792475727501369</v>
      </c>
      <c r="I20" s="44">
        <f t="shared" si="3"/>
        <v>0.27953770009844447</v>
      </c>
      <c r="J20" s="44">
        <f t="shared" si="3"/>
        <v>0.27982827982827985</v>
      </c>
    </row>
    <row r="21" spans="1:19" s="35" customFormat="1" ht="25.5" hidden="1" customHeight="1" outlineLevel="1" x14ac:dyDescent="0.25">
      <c r="A21" s="66"/>
      <c r="B21" s="5"/>
      <c r="C21" s="60"/>
      <c r="D21" s="57"/>
      <c r="E21" s="58"/>
      <c r="F21" s="44"/>
      <c r="G21" s="44">
        <f t="shared" si="3"/>
        <v>-5.6430147846953105E-3</v>
      </c>
      <c r="H21" s="44">
        <f t="shared" si="3"/>
        <v>-0.27924757275012979</v>
      </c>
      <c r="I21" s="44">
        <f t="shared" si="3"/>
        <v>-0.27953770009846579</v>
      </c>
      <c r="J21" s="44">
        <f t="shared" si="3"/>
        <v>-0.27982827982827274</v>
      </c>
    </row>
    <row r="22" spans="1:19" s="2" customFormat="1" ht="17.25" customHeight="1" collapsed="1" x14ac:dyDescent="0.25">
      <c r="A22" s="45" t="s">
        <v>94</v>
      </c>
      <c r="B22" s="152" t="s">
        <v>95</v>
      </c>
      <c r="C22" s="152"/>
      <c r="D22" s="152"/>
      <c r="E22" s="152"/>
      <c r="F22" s="152"/>
      <c r="G22" s="152"/>
      <c r="H22" s="152"/>
      <c r="I22" s="152"/>
      <c r="J22" s="152"/>
    </row>
    <row r="23" spans="1:19" ht="65.25" customHeight="1" x14ac:dyDescent="0.25">
      <c r="A23" s="39" t="s">
        <v>9</v>
      </c>
      <c r="B23" s="3" t="s">
        <v>151</v>
      </c>
      <c r="C23" s="123" t="s">
        <v>301</v>
      </c>
      <c r="D23" s="154" t="s">
        <v>96</v>
      </c>
      <c r="E23" s="155"/>
      <c r="F23" s="21">
        <f>SUM(F24:F27)</f>
        <v>485.20000000000005</v>
      </c>
      <c r="G23" s="21">
        <f t="shared" ref="G23:J23" si="4">SUM(G24:G27)</f>
        <v>596.67999999999995</v>
      </c>
      <c r="H23" s="21">
        <f t="shared" si="4"/>
        <v>581.30999999999995</v>
      </c>
      <c r="I23" s="21">
        <f t="shared" si="4"/>
        <v>597.6</v>
      </c>
      <c r="J23" s="21">
        <f t="shared" si="4"/>
        <v>614.4</v>
      </c>
      <c r="L23" s="36">
        <f>H23/G23*100</f>
        <v>97.424079908828858</v>
      </c>
      <c r="M23" s="36"/>
      <c r="N23" s="36"/>
      <c r="O23" s="36"/>
    </row>
    <row r="24" spans="1:19" ht="18.75" customHeight="1" x14ac:dyDescent="0.25">
      <c r="A24" s="39" t="s">
        <v>152</v>
      </c>
      <c r="B24" s="5" t="s">
        <v>46</v>
      </c>
      <c r="C24" s="124"/>
      <c r="D24" s="156"/>
      <c r="E24" s="157"/>
      <c r="F24" s="21">
        <v>447.6</v>
      </c>
      <c r="G24" s="21">
        <v>489.2</v>
      </c>
      <c r="H24" s="21">
        <v>503.9</v>
      </c>
      <c r="I24" s="21">
        <v>519</v>
      </c>
      <c r="J24" s="21">
        <v>534.6</v>
      </c>
      <c r="L24" t="s">
        <v>484</v>
      </c>
      <c r="O24">
        <f>J23/H23*100</f>
        <v>105.69231563193478</v>
      </c>
    </row>
    <row r="25" spans="1:19" ht="19.5" customHeight="1" x14ac:dyDescent="0.25">
      <c r="A25" s="39" t="s">
        <v>153</v>
      </c>
      <c r="B25" s="5" t="s">
        <v>105</v>
      </c>
      <c r="C25" s="124"/>
      <c r="D25" s="156"/>
      <c r="E25" s="157"/>
      <c r="F25" s="21">
        <v>8.1</v>
      </c>
      <c r="G25" s="21">
        <v>14.08</v>
      </c>
      <c r="H25" s="21">
        <v>19.8</v>
      </c>
      <c r="I25" s="21">
        <v>20.5</v>
      </c>
      <c r="J25" s="21">
        <v>21.3</v>
      </c>
      <c r="L25" s="37">
        <f>100-L23</f>
        <v>2.5759200911711417</v>
      </c>
      <c r="M25">
        <f>I23/H23*100</f>
        <v>102.80229137637407</v>
      </c>
      <c r="N25">
        <f>J23/I23*100</f>
        <v>102.81124497991966</v>
      </c>
    </row>
    <row r="26" spans="1:19" ht="18" customHeight="1" x14ac:dyDescent="0.25">
      <c r="A26" s="39" t="s">
        <v>154</v>
      </c>
      <c r="B26" s="5" t="s">
        <v>149</v>
      </c>
      <c r="C26" s="124"/>
      <c r="D26" s="156"/>
      <c r="E26" s="157"/>
      <c r="F26" s="21">
        <v>0</v>
      </c>
      <c r="G26" s="21">
        <v>60</v>
      </c>
      <c r="H26" s="21">
        <v>23.01</v>
      </c>
      <c r="I26" s="21">
        <v>23.5</v>
      </c>
      <c r="J26" s="21">
        <v>23.9</v>
      </c>
      <c r="M26">
        <f>M25-100</f>
        <v>2.8022913763740718</v>
      </c>
      <c r="N26">
        <f>N25-100</f>
        <v>2.8112449799196639</v>
      </c>
      <c r="Q26" s="53">
        <f>H16/H15*100</f>
        <v>38.110072689511945</v>
      </c>
      <c r="R26" s="53">
        <f>I16/I15*100</f>
        <v>38.38961038961039</v>
      </c>
      <c r="S26" s="54">
        <f>Q26-R26</f>
        <v>-0.27953770009844447</v>
      </c>
    </row>
    <row r="27" spans="1:19" ht="18.75" customHeight="1" x14ac:dyDescent="0.25">
      <c r="A27" s="39" t="s">
        <v>155</v>
      </c>
      <c r="B27" s="5" t="s">
        <v>483</v>
      </c>
      <c r="C27" s="124"/>
      <c r="D27" s="158"/>
      <c r="E27" s="159"/>
      <c r="F27" s="21">
        <v>29.5</v>
      </c>
      <c r="G27" s="21">
        <v>33.4</v>
      </c>
      <c r="H27" s="21">
        <v>34.6</v>
      </c>
      <c r="I27" s="21">
        <v>34.6</v>
      </c>
      <c r="J27" s="21">
        <v>34.6</v>
      </c>
    </row>
    <row r="28" spans="1:19" ht="18.75" hidden="1" customHeight="1" outlineLevel="1" x14ac:dyDescent="0.25">
      <c r="A28" s="39"/>
      <c r="B28" s="5"/>
      <c r="C28" s="124"/>
      <c r="D28" s="68"/>
      <c r="E28" s="69"/>
      <c r="F28" s="21"/>
      <c r="G28" s="34">
        <f t="shared" ref="G28:J30" si="5">G23/F23</f>
        <v>1.2297609233305851</v>
      </c>
      <c r="H28" s="34">
        <f t="shared" si="5"/>
        <v>0.97424079908828853</v>
      </c>
      <c r="I28" s="34">
        <f t="shared" si="5"/>
        <v>1.0280229137637407</v>
      </c>
      <c r="J28" s="34">
        <f t="shared" si="5"/>
        <v>1.0281124497991967</v>
      </c>
    </row>
    <row r="29" spans="1:19" ht="18.75" hidden="1" customHeight="1" outlineLevel="1" x14ac:dyDescent="0.25">
      <c r="A29" s="39"/>
      <c r="B29" s="5" t="s">
        <v>46</v>
      </c>
      <c r="C29" s="124"/>
      <c r="D29" s="68"/>
      <c r="E29" s="69"/>
      <c r="F29" s="21"/>
      <c r="G29" s="34">
        <f t="shared" si="5"/>
        <v>1.0929401251117068</v>
      </c>
      <c r="H29" s="34">
        <f t="shared" si="5"/>
        <v>1.0300490596892886</v>
      </c>
      <c r="I29" s="34">
        <f t="shared" si="5"/>
        <v>1.02996626314745</v>
      </c>
      <c r="J29" s="34">
        <f t="shared" si="5"/>
        <v>1.0300578034682082</v>
      </c>
    </row>
    <row r="30" spans="1:19" ht="18.75" hidden="1" customHeight="1" outlineLevel="1" x14ac:dyDescent="0.25">
      <c r="A30" s="39"/>
      <c r="B30" s="5" t="s">
        <v>105</v>
      </c>
      <c r="C30" s="124"/>
      <c r="D30" s="68"/>
      <c r="E30" s="69"/>
      <c r="F30" s="21"/>
      <c r="G30" s="34">
        <f t="shared" si="5"/>
        <v>1.7382716049382716</v>
      </c>
      <c r="H30" s="34">
        <f t="shared" si="5"/>
        <v>1.40625</v>
      </c>
      <c r="I30" s="34">
        <f t="shared" si="5"/>
        <v>1.0353535353535352</v>
      </c>
      <c r="J30" s="34">
        <f t="shared" si="5"/>
        <v>1.0390243902439025</v>
      </c>
    </row>
    <row r="31" spans="1:19" ht="18.75" hidden="1" customHeight="1" outlineLevel="1" x14ac:dyDescent="0.25">
      <c r="A31" s="39"/>
      <c r="B31" s="5" t="s">
        <v>149</v>
      </c>
      <c r="C31" s="124"/>
      <c r="D31" s="68"/>
      <c r="E31" s="69"/>
      <c r="F31" s="21"/>
      <c r="G31" s="34"/>
      <c r="H31" s="34"/>
      <c r="I31" s="34">
        <f>I26/H26</f>
        <v>1.0212950890916992</v>
      </c>
      <c r="J31" s="34">
        <f>J26/I26</f>
        <v>1.0170212765957447</v>
      </c>
    </row>
    <row r="32" spans="1:19" ht="18.75" hidden="1" customHeight="1" outlineLevel="1" x14ac:dyDescent="0.25">
      <c r="A32" s="39"/>
      <c r="B32" s="5" t="s">
        <v>150</v>
      </c>
      <c r="C32" s="124"/>
      <c r="D32" s="68"/>
      <c r="E32" s="69"/>
      <c r="F32" s="21"/>
      <c r="G32" s="34">
        <f>G27/F27</f>
        <v>1.1322033898305084</v>
      </c>
      <c r="H32" s="34">
        <f>H27/G27</f>
        <v>1.0359281437125749</v>
      </c>
      <c r="I32" s="34">
        <f>I27/H27</f>
        <v>1</v>
      </c>
      <c r="J32" s="34">
        <f>J27/I27</f>
        <v>1</v>
      </c>
    </row>
    <row r="33" spans="1:13" ht="78" customHeight="1" collapsed="1" x14ac:dyDescent="0.25">
      <c r="A33" s="39" t="s">
        <v>16</v>
      </c>
      <c r="B33" s="3" t="s">
        <v>156</v>
      </c>
      <c r="C33" s="124"/>
      <c r="D33" s="154" t="s">
        <v>6</v>
      </c>
      <c r="E33" s="155"/>
      <c r="F33" s="23">
        <f>SUM(F34:F37)</f>
        <v>0.75</v>
      </c>
      <c r="G33" s="23">
        <f t="shared" ref="G33:J33" si="6">SUM(G34:G37)</f>
        <v>0.81699999999999995</v>
      </c>
      <c r="H33" s="23">
        <f t="shared" si="6"/>
        <v>0.79100000000000004</v>
      </c>
      <c r="I33" s="23">
        <f t="shared" si="6"/>
        <v>0.79100000000000004</v>
      </c>
      <c r="J33" s="23">
        <f t="shared" si="6"/>
        <v>0.79100000000000004</v>
      </c>
      <c r="M33">
        <f>G23/F23*100</f>
        <v>122.9760923330585</v>
      </c>
    </row>
    <row r="34" spans="1:13" ht="19.5" customHeight="1" x14ac:dyDescent="0.25">
      <c r="A34" s="39" t="s">
        <v>158</v>
      </c>
      <c r="B34" s="5" t="s">
        <v>46</v>
      </c>
      <c r="C34" s="124"/>
      <c r="D34" s="156"/>
      <c r="E34" s="157"/>
      <c r="F34" s="23">
        <v>0.7</v>
      </c>
      <c r="G34" s="23">
        <v>0.7</v>
      </c>
      <c r="H34" s="23">
        <v>0.7</v>
      </c>
      <c r="I34" s="23">
        <v>0.7</v>
      </c>
      <c r="J34" s="23">
        <v>0.7</v>
      </c>
    </row>
    <row r="35" spans="1:13" ht="19.5" customHeight="1" x14ac:dyDescent="0.25">
      <c r="A35" s="39" t="s">
        <v>159</v>
      </c>
      <c r="B35" s="5" t="s">
        <v>105</v>
      </c>
      <c r="C35" s="124"/>
      <c r="D35" s="156"/>
      <c r="E35" s="157"/>
      <c r="F35" s="23">
        <v>0.01</v>
      </c>
      <c r="G35" s="23">
        <v>1.2999999999999999E-2</v>
      </c>
      <c r="H35" s="23">
        <v>1.7000000000000001E-2</v>
      </c>
      <c r="I35" s="23">
        <v>1.7000000000000001E-2</v>
      </c>
      <c r="J35" s="23">
        <v>1.7000000000000001E-2</v>
      </c>
    </row>
    <row r="36" spans="1:13" ht="21" customHeight="1" x14ac:dyDescent="0.25">
      <c r="A36" s="39" t="s">
        <v>160</v>
      </c>
      <c r="B36" s="5" t="s">
        <v>149</v>
      </c>
      <c r="C36" s="124"/>
      <c r="D36" s="156"/>
      <c r="E36" s="157"/>
      <c r="F36" s="23">
        <v>0</v>
      </c>
      <c r="G36" s="23">
        <v>6.4000000000000001E-2</v>
      </c>
      <c r="H36" s="23">
        <v>3.4000000000000002E-2</v>
      </c>
      <c r="I36" s="23">
        <v>3.4000000000000002E-2</v>
      </c>
      <c r="J36" s="23">
        <v>3.4000000000000002E-2</v>
      </c>
    </row>
    <row r="37" spans="1:13" ht="19.5" customHeight="1" x14ac:dyDescent="0.25">
      <c r="A37" s="39" t="s">
        <v>161</v>
      </c>
      <c r="B37" s="5" t="s">
        <v>483</v>
      </c>
      <c r="C37" s="124"/>
      <c r="D37" s="158"/>
      <c r="E37" s="159"/>
      <c r="F37" s="23">
        <v>0.04</v>
      </c>
      <c r="G37" s="23">
        <v>0.04</v>
      </c>
      <c r="H37" s="23">
        <v>0.04</v>
      </c>
      <c r="I37" s="23">
        <v>0.04</v>
      </c>
      <c r="J37" s="23">
        <v>0.04</v>
      </c>
    </row>
    <row r="38" spans="1:13" s="35" customFormat="1" ht="19.5" hidden="1" customHeight="1" outlineLevel="1" x14ac:dyDescent="0.25">
      <c r="A38" s="39"/>
      <c r="B38" s="5" t="s">
        <v>46</v>
      </c>
      <c r="C38" s="124"/>
      <c r="D38" s="68"/>
      <c r="E38" s="69"/>
      <c r="F38" s="23"/>
      <c r="G38" s="23"/>
      <c r="H38" s="23"/>
      <c r="I38" s="23"/>
      <c r="J38" s="23"/>
    </row>
    <row r="39" spans="1:13" s="35" customFormat="1" ht="19.5" hidden="1" customHeight="1" outlineLevel="1" x14ac:dyDescent="0.25">
      <c r="A39" s="39"/>
      <c r="B39" s="5" t="s">
        <v>105</v>
      </c>
      <c r="C39" s="124"/>
      <c r="D39" s="68"/>
      <c r="E39" s="69"/>
      <c r="F39" s="23"/>
      <c r="G39" s="23"/>
      <c r="H39" s="23"/>
      <c r="I39" s="23"/>
      <c r="J39" s="23"/>
    </row>
    <row r="40" spans="1:13" s="35" customFormat="1" ht="19.5" hidden="1" customHeight="1" outlineLevel="1" x14ac:dyDescent="0.25">
      <c r="A40" s="39"/>
      <c r="B40" s="5" t="s">
        <v>149</v>
      </c>
      <c r="C40" s="124"/>
      <c r="D40" s="68"/>
      <c r="E40" s="69"/>
      <c r="F40" s="23"/>
      <c r="G40" s="23"/>
      <c r="H40" s="23"/>
      <c r="I40" s="23"/>
      <c r="J40" s="23"/>
    </row>
    <row r="41" spans="1:13" s="35" customFormat="1" ht="19.5" hidden="1" customHeight="1" outlineLevel="1" x14ac:dyDescent="0.25">
      <c r="A41" s="39"/>
      <c r="B41" s="5" t="s">
        <v>483</v>
      </c>
      <c r="C41" s="124"/>
      <c r="D41" s="68"/>
      <c r="E41" s="69"/>
      <c r="F41" s="23"/>
      <c r="G41" s="23"/>
      <c r="H41" s="23"/>
      <c r="I41" s="23"/>
      <c r="J41" s="23"/>
    </row>
    <row r="42" spans="1:13" ht="32.25" customHeight="1" collapsed="1" x14ac:dyDescent="0.25">
      <c r="A42" s="66" t="s">
        <v>17</v>
      </c>
      <c r="B42" s="3" t="s">
        <v>157</v>
      </c>
      <c r="C42" s="124"/>
      <c r="D42" s="154" t="s">
        <v>97</v>
      </c>
      <c r="E42" s="155"/>
      <c r="F42" s="21"/>
      <c r="G42" s="21"/>
      <c r="H42" s="21"/>
      <c r="I42" s="21"/>
      <c r="J42" s="21"/>
    </row>
    <row r="43" spans="1:13" ht="18" customHeight="1" x14ac:dyDescent="0.25">
      <c r="A43" s="66" t="s">
        <v>162</v>
      </c>
      <c r="B43" s="5" t="s">
        <v>46</v>
      </c>
      <c r="C43" s="124"/>
      <c r="D43" s="156"/>
      <c r="E43" s="157"/>
      <c r="F43" s="21">
        <v>53365.3</v>
      </c>
      <c r="G43" s="21">
        <v>56390.400000000001</v>
      </c>
      <c r="H43" s="21">
        <v>58082.1</v>
      </c>
      <c r="I43" s="21">
        <v>59824.6</v>
      </c>
      <c r="J43" s="22">
        <v>61619.4</v>
      </c>
      <c r="K43">
        <f>J43/G43*100</f>
        <v>109.27285495403474</v>
      </c>
    </row>
    <row r="44" spans="1:13" ht="18" customHeight="1" x14ac:dyDescent="0.25">
      <c r="A44" s="66" t="s">
        <v>163</v>
      </c>
      <c r="B44" s="5" t="s">
        <v>105</v>
      </c>
      <c r="C44" s="124"/>
      <c r="D44" s="156"/>
      <c r="E44" s="157"/>
      <c r="F44" s="21">
        <v>67499.28</v>
      </c>
      <c r="G44" s="21">
        <v>90277.69</v>
      </c>
      <c r="H44" s="21">
        <v>97254.82</v>
      </c>
      <c r="I44" s="21">
        <v>100490.2</v>
      </c>
      <c r="J44" s="22">
        <v>104411.76</v>
      </c>
      <c r="K44">
        <f t="shared" ref="K44:K46" si="7">J44/G44*100</f>
        <v>115.65621583804371</v>
      </c>
    </row>
    <row r="45" spans="1:13" ht="19.5" customHeight="1" x14ac:dyDescent="0.25">
      <c r="A45" s="66" t="s">
        <v>164</v>
      </c>
      <c r="B45" s="5" t="s">
        <v>149</v>
      </c>
      <c r="C45" s="124"/>
      <c r="D45" s="156"/>
      <c r="E45" s="157"/>
      <c r="F45" s="21">
        <v>0</v>
      </c>
      <c r="G45" s="21">
        <v>78125</v>
      </c>
      <c r="H45" s="21">
        <v>56617</v>
      </c>
      <c r="I45" s="21">
        <v>57598</v>
      </c>
      <c r="J45" s="22">
        <v>58578</v>
      </c>
    </row>
    <row r="46" spans="1:13" ht="18" customHeight="1" x14ac:dyDescent="0.25">
      <c r="A46" s="66" t="s">
        <v>165</v>
      </c>
      <c r="B46" s="5" t="s">
        <v>483</v>
      </c>
      <c r="C46" s="125"/>
      <c r="D46" s="158"/>
      <c r="E46" s="159"/>
      <c r="F46" s="21">
        <v>64625.66</v>
      </c>
      <c r="G46" s="21">
        <v>64685.07</v>
      </c>
      <c r="H46" s="21">
        <v>66980.63</v>
      </c>
      <c r="I46" s="21">
        <v>66980.63</v>
      </c>
      <c r="J46" s="22">
        <v>66980.63</v>
      </c>
      <c r="K46">
        <f t="shared" si="7"/>
        <v>103.54882509982598</v>
      </c>
    </row>
    <row r="47" spans="1:13" s="35" customFormat="1" ht="18" hidden="1" customHeight="1" outlineLevel="1" x14ac:dyDescent="0.25">
      <c r="A47" s="66"/>
      <c r="B47" s="5"/>
      <c r="C47" s="63"/>
      <c r="D47" s="70"/>
      <c r="E47" s="71"/>
      <c r="F47" s="21"/>
      <c r="G47" s="21">
        <f t="shared" ref="G47:I48" si="8">G43/F43</f>
        <v>1.0566866484400912</v>
      </c>
      <c r="H47" s="21">
        <f t="shared" si="8"/>
        <v>1.0299997871978208</v>
      </c>
      <c r="I47" s="21">
        <f t="shared" si="8"/>
        <v>1.0300006370293084</v>
      </c>
      <c r="J47" s="22">
        <f>J43/G43</f>
        <v>1.0927285495403474</v>
      </c>
    </row>
    <row r="48" spans="1:13" s="35" customFormat="1" ht="18" hidden="1" customHeight="1" outlineLevel="1" x14ac:dyDescent="0.25">
      <c r="A48" s="66"/>
      <c r="B48" s="5"/>
      <c r="C48" s="63"/>
      <c r="D48" s="70"/>
      <c r="E48" s="71"/>
      <c r="F48" s="21"/>
      <c r="G48" s="21">
        <f t="shared" si="8"/>
        <v>1.3374615255155315</v>
      </c>
      <c r="H48" s="21">
        <f t="shared" si="8"/>
        <v>1.077285207452694</v>
      </c>
      <c r="I48" s="21">
        <f t="shared" si="8"/>
        <v>1.0332670401323039</v>
      </c>
      <c r="J48" s="22">
        <f>J44/G44</f>
        <v>1.1565621583804371</v>
      </c>
    </row>
    <row r="49" spans="1:12" s="35" customFormat="1" ht="18" hidden="1" customHeight="1" outlineLevel="1" x14ac:dyDescent="0.25">
      <c r="A49" s="66"/>
      <c r="B49" s="5"/>
      <c r="C49" s="63"/>
      <c r="D49" s="70"/>
      <c r="E49" s="71"/>
      <c r="F49" s="21"/>
      <c r="G49" s="21" t="e">
        <f>G45/F45</f>
        <v>#DIV/0!</v>
      </c>
      <c r="H49" s="21">
        <f t="shared" ref="H49:I49" si="9">H45/G45</f>
        <v>0.72469760000000005</v>
      </c>
      <c r="I49" s="21">
        <f t="shared" si="9"/>
        <v>1.0173269512690535</v>
      </c>
      <c r="J49" s="46">
        <f>J45/G45</f>
        <v>0.74979839999999998</v>
      </c>
    </row>
    <row r="50" spans="1:12" s="35" customFormat="1" ht="18" hidden="1" customHeight="1" outlineLevel="1" x14ac:dyDescent="0.25">
      <c r="A50" s="66"/>
      <c r="B50" s="5"/>
      <c r="C50" s="63"/>
      <c r="D50" s="70"/>
      <c r="E50" s="71"/>
      <c r="F50" s="21"/>
      <c r="G50" s="21">
        <f>G46/F46</f>
        <v>1.0009192942865108</v>
      </c>
      <c r="H50" s="21">
        <f t="shared" ref="H50:I50" si="10">H46/G46</f>
        <v>1.0354882509982597</v>
      </c>
      <c r="I50" s="21">
        <f t="shared" si="10"/>
        <v>1</v>
      </c>
      <c r="J50" s="22">
        <f t="shared" ref="J50" si="11">J46/G46</f>
        <v>1.0354882509982597</v>
      </c>
    </row>
    <row r="51" spans="1:12" s="2" customFormat="1" ht="18.75" customHeight="1" collapsed="1" x14ac:dyDescent="0.25">
      <c r="A51" s="43" t="s">
        <v>101</v>
      </c>
      <c r="B51" s="152" t="s">
        <v>100</v>
      </c>
      <c r="C51" s="152"/>
      <c r="D51" s="152"/>
      <c r="E51" s="152"/>
      <c r="F51" s="152"/>
      <c r="G51" s="152"/>
      <c r="H51" s="152"/>
      <c r="I51" s="152"/>
      <c r="J51" s="152"/>
    </row>
    <row r="52" spans="1:12" ht="24.75" customHeight="1" x14ac:dyDescent="0.25">
      <c r="A52" s="66" t="s">
        <v>32</v>
      </c>
      <c r="B52" s="95" t="s">
        <v>10</v>
      </c>
      <c r="C52" s="95"/>
      <c r="D52" s="95"/>
      <c r="E52" s="95"/>
      <c r="F52" s="95"/>
      <c r="G52" s="95"/>
      <c r="H52" s="95"/>
      <c r="I52" s="95"/>
      <c r="J52" s="95"/>
    </row>
    <row r="53" spans="1:12" x14ac:dyDescent="0.25">
      <c r="A53" s="66" t="s">
        <v>34</v>
      </c>
      <c r="B53" s="31" t="s">
        <v>11</v>
      </c>
      <c r="C53" s="30"/>
      <c r="D53" s="107" t="s">
        <v>12</v>
      </c>
      <c r="E53" s="108"/>
      <c r="F53" s="73">
        <v>21656.3</v>
      </c>
      <c r="G53" s="73">
        <v>26830.25</v>
      </c>
      <c r="H53" s="73">
        <f>G53</f>
        <v>26830.25</v>
      </c>
      <c r="I53" s="73">
        <v>26830.25</v>
      </c>
      <c r="J53" s="86">
        <v>26830.25</v>
      </c>
      <c r="L53" s="38">
        <v>0.03</v>
      </c>
    </row>
    <row r="54" spans="1:12" ht="21" customHeight="1" x14ac:dyDescent="0.25">
      <c r="A54" s="66" t="s">
        <v>35</v>
      </c>
      <c r="B54" s="5" t="s">
        <v>13</v>
      </c>
      <c r="C54" s="30"/>
      <c r="D54" s="96" t="s">
        <v>12</v>
      </c>
      <c r="E54" s="97"/>
      <c r="F54" s="21">
        <v>7774</v>
      </c>
      <c r="G54" s="21">
        <v>9467</v>
      </c>
      <c r="H54" s="73">
        <v>9467</v>
      </c>
      <c r="I54" s="73">
        <v>9467</v>
      </c>
      <c r="J54" s="86">
        <v>9467</v>
      </c>
    </row>
    <row r="55" spans="1:12" x14ac:dyDescent="0.25">
      <c r="A55" s="66" t="s">
        <v>113</v>
      </c>
      <c r="B55" s="5" t="s">
        <v>14</v>
      </c>
      <c r="C55" s="30"/>
      <c r="D55" s="96" t="s">
        <v>15</v>
      </c>
      <c r="E55" s="97"/>
      <c r="F55" s="21">
        <v>9986</v>
      </c>
      <c r="G55" s="21">
        <v>10584</v>
      </c>
      <c r="H55" s="73">
        <f>10584-600</f>
        <v>9984</v>
      </c>
      <c r="I55" s="73">
        <v>9984</v>
      </c>
      <c r="J55" s="86">
        <v>9984</v>
      </c>
    </row>
    <row r="56" spans="1:12" ht="21" customHeight="1" x14ac:dyDescent="0.25">
      <c r="A56" s="66" t="s">
        <v>166</v>
      </c>
      <c r="B56" s="5" t="s">
        <v>167</v>
      </c>
      <c r="C56" s="29" t="s">
        <v>301</v>
      </c>
      <c r="D56" s="109" t="s">
        <v>12</v>
      </c>
      <c r="E56" s="110"/>
      <c r="F56" s="21">
        <v>0</v>
      </c>
      <c r="G56" s="21">
        <v>300</v>
      </c>
      <c r="H56" s="73">
        <v>300</v>
      </c>
      <c r="I56" s="73">
        <v>300</v>
      </c>
      <c r="J56" s="86">
        <v>300</v>
      </c>
    </row>
    <row r="57" spans="1:12" ht="18.75" customHeight="1" x14ac:dyDescent="0.25">
      <c r="A57" s="66" t="s">
        <v>36</v>
      </c>
      <c r="B57" s="56" t="s">
        <v>86</v>
      </c>
      <c r="C57" s="30"/>
      <c r="D57" s="96" t="s">
        <v>87</v>
      </c>
      <c r="E57" s="97"/>
      <c r="F57" s="21">
        <v>2365.35</v>
      </c>
      <c r="G57" s="21" t="s">
        <v>479</v>
      </c>
      <c r="H57" s="21" t="s">
        <v>367</v>
      </c>
      <c r="I57" s="21" t="s">
        <v>368</v>
      </c>
      <c r="J57" s="22" t="s">
        <v>369</v>
      </c>
    </row>
    <row r="58" spans="1:12" hidden="1" outlineLevel="1" x14ac:dyDescent="0.25">
      <c r="A58" s="66" t="s">
        <v>38</v>
      </c>
      <c r="B58" s="7" t="s">
        <v>98</v>
      </c>
      <c r="C58" s="30"/>
      <c r="D58" s="96" t="s">
        <v>87</v>
      </c>
      <c r="E58" s="97"/>
      <c r="F58" s="21"/>
      <c r="G58" s="21"/>
      <c r="H58" s="21"/>
      <c r="I58" s="21"/>
      <c r="J58" s="22"/>
    </row>
    <row r="59" spans="1:12" ht="31.5" collapsed="1" x14ac:dyDescent="0.25">
      <c r="A59" s="24" t="s">
        <v>475</v>
      </c>
      <c r="B59" s="9" t="s">
        <v>88</v>
      </c>
      <c r="C59" s="30"/>
      <c r="D59" s="145" t="s">
        <v>89</v>
      </c>
      <c r="E59" s="146"/>
      <c r="F59" s="87">
        <v>1384.27</v>
      </c>
      <c r="G59" s="87" t="s">
        <v>478</v>
      </c>
      <c r="H59" s="87" t="s">
        <v>370</v>
      </c>
      <c r="I59" s="87" t="s">
        <v>371</v>
      </c>
      <c r="J59" s="88" t="s">
        <v>372</v>
      </c>
    </row>
    <row r="60" spans="1:12" ht="31.5" x14ac:dyDescent="0.25">
      <c r="A60" s="66" t="s">
        <v>38</v>
      </c>
      <c r="B60" s="6" t="s">
        <v>168</v>
      </c>
      <c r="C60" s="4"/>
      <c r="D60" s="148" t="s">
        <v>474</v>
      </c>
      <c r="E60" s="148"/>
      <c r="F60" s="21">
        <v>0</v>
      </c>
      <c r="G60" s="21">
        <v>3.76</v>
      </c>
      <c r="H60" s="21" t="s">
        <v>373</v>
      </c>
      <c r="I60" s="21" t="s">
        <v>374</v>
      </c>
      <c r="J60" s="22" t="s">
        <v>375</v>
      </c>
    </row>
    <row r="61" spans="1:12" ht="21.75" customHeight="1" x14ac:dyDescent="0.25">
      <c r="A61" s="66" t="s">
        <v>114</v>
      </c>
      <c r="B61" s="92" t="s">
        <v>209</v>
      </c>
      <c r="C61" s="92"/>
      <c r="D61" s="92"/>
      <c r="E61" s="92"/>
      <c r="F61" s="92"/>
      <c r="G61" s="92"/>
      <c r="H61" s="92"/>
      <c r="I61" s="92"/>
      <c r="J61" s="92"/>
    </row>
    <row r="62" spans="1:12" ht="17.25" customHeight="1" x14ac:dyDescent="0.25">
      <c r="A62" s="147" t="s">
        <v>191</v>
      </c>
      <c r="B62" s="129" t="s">
        <v>170</v>
      </c>
      <c r="C62" s="129" t="s">
        <v>301</v>
      </c>
      <c r="D62" s="72" t="s">
        <v>210</v>
      </c>
      <c r="E62" s="149" t="s">
        <v>99</v>
      </c>
      <c r="F62" s="61" t="s">
        <v>329</v>
      </c>
      <c r="G62" s="61" t="s">
        <v>330</v>
      </c>
      <c r="H62" s="61" t="s">
        <v>376</v>
      </c>
      <c r="I62" s="61" t="s">
        <v>377</v>
      </c>
      <c r="J62" s="20" t="s">
        <v>378</v>
      </c>
    </row>
    <row r="63" spans="1:12" ht="17.25" customHeight="1" x14ac:dyDescent="0.25">
      <c r="A63" s="147"/>
      <c r="B63" s="129"/>
      <c r="C63" s="129"/>
      <c r="D63" s="65" t="s">
        <v>213</v>
      </c>
      <c r="E63" s="150"/>
      <c r="F63" s="61" t="s">
        <v>331</v>
      </c>
      <c r="G63" s="61" t="s">
        <v>332</v>
      </c>
      <c r="H63" s="61" t="s">
        <v>379</v>
      </c>
      <c r="I63" s="61" t="s">
        <v>380</v>
      </c>
      <c r="J63" s="20" t="s">
        <v>381</v>
      </c>
    </row>
    <row r="64" spans="1:12" ht="16.5" customHeight="1" x14ac:dyDescent="0.25">
      <c r="A64" s="144" t="s">
        <v>189</v>
      </c>
      <c r="B64" s="129" t="s">
        <v>171</v>
      </c>
      <c r="C64" s="129"/>
      <c r="D64" s="72" t="s">
        <v>210</v>
      </c>
      <c r="E64" s="150"/>
      <c r="F64" s="61" t="s">
        <v>329</v>
      </c>
      <c r="G64" s="61" t="s">
        <v>330</v>
      </c>
      <c r="H64" s="61" t="s">
        <v>376</v>
      </c>
      <c r="I64" s="61" t="s">
        <v>377</v>
      </c>
      <c r="J64" s="20" t="s">
        <v>378</v>
      </c>
    </row>
    <row r="65" spans="1:10" ht="13.5" customHeight="1" x14ac:dyDescent="0.25">
      <c r="A65" s="144"/>
      <c r="B65" s="129"/>
      <c r="C65" s="129"/>
      <c r="D65" s="65" t="s">
        <v>213</v>
      </c>
      <c r="E65" s="150"/>
      <c r="F65" s="61" t="s">
        <v>333</v>
      </c>
      <c r="G65" s="61" t="s">
        <v>334</v>
      </c>
      <c r="H65" s="61" t="s">
        <v>382</v>
      </c>
      <c r="I65" s="61" t="s">
        <v>383</v>
      </c>
      <c r="J65" s="20" t="s">
        <v>384</v>
      </c>
    </row>
    <row r="66" spans="1:10" ht="18" customHeight="1" x14ac:dyDescent="0.25">
      <c r="A66" s="144" t="s">
        <v>190</v>
      </c>
      <c r="B66" s="129" t="s">
        <v>172</v>
      </c>
      <c r="C66" s="129"/>
      <c r="D66" s="72" t="s">
        <v>210</v>
      </c>
      <c r="E66" s="150"/>
      <c r="F66" s="61" t="s">
        <v>329</v>
      </c>
      <c r="G66" s="61" t="s">
        <v>330</v>
      </c>
      <c r="H66" s="61" t="s">
        <v>376</v>
      </c>
      <c r="I66" s="61" t="s">
        <v>377</v>
      </c>
      <c r="J66" s="20" t="s">
        <v>378</v>
      </c>
    </row>
    <row r="67" spans="1:10" ht="15" customHeight="1" x14ac:dyDescent="0.25">
      <c r="A67" s="144"/>
      <c r="B67" s="129"/>
      <c r="C67" s="129"/>
      <c r="D67" s="65" t="s">
        <v>213</v>
      </c>
      <c r="E67" s="150"/>
      <c r="F67" s="61" t="s">
        <v>335</v>
      </c>
      <c r="G67" s="61" t="s">
        <v>336</v>
      </c>
      <c r="H67" s="61" t="s">
        <v>379</v>
      </c>
      <c r="I67" s="61" t="s">
        <v>380</v>
      </c>
      <c r="J67" s="20" t="s">
        <v>381</v>
      </c>
    </row>
    <row r="68" spans="1:10" ht="17.25" customHeight="1" x14ac:dyDescent="0.25">
      <c r="A68" s="144" t="s">
        <v>192</v>
      </c>
      <c r="B68" s="129" t="s">
        <v>173</v>
      </c>
      <c r="C68" s="129"/>
      <c r="D68" s="72" t="s">
        <v>210</v>
      </c>
      <c r="E68" s="150"/>
      <c r="F68" s="61" t="s">
        <v>329</v>
      </c>
      <c r="G68" s="61" t="s">
        <v>330</v>
      </c>
      <c r="H68" s="61" t="s">
        <v>376</v>
      </c>
      <c r="I68" s="61" t="s">
        <v>377</v>
      </c>
      <c r="J68" s="20" t="s">
        <v>378</v>
      </c>
    </row>
    <row r="69" spans="1:10" ht="15" customHeight="1" x14ac:dyDescent="0.25">
      <c r="A69" s="144"/>
      <c r="B69" s="129"/>
      <c r="C69" s="129"/>
      <c r="D69" s="65" t="s">
        <v>213</v>
      </c>
      <c r="E69" s="150"/>
      <c r="F69" s="61" t="s">
        <v>335</v>
      </c>
      <c r="G69" s="61" t="s">
        <v>336</v>
      </c>
      <c r="H69" s="61" t="s">
        <v>379</v>
      </c>
      <c r="I69" s="61" t="s">
        <v>380</v>
      </c>
      <c r="J69" s="20" t="s">
        <v>381</v>
      </c>
    </row>
    <row r="70" spans="1:10" ht="16.5" customHeight="1" x14ac:dyDescent="0.25">
      <c r="A70" s="144" t="s">
        <v>193</v>
      </c>
      <c r="B70" s="129" t="s">
        <v>174</v>
      </c>
      <c r="C70" s="129"/>
      <c r="D70" s="72" t="s">
        <v>210</v>
      </c>
      <c r="E70" s="150"/>
      <c r="F70" s="61" t="s">
        <v>329</v>
      </c>
      <c r="G70" s="61" t="s">
        <v>330</v>
      </c>
      <c r="H70" s="61" t="s">
        <v>376</v>
      </c>
      <c r="I70" s="61" t="s">
        <v>377</v>
      </c>
      <c r="J70" s="20" t="s">
        <v>378</v>
      </c>
    </row>
    <row r="71" spans="1:10" ht="17.25" customHeight="1" x14ac:dyDescent="0.25">
      <c r="A71" s="144"/>
      <c r="B71" s="129"/>
      <c r="C71" s="129"/>
      <c r="D71" s="65" t="s">
        <v>213</v>
      </c>
      <c r="E71" s="150"/>
      <c r="F71" s="61" t="s">
        <v>335</v>
      </c>
      <c r="G71" s="61" t="s">
        <v>336</v>
      </c>
      <c r="H71" s="61" t="s">
        <v>379</v>
      </c>
      <c r="I71" s="61" t="s">
        <v>380</v>
      </c>
      <c r="J71" s="20" t="s">
        <v>381</v>
      </c>
    </row>
    <row r="72" spans="1:10" ht="14.25" customHeight="1" x14ac:dyDescent="0.25">
      <c r="A72" s="144" t="s">
        <v>194</v>
      </c>
      <c r="B72" s="129" t="s">
        <v>175</v>
      </c>
      <c r="C72" s="129"/>
      <c r="D72" s="72" t="s">
        <v>210</v>
      </c>
      <c r="E72" s="150"/>
      <c r="F72" s="61" t="s">
        <v>329</v>
      </c>
      <c r="G72" s="61" t="s">
        <v>330</v>
      </c>
      <c r="H72" s="61" t="s">
        <v>376</v>
      </c>
      <c r="I72" s="61" t="s">
        <v>377</v>
      </c>
      <c r="J72" s="20" t="s">
        <v>378</v>
      </c>
    </row>
    <row r="73" spans="1:10" ht="15.75" customHeight="1" x14ac:dyDescent="0.25">
      <c r="A73" s="144"/>
      <c r="B73" s="129"/>
      <c r="C73" s="129"/>
      <c r="D73" s="65" t="s">
        <v>213</v>
      </c>
      <c r="E73" s="150"/>
      <c r="F73" s="61" t="s">
        <v>335</v>
      </c>
      <c r="G73" s="61" t="s">
        <v>336</v>
      </c>
      <c r="H73" s="61" t="s">
        <v>379</v>
      </c>
      <c r="I73" s="61" t="s">
        <v>380</v>
      </c>
      <c r="J73" s="20" t="s">
        <v>381</v>
      </c>
    </row>
    <row r="74" spans="1:10" ht="18" customHeight="1" x14ac:dyDescent="0.25">
      <c r="A74" s="144" t="s">
        <v>195</v>
      </c>
      <c r="B74" s="129" t="s">
        <v>176</v>
      </c>
      <c r="C74" s="129"/>
      <c r="D74" s="72" t="s">
        <v>210</v>
      </c>
      <c r="E74" s="150"/>
      <c r="F74" s="61" t="s">
        <v>329</v>
      </c>
      <c r="G74" s="61" t="s">
        <v>330</v>
      </c>
      <c r="H74" s="61" t="s">
        <v>376</v>
      </c>
      <c r="I74" s="61" t="s">
        <v>377</v>
      </c>
      <c r="J74" s="20" t="s">
        <v>378</v>
      </c>
    </row>
    <row r="75" spans="1:10" ht="15" customHeight="1" x14ac:dyDescent="0.25">
      <c r="A75" s="144"/>
      <c r="B75" s="129"/>
      <c r="C75" s="129"/>
      <c r="D75" s="65" t="s">
        <v>213</v>
      </c>
      <c r="E75" s="150"/>
      <c r="F75" s="61" t="s">
        <v>335</v>
      </c>
      <c r="G75" s="61" t="s">
        <v>336</v>
      </c>
      <c r="H75" s="61" t="s">
        <v>379</v>
      </c>
      <c r="I75" s="61" t="s">
        <v>380</v>
      </c>
      <c r="J75" s="20" t="s">
        <v>381</v>
      </c>
    </row>
    <row r="76" spans="1:10" ht="16.5" customHeight="1" x14ac:dyDescent="0.25">
      <c r="A76" s="144" t="s">
        <v>196</v>
      </c>
      <c r="B76" s="129" t="s">
        <v>177</v>
      </c>
      <c r="C76" s="129"/>
      <c r="D76" s="72" t="s">
        <v>210</v>
      </c>
      <c r="E76" s="150"/>
      <c r="F76" s="61" t="s">
        <v>329</v>
      </c>
      <c r="G76" s="61" t="s">
        <v>330</v>
      </c>
      <c r="H76" s="61" t="s">
        <v>376</v>
      </c>
      <c r="I76" s="61" t="s">
        <v>377</v>
      </c>
      <c r="J76" s="20" t="s">
        <v>378</v>
      </c>
    </row>
    <row r="77" spans="1:10" ht="16.5" customHeight="1" x14ac:dyDescent="0.25">
      <c r="A77" s="144"/>
      <c r="B77" s="129"/>
      <c r="C77" s="129"/>
      <c r="D77" s="65" t="s">
        <v>213</v>
      </c>
      <c r="E77" s="150"/>
      <c r="F77" s="61" t="s">
        <v>335</v>
      </c>
      <c r="G77" s="61" t="s">
        <v>336</v>
      </c>
      <c r="H77" s="61" t="s">
        <v>379</v>
      </c>
      <c r="I77" s="61" t="s">
        <v>380</v>
      </c>
      <c r="J77" s="20" t="s">
        <v>381</v>
      </c>
    </row>
    <row r="78" spans="1:10" ht="18.75" customHeight="1" x14ac:dyDescent="0.25">
      <c r="A78" s="144" t="s">
        <v>197</v>
      </c>
      <c r="B78" s="129" t="s">
        <v>178</v>
      </c>
      <c r="C78" s="129"/>
      <c r="D78" s="72" t="s">
        <v>210</v>
      </c>
      <c r="E78" s="150"/>
      <c r="F78" s="61" t="s">
        <v>329</v>
      </c>
      <c r="G78" s="61" t="s">
        <v>330</v>
      </c>
      <c r="H78" s="61" t="s">
        <v>376</v>
      </c>
      <c r="I78" s="61" t="s">
        <v>377</v>
      </c>
      <c r="J78" s="20" t="s">
        <v>378</v>
      </c>
    </row>
    <row r="79" spans="1:10" ht="15.75" customHeight="1" x14ac:dyDescent="0.25">
      <c r="A79" s="144"/>
      <c r="B79" s="129"/>
      <c r="C79" s="129"/>
      <c r="D79" s="65" t="s">
        <v>213</v>
      </c>
      <c r="E79" s="150"/>
      <c r="F79" s="61" t="s">
        <v>335</v>
      </c>
      <c r="G79" s="61" t="s">
        <v>336</v>
      </c>
      <c r="H79" s="61" t="s">
        <v>379</v>
      </c>
      <c r="I79" s="61" t="s">
        <v>380</v>
      </c>
      <c r="J79" s="20" t="s">
        <v>381</v>
      </c>
    </row>
    <row r="80" spans="1:10" ht="17.25" customHeight="1" x14ac:dyDescent="0.25">
      <c r="A80" s="144" t="s">
        <v>198</v>
      </c>
      <c r="B80" s="129" t="s">
        <v>179</v>
      </c>
      <c r="C80" s="129"/>
      <c r="D80" s="72" t="s">
        <v>210</v>
      </c>
      <c r="E80" s="150"/>
      <c r="F80" s="61" t="s">
        <v>329</v>
      </c>
      <c r="G80" s="61" t="s">
        <v>330</v>
      </c>
      <c r="H80" s="61" t="s">
        <v>376</v>
      </c>
      <c r="I80" s="61" t="s">
        <v>377</v>
      </c>
      <c r="J80" s="20" t="s">
        <v>378</v>
      </c>
    </row>
    <row r="81" spans="1:10" ht="15.75" customHeight="1" x14ac:dyDescent="0.25">
      <c r="A81" s="144"/>
      <c r="B81" s="129"/>
      <c r="C81" s="129"/>
      <c r="D81" s="65" t="s">
        <v>213</v>
      </c>
      <c r="E81" s="151"/>
      <c r="F81" s="61" t="s">
        <v>335</v>
      </c>
      <c r="G81" s="61" t="s">
        <v>336</v>
      </c>
      <c r="H81" s="61" t="s">
        <v>379</v>
      </c>
      <c r="I81" s="61" t="s">
        <v>380</v>
      </c>
      <c r="J81" s="20" t="s">
        <v>381</v>
      </c>
    </row>
    <row r="82" spans="1:10" ht="18" customHeight="1" x14ac:dyDescent="0.25">
      <c r="A82" s="144" t="s">
        <v>199</v>
      </c>
      <c r="B82" s="129" t="s">
        <v>180</v>
      </c>
      <c r="C82" s="129"/>
      <c r="D82" s="72" t="s">
        <v>210</v>
      </c>
      <c r="E82" s="149" t="s">
        <v>99</v>
      </c>
      <c r="F82" s="61" t="s">
        <v>329</v>
      </c>
      <c r="G82" s="61" t="s">
        <v>330</v>
      </c>
      <c r="H82" s="61" t="s">
        <v>376</v>
      </c>
      <c r="I82" s="61" t="s">
        <v>377</v>
      </c>
      <c r="J82" s="20" t="s">
        <v>378</v>
      </c>
    </row>
    <row r="83" spans="1:10" ht="17.25" customHeight="1" x14ac:dyDescent="0.25">
      <c r="A83" s="144"/>
      <c r="B83" s="129"/>
      <c r="C83" s="129"/>
      <c r="D83" s="65" t="s">
        <v>213</v>
      </c>
      <c r="E83" s="150"/>
      <c r="F83" s="61" t="s">
        <v>335</v>
      </c>
      <c r="G83" s="61" t="s">
        <v>336</v>
      </c>
      <c r="H83" s="61" t="s">
        <v>379</v>
      </c>
      <c r="I83" s="61" t="s">
        <v>380</v>
      </c>
      <c r="J83" s="20" t="s">
        <v>381</v>
      </c>
    </row>
    <row r="84" spans="1:10" ht="17.25" customHeight="1" x14ac:dyDescent="0.25">
      <c r="A84" s="144" t="s">
        <v>200</v>
      </c>
      <c r="B84" s="129" t="s">
        <v>181</v>
      </c>
      <c r="C84" s="129"/>
      <c r="D84" s="72" t="s">
        <v>210</v>
      </c>
      <c r="E84" s="150"/>
      <c r="F84" s="61" t="s">
        <v>329</v>
      </c>
      <c r="G84" s="61" t="s">
        <v>330</v>
      </c>
      <c r="H84" s="61" t="s">
        <v>376</v>
      </c>
      <c r="I84" s="61" t="s">
        <v>377</v>
      </c>
      <c r="J84" s="20" t="s">
        <v>378</v>
      </c>
    </row>
    <row r="85" spans="1:10" ht="17.25" customHeight="1" x14ac:dyDescent="0.25">
      <c r="A85" s="144"/>
      <c r="B85" s="129"/>
      <c r="C85" s="129"/>
      <c r="D85" s="65" t="s">
        <v>213</v>
      </c>
      <c r="E85" s="150"/>
      <c r="F85" s="61" t="s">
        <v>333</v>
      </c>
      <c r="G85" s="61" t="s">
        <v>334</v>
      </c>
      <c r="H85" s="61" t="s">
        <v>382</v>
      </c>
      <c r="I85" s="61" t="s">
        <v>383</v>
      </c>
      <c r="J85" s="20" t="s">
        <v>384</v>
      </c>
    </row>
    <row r="86" spans="1:10" ht="18" customHeight="1" x14ac:dyDescent="0.25">
      <c r="A86" s="144" t="s">
        <v>201</v>
      </c>
      <c r="B86" s="129" t="s">
        <v>182</v>
      </c>
      <c r="C86" s="129"/>
      <c r="D86" s="72" t="s">
        <v>210</v>
      </c>
      <c r="E86" s="150"/>
      <c r="F86" s="61" t="s">
        <v>329</v>
      </c>
      <c r="G86" s="61" t="s">
        <v>330</v>
      </c>
      <c r="H86" s="61" t="s">
        <v>376</v>
      </c>
      <c r="I86" s="61" t="s">
        <v>377</v>
      </c>
      <c r="J86" s="20" t="s">
        <v>378</v>
      </c>
    </row>
    <row r="87" spans="1:10" ht="50.25" customHeight="1" x14ac:dyDescent="0.25">
      <c r="A87" s="144"/>
      <c r="B87" s="129"/>
      <c r="C87" s="129"/>
      <c r="D87" s="65" t="s">
        <v>213</v>
      </c>
      <c r="E87" s="150"/>
      <c r="F87" s="61" t="s">
        <v>501</v>
      </c>
      <c r="G87" s="61" t="s">
        <v>502</v>
      </c>
      <c r="H87" s="61" t="s">
        <v>503</v>
      </c>
      <c r="I87" s="61" t="s">
        <v>504</v>
      </c>
      <c r="J87" s="61" t="s">
        <v>505</v>
      </c>
    </row>
    <row r="88" spans="1:10" ht="17.25" customHeight="1" x14ac:dyDescent="0.25">
      <c r="A88" s="144" t="s">
        <v>202</v>
      </c>
      <c r="B88" s="129" t="s">
        <v>183</v>
      </c>
      <c r="C88" s="129"/>
      <c r="D88" s="72" t="s">
        <v>210</v>
      </c>
      <c r="E88" s="150"/>
      <c r="F88" s="61" t="s">
        <v>329</v>
      </c>
      <c r="G88" s="61" t="s">
        <v>330</v>
      </c>
      <c r="H88" s="61" t="s">
        <v>376</v>
      </c>
      <c r="I88" s="61" t="s">
        <v>377</v>
      </c>
      <c r="J88" s="20" t="s">
        <v>378</v>
      </c>
    </row>
    <row r="89" spans="1:10" ht="67.5" customHeight="1" x14ac:dyDescent="0.25">
      <c r="A89" s="144"/>
      <c r="B89" s="129"/>
      <c r="C89" s="129"/>
      <c r="D89" s="65" t="s">
        <v>213</v>
      </c>
      <c r="E89" s="150"/>
      <c r="F89" s="61" t="s">
        <v>333</v>
      </c>
      <c r="G89" s="61" t="s">
        <v>334</v>
      </c>
      <c r="H89" s="61" t="s">
        <v>385</v>
      </c>
      <c r="I89" s="61" t="s">
        <v>499</v>
      </c>
      <c r="J89" s="61" t="s">
        <v>500</v>
      </c>
    </row>
    <row r="90" spans="1:10" ht="17.25" customHeight="1" x14ac:dyDescent="0.25">
      <c r="A90" s="144" t="s">
        <v>203</v>
      </c>
      <c r="B90" s="129" t="s">
        <v>184</v>
      </c>
      <c r="C90" s="129"/>
      <c r="D90" s="72" t="s">
        <v>210</v>
      </c>
      <c r="E90" s="150"/>
      <c r="F90" s="61" t="s">
        <v>337</v>
      </c>
      <c r="G90" s="61" t="s">
        <v>330</v>
      </c>
      <c r="H90" s="61" t="s">
        <v>376</v>
      </c>
      <c r="I90" s="61" t="s">
        <v>377</v>
      </c>
      <c r="J90" s="20" t="s">
        <v>378</v>
      </c>
    </row>
    <row r="91" spans="1:10" ht="17.25" customHeight="1" x14ac:dyDescent="0.25">
      <c r="A91" s="144"/>
      <c r="B91" s="129"/>
      <c r="C91" s="129"/>
      <c r="D91" s="65" t="s">
        <v>213</v>
      </c>
      <c r="E91" s="150"/>
      <c r="F91" s="61" t="s">
        <v>335</v>
      </c>
      <c r="G91" s="61" t="s">
        <v>336</v>
      </c>
      <c r="H91" s="61" t="s">
        <v>379</v>
      </c>
      <c r="I91" s="61" t="s">
        <v>380</v>
      </c>
      <c r="J91" s="20" t="s">
        <v>381</v>
      </c>
    </row>
    <row r="92" spans="1:10" ht="18" customHeight="1" x14ac:dyDescent="0.25">
      <c r="A92" s="144" t="s">
        <v>204</v>
      </c>
      <c r="B92" s="129" t="s">
        <v>185</v>
      </c>
      <c r="C92" s="129"/>
      <c r="D92" s="72" t="s">
        <v>210</v>
      </c>
      <c r="E92" s="150"/>
      <c r="F92" s="61" t="s">
        <v>337</v>
      </c>
      <c r="G92" s="61" t="s">
        <v>330</v>
      </c>
      <c r="H92" s="61" t="s">
        <v>376</v>
      </c>
      <c r="I92" s="61" t="s">
        <v>377</v>
      </c>
      <c r="J92" s="20" t="s">
        <v>378</v>
      </c>
    </row>
    <row r="93" spans="1:10" ht="16.5" customHeight="1" x14ac:dyDescent="0.25">
      <c r="A93" s="144"/>
      <c r="B93" s="129"/>
      <c r="C93" s="129"/>
      <c r="D93" s="65" t="s">
        <v>213</v>
      </c>
      <c r="E93" s="150"/>
      <c r="F93" s="61" t="s">
        <v>335</v>
      </c>
      <c r="G93" s="61" t="s">
        <v>336</v>
      </c>
      <c r="H93" s="61" t="s">
        <v>379</v>
      </c>
      <c r="I93" s="61" t="s">
        <v>380</v>
      </c>
      <c r="J93" s="20" t="s">
        <v>381</v>
      </c>
    </row>
    <row r="94" spans="1:10" ht="13.5" customHeight="1" x14ac:dyDescent="0.25">
      <c r="A94" s="144" t="s">
        <v>205</v>
      </c>
      <c r="B94" s="129" t="s">
        <v>186</v>
      </c>
      <c r="C94" s="129"/>
      <c r="D94" s="72" t="s">
        <v>210</v>
      </c>
      <c r="E94" s="150"/>
      <c r="F94" s="61" t="s">
        <v>337</v>
      </c>
      <c r="G94" s="61" t="s">
        <v>330</v>
      </c>
      <c r="H94" s="61" t="s">
        <v>376</v>
      </c>
      <c r="I94" s="61" t="s">
        <v>377</v>
      </c>
      <c r="J94" s="20" t="s">
        <v>378</v>
      </c>
    </row>
    <row r="95" spans="1:10" ht="16.5" customHeight="1" x14ac:dyDescent="0.25">
      <c r="A95" s="144"/>
      <c r="B95" s="129"/>
      <c r="C95" s="129"/>
      <c r="D95" s="65" t="s">
        <v>213</v>
      </c>
      <c r="E95" s="150"/>
      <c r="F95" s="61" t="s">
        <v>335</v>
      </c>
      <c r="G95" s="61" t="s">
        <v>336</v>
      </c>
      <c r="H95" s="61" t="s">
        <v>379</v>
      </c>
      <c r="I95" s="61" t="s">
        <v>380</v>
      </c>
      <c r="J95" s="20" t="s">
        <v>381</v>
      </c>
    </row>
    <row r="96" spans="1:10" ht="17.25" customHeight="1" x14ac:dyDescent="0.25">
      <c r="A96" s="144" t="s">
        <v>206</v>
      </c>
      <c r="B96" s="129" t="s">
        <v>187</v>
      </c>
      <c r="C96" s="129"/>
      <c r="D96" s="72" t="s">
        <v>210</v>
      </c>
      <c r="E96" s="150"/>
      <c r="F96" s="61" t="s">
        <v>337</v>
      </c>
      <c r="G96" s="61" t="s">
        <v>330</v>
      </c>
      <c r="H96" s="61" t="s">
        <v>376</v>
      </c>
      <c r="I96" s="61" t="s">
        <v>377</v>
      </c>
      <c r="J96" s="20" t="s">
        <v>378</v>
      </c>
    </row>
    <row r="97" spans="1:15" ht="18" customHeight="1" x14ac:dyDescent="0.25">
      <c r="A97" s="144"/>
      <c r="B97" s="129"/>
      <c r="C97" s="129"/>
      <c r="D97" s="65" t="s">
        <v>213</v>
      </c>
      <c r="E97" s="150"/>
      <c r="F97" s="61" t="s">
        <v>335</v>
      </c>
      <c r="G97" s="61" t="s">
        <v>336</v>
      </c>
      <c r="H97" s="61" t="s">
        <v>379</v>
      </c>
      <c r="I97" s="61" t="s">
        <v>380</v>
      </c>
      <c r="J97" s="20" t="s">
        <v>381</v>
      </c>
    </row>
    <row r="98" spans="1:15" ht="17.25" customHeight="1" x14ac:dyDescent="0.25">
      <c r="A98" s="144" t="s">
        <v>207</v>
      </c>
      <c r="B98" s="129" t="s">
        <v>188</v>
      </c>
      <c r="C98" s="129"/>
      <c r="D98" s="72" t="s">
        <v>210</v>
      </c>
      <c r="E98" s="150"/>
      <c r="F98" s="61" t="s">
        <v>337</v>
      </c>
      <c r="G98" s="61" t="s">
        <v>330</v>
      </c>
      <c r="H98" s="61" t="s">
        <v>376</v>
      </c>
      <c r="I98" s="61" t="s">
        <v>377</v>
      </c>
      <c r="J98" s="20" t="s">
        <v>378</v>
      </c>
    </row>
    <row r="99" spans="1:15" ht="17.25" customHeight="1" x14ac:dyDescent="0.25">
      <c r="A99" s="144"/>
      <c r="B99" s="129"/>
      <c r="C99" s="129"/>
      <c r="D99" s="65" t="s">
        <v>213</v>
      </c>
      <c r="E99" s="151"/>
      <c r="F99" s="61" t="s">
        <v>335</v>
      </c>
      <c r="G99" s="61" t="s">
        <v>336</v>
      </c>
      <c r="H99" s="61" t="s">
        <v>379</v>
      </c>
      <c r="I99" s="61" t="s">
        <v>380</v>
      </c>
      <c r="J99" s="20" t="s">
        <v>381</v>
      </c>
    </row>
    <row r="100" spans="1:15" s="10" customFormat="1" ht="23.25" customHeight="1" thickBot="1" x14ac:dyDescent="0.3">
      <c r="A100" s="32" t="s">
        <v>115</v>
      </c>
      <c r="B100" s="160" t="s">
        <v>212</v>
      </c>
      <c r="C100" s="161"/>
      <c r="D100" s="161"/>
      <c r="E100" s="161"/>
      <c r="F100" s="161"/>
      <c r="G100" s="161"/>
      <c r="H100" s="161"/>
      <c r="I100" s="161"/>
      <c r="J100" s="162"/>
    </row>
    <row r="101" spans="1:15" ht="17.25" customHeight="1" x14ac:dyDescent="0.25">
      <c r="A101" s="136" t="s">
        <v>208</v>
      </c>
      <c r="B101" s="94" t="s">
        <v>170</v>
      </c>
      <c r="C101" s="134" t="s">
        <v>301</v>
      </c>
      <c r="D101" s="72" t="s">
        <v>210</v>
      </c>
      <c r="E101" s="163" t="s">
        <v>211</v>
      </c>
      <c r="F101" s="73" t="s">
        <v>311</v>
      </c>
      <c r="G101" s="73" t="s">
        <v>310</v>
      </c>
      <c r="H101" s="73" t="s">
        <v>386</v>
      </c>
      <c r="I101" s="73" t="s">
        <v>387</v>
      </c>
      <c r="J101" s="86" t="s">
        <v>388</v>
      </c>
    </row>
    <row r="102" spans="1:15" ht="14.25" customHeight="1" x14ac:dyDescent="0.25">
      <c r="A102" s="137"/>
      <c r="B102" s="122"/>
      <c r="C102" s="94"/>
      <c r="D102" s="65" t="s">
        <v>213</v>
      </c>
      <c r="E102" s="150"/>
      <c r="F102" s="73" t="s">
        <v>313</v>
      </c>
      <c r="G102" s="73" t="s">
        <v>314</v>
      </c>
      <c r="H102" s="73" t="s">
        <v>389</v>
      </c>
      <c r="I102" s="73" t="s">
        <v>390</v>
      </c>
      <c r="J102" s="86" t="s">
        <v>391</v>
      </c>
      <c r="K102" s="115" t="s">
        <v>392</v>
      </c>
      <c r="L102" s="116"/>
      <c r="M102" s="116"/>
      <c r="N102" s="116"/>
      <c r="O102" s="116"/>
    </row>
    <row r="103" spans="1:15" ht="160.5" customHeight="1" x14ac:dyDescent="0.25">
      <c r="A103" s="130" t="s">
        <v>215</v>
      </c>
      <c r="B103" s="93" t="s">
        <v>171</v>
      </c>
      <c r="C103" s="94"/>
      <c r="D103" s="72" t="s">
        <v>210</v>
      </c>
      <c r="E103" s="150"/>
      <c r="F103" s="73" t="s">
        <v>496</v>
      </c>
      <c r="G103" s="73" t="s">
        <v>497</v>
      </c>
      <c r="H103" s="73" t="s">
        <v>393</v>
      </c>
      <c r="I103" s="73" t="s">
        <v>394</v>
      </c>
      <c r="J103" s="86" t="s">
        <v>395</v>
      </c>
    </row>
    <row r="104" spans="1:15" ht="16.5" customHeight="1" x14ac:dyDescent="0.25">
      <c r="A104" s="131"/>
      <c r="B104" s="122"/>
      <c r="C104" s="94"/>
      <c r="D104" s="65" t="s">
        <v>213</v>
      </c>
      <c r="E104" s="151"/>
      <c r="F104" s="73" t="s">
        <v>315</v>
      </c>
      <c r="G104" s="73" t="s">
        <v>316</v>
      </c>
      <c r="H104" s="73" t="s">
        <v>396</v>
      </c>
      <c r="I104" s="73" t="s">
        <v>397</v>
      </c>
      <c r="J104" s="86" t="s">
        <v>398</v>
      </c>
    </row>
    <row r="105" spans="1:15" ht="19.5" hidden="1" customHeight="1" outlineLevel="1" x14ac:dyDescent="0.25">
      <c r="A105" s="130" t="s">
        <v>216</v>
      </c>
      <c r="B105" s="93" t="s">
        <v>172</v>
      </c>
      <c r="C105" s="94"/>
      <c r="D105" s="72" t="s">
        <v>210</v>
      </c>
      <c r="E105" s="47" t="s">
        <v>211</v>
      </c>
      <c r="F105" s="73" t="s">
        <v>443</v>
      </c>
      <c r="G105" s="73" t="s">
        <v>443</v>
      </c>
      <c r="H105" s="73" t="s">
        <v>443</v>
      </c>
      <c r="I105" s="73" t="s">
        <v>443</v>
      </c>
      <c r="J105" s="73" t="s">
        <v>443</v>
      </c>
    </row>
    <row r="106" spans="1:15" ht="19.5" hidden="1" customHeight="1" outlineLevel="1" x14ac:dyDescent="0.25">
      <c r="A106" s="131"/>
      <c r="B106" s="122"/>
      <c r="C106" s="94"/>
      <c r="D106" s="65" t="s">
        <v>213</v>
      </c>
      <c r="E106" s="48"/>
      <c r="F106" s="73" t="s">
        <v>443</v>
      </c>
      <c r="G106" s="73" t="s">
        <v>443</v>
      </c>
      <c r="H106" s="73" t="s">
        <v>443</v>
      </c>
      <c r="I106" s="73" t="s">
        <v>443</v>
      </c>
      <c r="J106" s="73" t="s">
        <v>443</v>
      </c>
    </row>
    <row r="107" spans="1:15" ht="15" customHeight="1" collapsed="1" x14ac:dyDescent="0.25">
      <c r="A107" s="130" t="s">
        <v>216</v>
      </c>
      <c r="B107" s="93" t="s">
        <v>173</v>
      </c>
      <c r="C107" s="94"/>
      <c r="D107" s="72" t="s">
        <v>210</v>
      </c>
      <c r="E107" s="149" t="s">
        <v>211</v>
      </c>
      <c r="F107" s="73" t="s">
        <v>317</v>
      </c>
      <c r="G107" s="73" t="s">
        <v>318</v>
      </c>
      <c r="H107" s="73" t="s">
        <v>399</v>
      </c>
      <c r="I107" s="73" t="s">
        <v>400</v>
      </c>
      <c r="J107" s="86" t="s">
        <v>401</v>
      </c>
    </row>
    <row r="108" spans="1:15" ht="14.25" customHeight="1" x14ac:dyDescent="0.25">
      <c r="A108" s="131"/>
      <c r="B108" s="122"/>
      <c r="C108" s="94"/>
      <c r="D108" s="65" t="s">
        <v>213</v>
      </c>
      <c r="E108" s="150"/>
      <c r="F108" s="73" t="s">
        <v>319</v>
      </c>
      <c r="G108" s="73" t="s">
        <v>320</v>
      </c>
      <c r="H108" s="73" t="s">
        <v>389</v>
      </c>
      <c r="I108" s="73" t="s">
        <v>390</v>
      </c>
      <c r="J108" s="86" t="s">
        <v>391</v>
      </c>
    </row>
    <row r="109" spans="1:15" ht="15.75" customHeight="1" x14ac:dyDescent="0.25">
      <c r="A109" s="138" t="s">
        <v>217</v>
      </c>
      <c r="B109" s="93" t="s">
        <v>174</v>
      </c>
      <c r="C109" s="94"/>
      <c r="D109" s="72" t="s">
        <v>210</v>
      </c>
      <c r="E109" s="150"/>
      <c r="F109" s="73" t="s">
        <v>321</v>
      </c>
      <c r="G109" s="73" t="s">
        <v>322</v>
      </c>
      <c r="H109" s="73" t="s">
        <v>402</v>
      </c>
      <c r="I109" s="73" t="s">
        <v>403</v>
      </c>
      <c r="J109" s="86" t="s">
        <v>404</v>
      </c>
    </row>
    <row r="110" spans="1:15" ht="14.25" customHeight="1" x14ac:dyDescent="0.25">
      <c r="A110" s="131"/>
      <c r="B110" s="122"/>
      <c r="C110" s="94"/>
      <c r="D110" s="65" t="s">
        <v>213</v>
      </c>
      <c r="E110" s="150"/>
      <c r="F110" s="73" t="s">
        <v>319</v>
      </c>
      <c r="G110" s="73" t="s">
        <v>320</v>
      </c>
      <c r="H110" s="73" t="s">
        <v>389</v>
      </c>
      <c r="I110" s="73" t="s">
        <v>390</v>
      </c>
      <c r="J110" s="86" t="s">
        <v>391</v>
      </c>
    </row>
    <row r="111" spans="1:15" ht="15" hidden="1" customHeight="1" outlineLevel="1" x14ac:dyDescent="0.25">
      <c r="A111" s="130" t="s">
        <v>219</v>
      </c>
      <c r="B111" s="93" t="s">
        <v>175</v>
      </c>
      <c r="C111" s="94"/>
      <c r="D111" s="72" t="s">
        <v>210</v>
      </c>
      <c r="E111" s="150"/>
      <c r="F111" s="73" t="s">
        <v>443</v>
      </c>
      <c r="G111" s="73" t="s">
        <v>443</v>
      </c>
      <c r="H111" s="73" t="s">
        <v>443</v>
      </c>
      <c r="I111" s="73" t="s">
        <v>443</v>
      </c>
      <c r="J111" s="86" t="s">
        <v>443</v>
      </c>
    </row>
    <row r="112" spans="1:15" ht="15" hidden="1" customHeight="1" outlineLevel="1" x14ac:dyDescent="0.25">
      <c r="A112" s="131"/>
      <c r="B112" s="122"/>
      <c r="C112" s="94"/>
      <c r="D112" s="65" t="s">
        <v>213</v>
      </c>
      <c r="E112" s="150"/>
      <c r="F112" s="73" t="s">
        <v>443</v>
      </c>
      <c r="G112" s="73" t="s">
        <v>443</v>
      </c>
      <c r="H112" s="73" t="s">
        <v>443</v>
      </c>
      <c r="I112" s="73" t="s">
        <v>443</v>
      </c>
      <c r="J112" s="86" t="s">
        <v>443</v>
      </c>
    </row>
    <row r="113" spans="1:10" ht="16.5" hidden="1" customHeight="1" outlineLevel="1" x14ac:dyDescent="0.25">
      <c r="A113" s="130" t="s">
        <v>220</v>
      </c>
      <c r="B113" s="93" t="s">
        <v>176</v>
      </c>
      <c r="C113" s="94"/>
      <c r="D113" s="72" t="s">
        <v>210</v>
      </c>
      <c r="E113" s="150"/>
      <c r="F113" s="73" t="s">
        <v>443</v>
      </c>
      <c r="G113" s="73" t="s">
        <v>443</v>
      </c>
      <c r="H113" s="73" t="s">
        <v>443</v>
      </c>
      <c r="I113" s="73" t="s">
        <v>443</v>
      </c>
      <c r="J113" s="86" t="s">
        <v>443</v>
      </c>
    </row>
    <row r="114" spans="1:10" ht="15.75" hidden="1" customHeight="1" outlineLevel="1" x14ac:dyDescent="0.25">
      <c r="A114" s="131"/>
      <c r="B114" s="122"/>
      <c r="C114" s="94"/>
      <c r="D114" s="65" t="s">
        <v>213</v>
      </c>
      <c r="E114" s="150"/>
      <c r="F114" s="73" t="s">
        <v>443</v>
      </c>
      <c r="G114" s="73" t="s">
        <v>443</v>
      </c>
      <c r="H114" s="73" t="s">
        <v>443</v>
      </c>
      <c r="I114" s="73" t="s">
        <v>443</v>
      </c>
      <c r="J114" s="86" t="s">
        <v>443</v>
      </c>
    </row>
    <row r="115" spans="1:10" ht="17.25" customHeight="1" collapsed="1" x14ac:dyDescent="0.25">
      <c r="A115" s="130" t="s">
        <v>218</v>
      </c>
      <c r="B115" s="93" t="s">
        <v>177</v>
      </c>
      <c r="C115" s="94"/>
      <c r="D115" s="72" t="s">
        <v>210</v>
      </c>
      <c r="E115" s="150"/>
      <c r="F115" s="73" t="s">
        <v>311</v>
      </c>
      <c r="G115" s="73" t="s">
        <v>310</v>
      </c>
      <c r="H115" s="73" t="s">
        <v>386</v>
      </c>
      <c r="I115" s="73" t="s">
        <v>405</v>
      </c>
      <c r="J115" s="86" t="s">
        <v>406</v>
      </c>
    </row>
    <row r="116" spans="1:10" ht="16.5" customHeight="1" x14ac:dyDescent="0.25">
      <c r="A116" s="131"/>
      <c r="B116" s="122"/>
      <c r="C116" s="94"/>
      <c r="D116" s="65" t="s">
        <v>213</v>
      </c>
      <c r="E116" s="150"/>
      <c r="F116" s="73" t="s">
        <v>323</v>
      </c>
      <c r="G116" s="73" t="s">
        <v>320</v>
      </c>
      <c r="H116" s="73" t="s">
        <v>389</v>
      </c>
      <c r="I116" s="73" t="s">
        <v>390</v>
      </c>
      <c r="J116" s="86" t="s">
        <v>391</v>
      </c>
    </row>
    <row r="117" spans="1:10" ht="21" hidden="1" customHeight="1" outlineLevel="1" x14ac:dyDescent="0.25">
      <c r="A117" s="130" t="s">
        <v>222</v>
      </c>
      <c r="B117" s="93" t="s">
        <v>178</v>
      </c>
      <c r="C117" s="94"/>
      <c r="D117" s="72" t="s">
        <v>210</v>
      </c>
      <c r="E117" s="150"/>
      <c r="F117" s="73" t="s">
        <v>443</v>
      </c>
      <c r="G117" s="73" t="s">
        <v>443</v>
      </c>
      <c r="H117" s="73" t="s">
        <v>443</v>
      </c>
      <c r="I117" s="73" t="s">
        <v>443</v>
      </c>
      <c r="J117" s="86" t="s">
        <v>443</v>
      </c>
    </row>
    <row r="118" spans="1:10" ht="19.5" hidden="1" customHeight="1" outlineLevel="1" x14ac:dyDescent="0.25">
      <c r="A118" s="131"/>
      <c r="B118" s="122"/>
      <c r="C118" s="94"/>
      <c r="D118" s="65" t="s">
        <v>213</v>
      </c>
      <c r="E118" s="150"/>
      <c r="F118" s="73" t="s">
        <v>443</v>
      </c>
      <c r="G118" s="73" t="s">
        <v>443</v>
      </c>
      <c r="H118" s="73" t="s">
        <v>443</v>
      </c>
      <c r="I118" s="73" t="s">
        <v>443</v>
      </c>
      <c r="J118" s="86" t="s">
        <v>443</v>
      </c>
    </row>
    <row r="119" spans="1:10" ht="16.5" customHeight="1" collapsed="1" x14ac:dyDescent="0.25">
      <c r="A119" s="130" t="s">
        <v>219</v>
      </c>
      <c r="B119" s="93" t="s">
        <v>179</v>
      </c>
      <c r="C119" s="94"/>
      <c r="D119" s="72" t="s">
        <v>210</v>
      </c>
      <c r="E119" s="150"/>
      <c r="F119" s="73" t="s">
        <v>324</v>
      </c>
      <c r="G119" s="73" t="s">
        <v>325</v>
      </c>
      <c r="H119" s="73" t="s">
        <v>407</v>
      </c>
      <c r="I119" s="73" t="s">
        <v>408</v>
      </c>
      <c r="J119" s="86" t="s">
        <v>409</v>
      </c>
    </row>
    <row r="120" spans="1:10" ht="15.75" customHeight="1" x14ac:dyDescent="0.25">
      <c r="A120" s="131"/>
      <c r="B120" s="122"/>
      <c r="C120" s="94"/>
      <c r="D120" s="65" t="s">
        <v>213</v>
      </c>
      <c r="E120" s="150"/>
      <c r="F120" s="73" t="s">
        <v>326</v>
      </c>
      <c r="G120" s="73" t="s">
        <v>320</v>
      </c>
      <c r="H120" s="73" t="s">
        <v>389</v>
      </c>
      <c r="I120" s="73" t="s">
        <v>390</v>
      </c>
      <c r="J120" s="86" t="s">
        <v>391</v>
      </c>
    </row>
    <row r="121" spans="1:10" ht="14.25" customHeight="1" x14ac:dyDescent="0.25">
      <c r="A121" s="130" t="s">
        <v>220</v>
      </c>
      <c r="B121" s="93" t="s">
        <v>180</v>
      </c>
      <c r="C121" s="94"/>
      <c r="D121" s="72" t="s">
        <v>210</v>
      </c>
      <c r="E121" s="150"/>
      <c r="F121" s="73" t="s">
        <v>321</v>
      </c>
      <c r="G121" s="73" t="s">
        <v>322</v>
      </c>
      <c r="H121" s="73" t="s">
        <v>402</v>
      </c>
      <c r="I121" s="73" t="s">
        <v>403</v>
      </c>
      <c r="J121" s="86" t="s">
        <v>404</v>
      </c>
    </row>
    <row r="122" spans="1:10" ht="15.75" customHeight="1" x14ac:dyDescent="0.25">
      <c r="A122" s="131"/>
      <c r="B122" s="122"/>
      <c r="C122" s="94"/>
      <c r="D122" s="65" t="s">
        <v>213</v>
      </c>
      <c r="E122" s="150"/>
      <c r="F122" s="60" t="s">
        <v>326</v>
      </c>
      <c r="G122" s="60" t="s">
        <v>320</v>
      </c>
      <c r="H122" s="73" t="s">
        <v>389</v>
      </c>
      <c r="I122" s="73" t="s">
        <v>390</v>
      </c>
      <c r="J122" s="86" t="s">
        <v>391</v>
      </c>
    </row>
    <row r="123" spans="1:10" ht="14.25" customHeight="1" x14ac:dyDescent="0.25">
      <c r="A123" s="130" t="s">
        <v>221</v>
      </c>
      <c r="B123" s="93" t="s">
        <v>181</v>
      </c>
      <c r="C123" s="94"/>
      <c r="D123" s="72" t="s">
        <v>210</v>
      </c>
      <c r="E123" s="150"/>
      <c r="F123" s="89" t="s">
        <v>498</v>
      </c>
      <c r="G123" s="89" t="s">
        <v>498</v>
      </c>
      <c r="H123" s="89" t="s">
        <v>498</v>
      </c>
      <c r="I123" s="89" t="s">
        <v>498</v>
      </c>
      <c r="J123" s="89" t="s">
        <v>498</v>
      </c>
    </row>
    <row r="124" spans="1:10" ht="14.25" customHeight="1" x14ac:dyDescent="0.25">
      <c r="A124" s="131"/>
      <c r="B124" s="122"/>
      <c r="C124" s="94"/>
      <c r="D124" s="65" t="s">
        <v>213</v>
      </c>
      <c r="E124" s="150"/>
      <c r="F124" s="60" t="s">
        <v>326</v>
      </c>
      <c r="G124" s="60" t="s">
        <v>320</v>
      </c>
      <c r="H124" s="73" t="s">
        <v>389</v>
      </c>
      <c r="I124" s="73" t="s">
        <v>390</v>
      </c>
      <c r="J124" s="86" t="s">
        <v>391</v>
      </c>
    </row>
    <row r="125" spans="1:10" ht="15" customHeight="1" x14ac:dyDescent="0.25">
      <c r="A125" s="130" t="s">
        <v>222</v>
      </c>
      <c r="B125" s="93" t="s">
        <v>182</v>
      </c>
      <c r="C125" s="94"/>
      <c r="D125" s="72" t="s">
        <v>210</v>
      </c>
      <c r="E125" s="150"/>
      <c r="F125" s="60" t="s">
        <v>321</v>
      </c>
      <c r="G125" s="60" t="s">
        <v>322</v>
      </c>
      <c r="H125" s="60" t="s">
        <v>402</v>
      </c>
      <c r="I125" s="60" t="s">
        <v>403</v>
      </c>
      <c r="J125" s="81" t="s">
        <v>404</v>
      </c>
    </row>
    <row r="126" spans="1:10" ht="13.5" customHeight="1" x14ac:dyDescent="0.25">
      <c r="A126" s="131"/>
      <c r="B126" s="122"/>
      <c r="C126" s="94"/>
      <c r="D126" s="65" t="s">
        <v>213</v>
      </c>
      <c r="E126" s="150"/>
      <c r="F126" s="60" t="s">
        <v>326</v>
      </c>
      <c r="G126" s="60" t="s">
        <v>320</v>
      </c>
      <c r="H126" s="73" t="s">
        <v>389</v>
      </c>
      <c r="I126" s="73" t="s">
        <v>390</v>
      </c>
      <c r="J126" s="86" t="s">
        <v>391</v>
      </c>
    </row>
    <row r="127" spans="1:10" ht="16.5" customHeight="1" x14ac:dyDescent="0.25">
      <c r="A127" s="130" t="s">
        <v>223</v>
      </c>
      <c r="B127" s="93" t="s">
        <v>183</v>
      </c>
      <c r="C127" s="94"/>
      <c r="D127" s="72" t="s">
        <v>210</v>
      </c>
      <c r="E127" s="150"/>
      <c r="F127" s="60" t="s">
        <v>311</v>
      </c>
      <c r="G127" s="60" t="s">
        <v>310</v>
      </c>
      <c r="H127" s="60" t="s">
        <v>386</v>
      </c>
      <c r="I127" s="60" t="s">
        <v>405</v>
      </c>
      <c r="J127" s="81" t="s">
        <v>406</v>
      </c>
    </row>
    <row r="128" spans="1:10" ht="14.25" customHeight="1" x14ac:dyDescent="0.25">
      <c r="A128" s="131"/>
      <c r="B128" s="122"/>
      <c r="C128" s="94"/>
      <c r="D128" s="65" t="s">
        <v>213</v>
      </c>
      <c r="E128" s="150"/>
      <c r="F128" s="60" t="s">
        <v>326</v>
      </c>
      <c r="G128" s="60" t="s">
        <v>320</v>
      </c>
      <c r="H128" s="73" t="s">
        <v>389</v>
      </c>
      <c r="I128" s="73" t="s">
        <v>390</v>
      </c>
      <c r="J128" s="86" t="s">
        <v>391</v>
      </c>
    </row>
    <row r="129" spans="1:10" ht="18" hidden="1" customHeight="1" outlineLevel="1" x14ac:dyDescent="0.25">
      <c r="A129" s="130" t="s">
        <v>227</v>
      </c>
      <c r="B129" s="93" t="s">
        <v>184</v>
      </c>
      <c r="C129" s="94"/>
      <c r="D129" s="72" t="s">
        <v>210</v>
      </c>
      <c r="E129" s="150"/>
      <c r="F129" s="60" t="s">
        <v>443</v>
      </c>
      <c r="G129" s="60" t="s">
        <v>443</v>
      </c>
      <c r="H129" s="60" t="s">
        <v>443</v>
      </c>
      <c r="I129" s="60" t="s">
        <v>443</v>
      </c>
      <c r="J129" s="81" t="s">
        <v>443</v>
      </c>
    </row>
    <row r="130" spans="1:10" ht="16.5" hidden="1" customHeight="1" outlineLevel="1" x14ac:dyDescent="0.25">
      <c r="A130" s="131"/>
      <c r="B130" s="122"/>
      <c r="C130" s="94"/>
      <c r="D130" s="65" t="s">
        <v>213</v>
      </c>
      <c r="E130" s="150"/>
      <c r="F130" s="60" t="s">
        <v>443</v>
      </c>
      <c r="G130" s="60" t="s">
        <v>443</v>
      </c>
      <c r="H130" s="60" t="s">
        <v>443</v>
      </c>
      <c r="I130" s="60" t="s">
        <v>443</v>
      </c>
      <c r="J130" s="81" t="s">
        <v>443</v>
      </c>
    </row>
    <row r="131" spans="1:10" ht="15.75" customHeight="1" collapsed="1" x14ac:dyDescent="0.25">
      <c r="A131" s="130" t="s">
        <v>224</v>
      </c>
      <c r="B131" s="93" t="s">
        <v>185</v>
      </c>
      <c r="C131" s="94"/>
      <c r="D131" s="72" t="s">
        <v>210</v>
      </c>
      <c r="E131" s="150"/>
      <c r="F131" s="61" t="s">
        <v>311</v>
      </c>
      <c r="G131" s="61" t="s">
        <v>310</v>
      </c>
      <c r="H131" s="60" t="s">
        <v>386</v>
      </c>
      <c r="I131" s="60" t="s">
        <v>405</v>
      </c>
      <c r="J131" s="81" t="s">
        <v>406</v>
      </c>
    </row>
    <row r="132" spans="1:10" ht="16.5" customHeight="1" x14ac:dyDescent="0.25">
      <c r="A132" s="131"/>
      <c r="B132" s="122"/>
      <c r="C132" s="94"/>
      <c r="D132" s="65" t="s">
        <v>213</v>
      </c>
      <c r="E132" s="150"/>
      <c r="F132" s="61" t="s">
        <v>326</v>
      </c>
      <c r="G132" s="61" t="s">
        <v>320</v>
      </c>
      <c r="H132" s="73" t="s">
        <v>389</v>
      </c>
      <c r="I132" s="73" t="s">
        <v>390</v>
      </c>
      <c r="J132" s="86" t="s">
        <v>391</v>
      </c>
    </row>
    <row r="133" spans="1:10" ht="12.75" customHeight="1" x14ac:dyDescent="0.25">
      <c r="A133" s="130" t="s">
        <v>225</v>
      </c>
      <c r="B133" s="93" t="s">
        <v>186</v>
      </c>
      <c r="C133" s="94"/>
      <c r="D133" s="72" t="s">
        <v>210</v>
      </c>
      <c r="E133" s="150"/>
      <c r="F133" s="61" t="s">
        <v>311</v>
      </c>
      <c r="G133" s="61" t="s">
        <v>310</v>
      </c>
      <c r="H133" s="60" t="s">
        <v>386</v>
      </c>
      <c r="I133" s="60" t="s">
        <v>405</v>
      </c>
      <c r="J133" s="81" t="s">
        <v>406</v>
      </c>
    </row>
    <row r="134" spans="1:10" ht="14.25" customHeight="1" x14ac:dyDescent="0.25">
      <c r="A134" s="131"/>
      <c r="B134" s="122"/>
      <c r="C134" s="94"/>
      <c r="D134" s="65" t="s">
        <v>213</v>
      </c>
      <c r="E134" s="150"/>
      <c r="F134" s="61" t="s">
        <v>326</v>
      </c>
      <c r="G134" s="61" t="s">
        <v>320</v>
      </c>
      <c r="H134" s="73" t="s">
        <v>389</v>
      </c>
      <c r="I134" s="73" t="s">
        <v>390</v>
      </c>
      <c r="J134" s="86" t="s">
        <v>391</v>
      </c>
    </row>
    <row r="135" spans="1:10" ht="18" hidden="1" customHeight="1" outlineLevel="1" x14ac:dyDescent="0.25">
      <c r="A135" s="130" t="s">
        <v>228</v>
      </c>
      <c r="B135" s="93" t="s">
        <v>187</v>
      </c>
      <c r="C135" s="94"/>
      <c r="D135" s="72" t="s">
        <v>210</v>
      </c>
      <c r="E135" s="150"/>
      <c r="F135" s="61" t="s">
        <v>443</v>
      </c>
      <c r="G135" s="61" t="s">
        <v>443</v>
      </c>
      <c r="H135" s="61" t="s">
        <v>443</v>
      </c>
      <c r="I135" s="61" t="s">
        <v>443</v>
      </c>
      <c r="J135" s="20" t="s">
        <v>443</v>
      </c>
    </row>
    <row r="136" spans="1:10" ht="16.5" hidden="1" customHeight="1" outlineLevel="1" x14ac:dyDescent="0.25">
      <c r="A136" s="131"/>
      <c r="B136" s="122"/>
      <c r="C136" s="94"/>
      <c r="D136" s="65" t="s">
        <v>213</v>
      </c>
      <c r="E136" s="150"/>
      <c r="F136" s="61" t="s">
        <v>443</v>
      </c>
      <c r="G136" s="61" t="s">
        <v>443</v>
      </c>
      <c r="H136" s="61" t="s">
        <v>443</v>
      </c>
      <c r="I136" s="61" t="s">
        <v>443</v>
      </c>
      <c r="J136" s="20" t="s">
        <v>443</v>
      </c>
    </row>
    <row r="137" spans="1:10" ht="17.25" customHeight="1" collapsed="1" x14ac:dyDescent="0.25">
      <c r="A137" s="132" t="s">
        <v>226</v>
      </c>
      <c r="B137" s="93" t="s">
        <v>188</v>
      </c>
      <c r="C137" s="94"/>
      <c r="D137" s="72" t="s">
        <v>210</v>
      </c>
      <c r="E137" s="150"/>
      <c r="F137" s="61" t="s">
        <v>327</v>
      </c>
      <c r="G137" s="61" t="s">
        <v>328</v>
      </c>
      <c r="H137" s="61" t="s">
        <v>410</v>
      </c>
      <c r="I137" s="61" t="s">
        <v>411</v>
      </c>
      <c r="J137" s="20" t="s">
        <v>412</v>
      </c>
    </row>
    <row r="138" spans="1:10" ht="14.25" customHeight="1" thickBot="1" x14ac:dyDescent="0.3">
      <c r="A138" s="139"/>
      <c r="B138" s="94"/>
      <c r="C138" s="143"/>
      <c r="D138" s="74" t="s">
        <v>213</v>
      </c>
      <c r="E138" s="164"/>
      <c r="F138" s="59" t="s">
        <v>326</v>
      </c>
      <c r="G138" s="59" t="s">
        <v>320</v>
      </c>
      <c r="H138" s="73" t="s">
        <v>389</v>
      </c>
      <c r="I138" s="73" t="s">
        <v>390</v>
      </c>
      <c r="J138" s="86" t="s">
        <v>391</v>
      </c>
    </row>
    <row r="139" spans="1:10" ht="25.5" customHeight="1" thickBot="1" x14ac:dyDescent="0.3">
      <c r="A139" s="11" t="s">
        <v>116</v>
      </c>
      <c r="B139" s="140" t="s">
        <v>214</v>
      </c>
      <c r="C139" s="141"/>
      <c r="D139" s="141"/>
      <c r="E139" s="141"/>
      <c r="F139" s="141"/>
      <c r="G139" s="141"/>
      <c r="H139" s="141"/>
      <c r="I139" s="141"/>
      <c r="J139" s="142"/>
    </row>
    <row r="140" spans="1:10" ht="14.25" customHeight="1" x14ac:dyDescent="0.25">
      <c r="A140" s="136" t="s">
        <v>229</v>
      </c>
      <c r="B140" s="122" t="s">
        <v>170</v>
      </c>
      <c r="C140" s="134" t="s">
        <v>301</v>
      </c>
      <c r="D140" s="75" t="s">
        <v>210</v>
      </c>
      <c r="E140" s="163" t="s">
        <v>89</v>
      </c>
      <c r="F140" s="60" t="s">
        <v>338</v>
      </c>
      <c r="G140" s="60" t="s">
        <v>339</v>
      </c>
      <c r="H140" s="60" t="s">
        <v>413</v>
      </c>
      <c r="I140" s="60" t="s">
        <v>414</v>
      </c>
      <c r="J140" s="81" t="s">
        <v>415</v>
      </c>
    </row>
    <row r="141" spans="1:10" ht="14.25" customHeight="1" x14ac:dyDescent="0.25">
      <c r="A141" s="137"/>
      <c r="B141" s="129"/>
      <c r="C141" s="94"/>
      <c r="D141" s="65" t="s">
        <v>213</v>
      </c>
      <c r="E141" s="150"/>
      <c r="F141" s="61" t="s">
        <v>340</v>
      </c>
      <c r="G141" s="61" t="s">
        <v>444</v>
      </c>
      <c r="H141" s="61" t="s">
        <v>416</v>
      </c>
      <c r="I141" s="61" t="s">
        <v>417</v>
      </c>
      <c r="J141" s="20" t="s">
        <v>418</v>
      </c>
    </row>
    <row r="142" spans="1:10" ht="14.25" hidden="1" customHeight="1" outlineLevel="1" x14ac:dyDescent="0.25">
      <c r="A142" s="130" t="s">
        <v>230</v>
      </c>
      <c r="B142" s="129" t="s">
        <v>171</v>
      </c>
      <c r="C142" s="94"/>
      <c r="D142" s="72" t="s">
        <v>210</v>
      </c>
      <c r="E142" s="150"/>
      <c r="F142" s="84" t="s">
        <v>443</v>
      </c>
      <c r="G142" s="84" t="s">
        <v>443</v>
      </c>
      <c r="H142" s="84" t="s">
        <v>443</v>
      </c>
      <c r="I142" s="84" t="s">
        <v>443</v>
      </c>
      <c r="J142" s="85" t="s">
        <v>443</v>
      </c>
    </row>
    <row r="143" spans="1:10" ht="14.25" hidden="1" customHeight="1" outlineLevel="1" x14ac:dyDescent="0.25">
      <c r="A143" s="131"/>
      <c r="B143" s="129"/>
      <c r="C143" s="94"/>
      <c r="D143" s="65" t="s">
        <v>213</v>
      </c>
      <c r="E143" s="150"/>
      <c r="F143" s="84" t="s">
        <v>443</v>
      </c>
      <c r="G143" s="84" t="s">
        <v>443</v>
      </c>
      <c r="H143" s="84" t="s">
        <v>443</v>
      </c>
      <c r="I143" s="84" t="s">
        <v>443</v>
      </c>
      <c r="J143" s="85" t="s">
        <v>443</v>
      </c>
    </row>
    <row r="144" spans="1:10" ht="14.25" customHeight="1" collapsed="1" x14ac:dyDescent="0.25">
      <c r="A144" s="130" t="s">
        <v>230</v>
      </c>
      <c r="B144" s="129" t="s">
        <v>172</v>
      </c>
      <c r="C144" s="94"/>
      <c r="D144" s="72" t="s">
        <v>210</v>
      </c>
      <c r="E144" s="150"/>
      <c r="F144" s="61" t="s">
        <v>341</v>
      </c>
      <c r="G144" s="61" t="s">
        <v>342</v>
      </c>
      <c r="H144" s="60" t="s">
        <v>413</v>
      </c>
      <c r="I144" s="60" t="s">
        <v>414</v>
      </c>
      <c r="J144" s="81" t="s">
        <v>415</v>
      </c>
    </row>
    <row r="145" spans="1:10" ht="14.25" customHeight="1" x14ac:dyDescent="0.25">
      <c r="A145" s="131"/>
      <c r="B145" s="129"/>
      <c r="C145" s="94"/>
      <c r="D145" s="65" t="s">
        <v>213</v>
      </c>
      <c r="E145" s="150"/>
      <c r="F145" s="61" t="s">
        <v>343</v>
      </c>
      <c r="G145" s="61" t="s">
        <v>344</v>
      </c>
      <c r="H145" s="61" t="s">
        <v>416</v>
      </c>
      <c r="I145" s="61" t="s">
        <v>417</v>
      </c>
      <c r="J145" s="20" t="s">
        <v>418</v>
      </c>
    </row>
    <row r="146" spans="1:10" ht="73.5" customHeight="1" x14ac:dyDescent="0.25">
      <c r="A146" s="130" t="s">
        <v>231</v>
      </c>
      <c r="B146" s="129" t="s">
        <v>173</v>
      </c>
      <c r="C146" s="94"/>
      <c r="D146" s="72" t="s">
        <v>210</v>
      </c>
      <c r="E146" s="150"/>
      <c r="F146" s="61" t="s">
        <v>345</v>
      </c>
      <c r="G146" s="61" t="s">
        <v>346</v>
      </c>
      <c r="H146" s="61" t="s">
        <v>419</v>
      </c>
      <c r="I146" s="61" t="s">
        <v>420</v>
      </c>
      <c r="J146" s="61" t="s">
        <v>421</v>
      </c>
    </row>
    <row r="147" spans="1:10" ht="73.5" customHeight="1" x14ac:dyDescent="0.25">
      <c r="A147" s="131"/>
      <c r="B147" s="129"/>
      <c r="C147" s="94"/>
      <c r="D147" s="65" t="s">
        <v>213</v>
      </c>
      <c r="E147" s="151"/>
      <c r="F147" s="61" t="s">
        <v>347</v>
      </c>
      <c r="G147" s="61" t="s">
        <v>348</v>
      </c>
      <c r="H147" s="61" t="s">
        <v>424</v>
      </c>
      <c r="I147" s="61" t="s">
        <v>422</v>
      </c>
      <c r="J147" s="61" t="s">
        <v>423</v>
      </c>
    </row>
    <row r="148" spans="1:10" ht="14.25" hidden="1" customHeight="1" outlineLevel="1" x14ac:dyDescent="0.25">
      <c r="A148" s="130" t="s">
        <v>233</v>
      </c>
      <c r="B148" s="129" t="s">
        <v>174</v>
      </c>
      <c r="C148" s="94"/>
      <c r="D148" s="72" t="s">
        <v>210</v>
      </c>
      <c r="E148" s="135" t="s">
        <v>89</v>
      </c>
      <c r="F148" s="61" t="s">
        <v>443</v>
      </c>
      <c r="G148" s="61" t="s">
        <v>443</v>
      </c>
      <c r="H148" s="61" t="s">
        <v>443</v>
      </c>
      <c r="I148" s="61" t="s">
        <v>443</v>
      </c>
      <c r="J148" s="20" t="s">
        <v>443</v>
      </c>
    </row>
    <row r="149" spans="1:10" ht="14.25" hidden="1" customHeight="1" outlineLevel="1" x14ac:dyDescent="0.25">
      <c r="A149" s="131"/>
      <c r="B149" s="129"/>
      <c r="C149" s="94"/>
      <c r="D149" s="65" t="s">
        <v>213</v>
      </c>
      <c r="E149" s="135"/>
      <c r="F149" s="61" t="s">
        <v>443</v>
      </c>
      <c r="G149" s="61" t="s">
        <v>443</v>
      </c>
      <c r="H149" s="61" t="s">
        <v>443</v>
      </c>
      <c r="I149" s="61" t="s">
        <v>443</v>
      </c>
      <c r="J149" s="20" t="s">
        <v>443</v>
      </c>
    </row>
    <row r="150" spans="1:10" ht="14.25" hidden="1" customHeight="1" outlineLevel="1" x14ac:dyDescent="0.25">
      <c r="A150" s="130" t="s">
        <v>234</v>
      </c>
      <c r="B150" s="129" t="s">
        <v>175</v>
      </c>
      <c r="C150" s="94"/>
      <c r="D150" s="72" t="s">
        <v>210</v>
      </c>
      <c r="E150" s="135" t="s">
        <v>89</v>
      </c>
      <c r="F150" s="61" t="s">
        <v>443</v>
      </c>
      <c r="G150" s="61" t="s">
        <v>443</v>
      </c>
      <c r="H150" s="61" t="s">
        <v>443</v>
      </c>
      <c r="I150" s="61" t="s">
        <v>443</v>
      </c>
      <c r="J150" s="20" t="s">
        <v>443</v>
      </c>
    </row>
    <row r="151" spans="1:10" ht="14.25" hidden="1" customHeight="1" outlineLevel="1" x14ac:dyDescent="0.25">
      <c r="A151" s="131"/>
      <c r="B151" s="129"/>
      <c r="C151" s="94"/>
      <c r="D151" s="65" t="s">
        <v>213</v>
      </c>
      <c r="E151" s="135"/>
      <c r="F151" s="61" t="s">
        <v>443</v>
      </c>
      <c r="G151" s="61" t="s">
        <v>443</v>
      </c>
      <c r="H151" s="61" t="s">
        <v>443</v>
      </c>
      <c r="I151" s="61" t="s">
        <v>443</v>
      </c>
      <c r="J151" s="20" t="s">
        <v>443</v>
      </c>
    </row>
    <row r="152" spans="1:10" ht="14.25" hidden="1" customHeight="1" outlineLevel="1" x14ac:dyDescent="0.25">
      <c r="A152" s="130" t="s">
        <v>235</v>
      </c>
      <c r="B152" s="129" t="s">
        <v>176</v>
      </c>
      <c r="C152" s="94"/>
      <c r="D152" s="72" t="s">
        <v>210</v>
      </c>
      <c r="E152" s="135" t="s">
        <v>89</v>
      </c>
      <c r="F152" s="61" t="s">
        <v>443</v>
      </c>
      <c r="G152" s="61" t="s">
        <v>443</v>
      </c>
      <c r="H152" s="61" t="s">
        <v>443</v>
      </c>
      <c r="I152" s="61" t="s">
        <v>443</v>
      </c>
      <c r="J152" s="20" t="s">
        <v>443</v>
      </c>
    </row>
    <row r="153" spans="1:10" ht="14.25" hidden="1" customHeight="1" outlineLevel="1" x14ac:dyDescent="0.25">
      <c r="A153" s="131"/>
      <c r="B153" s="129"/>
      <c r="C153" s="94"/>
      <c r="D153" s="65" t="s">
        <v>213</v>
      </c>
      <c r="E153" s="135"/>
      <c r="F153" s="61" t="s">
        <v>443</v>
      </c>
      <c r="G153" s="61" t="s">
        <v>443</v>
      </c>
      <c r="H153" s="61" t="s">
        <v>443</v>
      </c>
      <c r="I153" s="61" t="s">
        <v>443</v>
      </c>
      <c r="J153" s="20" t="s">
        <v>443</v>
      </c>
    </row>
    <row r="154" spans="1:10" ht="14.25" hidden="1" customHeight="1" outlineLevel="1" x14ac:dyDescent="0.25">
      <c r="A154" s="130" t="s">
        <v>236</v>
      </c>
      <c r="B154" s="129" t="s">
        <v>177</v>
      </c>
      <c r="C154" s="94"/>
      <c r="D154" s="72" t="s">
        <v>210</v>
      </c>
      <c r="E154" s="135" t="s">
        <v>89</v>
      </c>
      <c r="F154" s="61" t="s">
        <v>443</v>
      </c>
      <c r="G154" s="61" t="s">
        <v>443</v>
      </c>
      <c r="H154" s="61" t="s">
        <v>443</v>
      </c>
      <c r="I154" s="61" t="s">
        <v>443</v>
      </c>
      <c r="J154" s="20" t="s">
        <v>443</v>
      </c>
    </row>
    <row r="155" spans="1:10" ht="14.25" hidden="1" customHeight="1" outlineLevel="1" x14ac:dyDescent="0.25">
      <c r="A155" s="131"/>
      <c r="B155" s="129"/>
      <c r="C155" s="94"/>
      <c r="D155" s="65" t="s">
        <v>213</v>
      </c>
      <c r="E155" s="135"/>
      <c r="F155" s="61" t="s">
        <v>443</v>
      </c>
      <c r="G155" s="61" t="s">
        <v>443</v>
      </c>
      <c r="H155" s="61" t="s">
        <v>443</v>
      </c>
      <c r="I155" s="61" t="s">
        <v>443</v>
      </c>
      <c r="J155" s="20" t="s">
        <v>443</v>
      </c>
    </row>
    <row r="156" spans="1:10" ht="14.25" customHeight="1" collapsed="1" x14ac:dyDescent="0.25">
      <c r="A156" s="130" t="s">
        <v>232</v>
      </c>
      <c r="B156" s="129" t="s">
        <v>178</v>
      </c>
      <c r="C156" s="94"/>
      <c r="D156" s="72" t="s">
        <v>210</v>
      </c>
      <c r="E156" s="149" t="s">
        <v>89</v>
      </c>
      <c r="F156" s="61" t="s">
        <v>341</v>
      </c>
      <c r="G156" s="61" t="s">
        <v>342</v>
      </c>
      <c r="H156" s="61" t="s">
        <v>413</v>
      </c>
      <c r="I156" s="61" t="s">
        <v>414</v>
      </c>
      <c r="J156" s="20" t="s">
        <v>415</v>
      </c>
    </row>
    <row r="157" spans="1:10" ht="14.25" customHeight="1" x14ac:dyDescent="0.25">
      <c r="A157" s="131"/>
      <c r="B157" s="129"/>
      <c r="C157" s="94"/>
      <c r="D157" s="65" t="s">
        <v>213</v>
      </c>
      <c r="E157" s="150"/>
      <c r="F157" s="61" t="s">
        <v>343</v>
      </c>
      <c r="G157" s="61" t="s">
        <v>344</v>
      </c>
      <c r="H157" s="61" t="s">
        <v>416</v>
      </c>
      <c r="I157" s="61" t="s">
        <v>417</v>
      </c>
      <c r="J157" s="20" t="s">
        <v>418</v>
      </c>
    </row>
    <row r="158" spans="1:10" ht="14.25" customHeight="1" x14ac:dyDescent="0.25">
      <c r="A158" s="130" t="s">
        <v>233</v>
      </c>
      <c r="B158" s="129" t="s">
        <v>179</v>
      </c>
      <c r="C158" s="94"/>
      <c r="D158" s="72" t="s">
        <v>210</v>
      </c>
      <c r="E158" s="150"/>
      <c r="F158" s="61" t="s">
        <v>341</v>
      </c>
      <c r="G158" s="61" t="s">
        <v>342</v>
      </c>
      <c r="H158" s="61" t="s">
        <v>413</v>
      </c>
      <c r="I158" s="61" t="s">
        <v>414</v>
      </c>
      <c r="J158" s="20" t="s">
        <v>415</v>
      </c>
    </row>
    <row r="159" spans="1:10" ht="14.25" customHeight="1" x14ac:dyDescent="0.25">
      <c r="A159" s="131"/>
      <c r="B159" s="129"/>
      <c r="C159" s="94"/>
      <c r="D159" s="65" t="s">
        <v>213</v>
      </c>
      <c r="E159" s="150"/>
      <c r="F159" s="61" t="s">
        <v>343</v>
      </c>
      <c r="G159" s="61" t="s">
        <v>344</v>
      </c>
      <c r="H159" s="61" t="s">
        <v>416</v>
      </c>
      <c r="I159" s="61" t="s">
        <v>417</v>
      </c>
      <c r="J159" s="20" t="s">
        <v>418</v>
      </c>
    </row>
    <row r="160" spans="1:10" ht="14.25" hidden="1" customHeight="1" outlineLevel="1" x14ac:dyDescent="0.25">
      <c r="A160" s="130" t="s">
        <v>239</v>
      </c>
      <c r="B160" s="129" t="s">
        <v>180</v>
      </c>
      <c r="C160" s="94"/>
      <c r="D160" s="72" t="s">
        <v>210</v>
      </c>
      <c r="E160" s="150"/>
      <c r="F160" s="61" t="s">
        <v>443</v>
      </c>
      <c r="G160" s="61" t="s">
        <v>443</v>
      </c>
      <c r="H160" s="61" t="s">
        <v>443</v>
      </c>
      <c r="I160" s="61" t="s">
        <v>443</v>
      </c>
      <c r="J160" s="61" t="s">
        <v>443</v>
      </c>
    </row>
    <row r="161" spans="1:10" ht="14.25" hidden="1" customHeight="1" outlineLevel="1" x14ac:dyDescent="0.25">
      <c r="A161" s="131"/>
      <c r="B161" s="129"/>
      <c r="C161" s="94"/>
      <c r="D161" s="65" t="s">
        <v>213</v>
      </c>
      <c r="E161" s="150"/>
      <c r="F161" s="61" t="s">
        <v>443</v>
      </c>
      <c r="G161" s="61" t="s">
        <v>443</v>
      </c>
      <c r="H161" s="61" t="s">
        <v>443</v>
      </c>
      <c r="I161" s="61" t="s">
        <v>443</v>
      </c>
      <c r="J161" s="61" t="s">
        <v>443</v>
      </c>
    </row>
    <row r="162" spans="1:10" ht="14.25" customHeight="1" collapsed="1" x14ac:dyDescent="0.25">
      <c r="A162" s="130" t="s">
        <v>234</v>
      </c>
      <c r="B162" s="129" t="s">
        <v>181</v>
      </c>
      <c r="C162" s="94"/>
      <c r="D162" s="72" t="s">
        <v>210</v>
      </c>
      <c r="E162" s="150"/>
      <c r="F162" s="61" t="s">
        <v>349</v>
      </c>
      <c r="G162" s="61" t="s">
        <v>350</v>
      </c>
      <c r="H162" s="61" t="s">
        <v>425</v>
      </c>
      <c r="I162" s="61" t="s">
        <v>426</v>
      </c>
      <c r="J162" s="20" t="s">
        <v>427</v>
      </c>
    </row>
    <row r="163" spans="1:10" ht="14.25" customHeight="1" x14ac:dyDescent="0.25">
      <c r="A163" s="131"/>
      <c r="B163" s="129"/>
      <c r="C163" s="94"/>
      <c r="D163" s="65" t="s">
        <v>213</v>
      </c>
      <c r="E163" s="150"/>
      <c r="F163" s="61" t="s">
        <v>351</v>
      </c>
      <c r="G163" s="61" t="s">
        <v>352</v>
      </c>
      <c r="H163" s="61" t="s">
        <v>428</v>
      </c>
      <c r="I163" s="61" t="s">
        <v>429</v>
      </c>
      <c r="J163" s="20" t="s">
        <v>430</v>
      </c>
    </row>
    <row r="164" spans="1:10" ht="14.25" customHeight="1" x14ac:dyDescent="0.25">
      <c r="A164" s="130" t="s">
        <v>235</v>
      </c>
      <c r="B164" s="129" t="s">
        <v>182</v>
      </c>
      <c r="C164" s="94"/>
      <c r="D164" s="72" t="s">
        <v>210</v>
      </c>
      <c r="E164" s="150"/>
      <c r="F164" s="61" t="s">
        <v>353</v>
      </c>
      <c r="G164" s="61" t="s">
        <v>354</v>
      </c>
      <c r="H164" s="61" t="s">
        <v>431</v>
      </c>
      <c r="I164" s="61" t="s">
        <v>432</v>
      </c>
      <c r="J164" s="20" t="s">
        <v>433</v>
      </c>
    </row>
    <row r="165" spans="1:10" ht="14.25" customHeight="1" x14ac:dyDescent="0.25">
      <c r="A165" s="131"/>
      <c r="B165" s="129"/>
      <c r="C165" s="94"/>
      <c r="D165" s="65" t="s">
        <v>213</v>
      </c>
      <c r="E165" s="150"/>
      <c r="F165" s="61" t="s">
        <v>355</v>
      </c>
      <c r="G165" s="61" t="s">
        <v>356</v>
      </c>
      <c r="H165" s="61" t="s">
        <v>434</v>
      </c>
      <c r="I165" s="61" t="s">
        <v>435</v>
      </c>
      <c r="J165" s="20" t="s">
        <v>436</v>
      </c>
    </row>
    <row r="166" spans="1:10" ht="14.25" customHeight="1" x14ac:dyDescent="0.25">
      <c r="A166" s="130" t="s">
        <v>236</v>
      </c>
      <c r="B166" s="129" t="s">
        <v>183</v>
      </c>
      <c r="C166" s="94"/>
      <c r="D166" s="72" t="s">
        <v>210</v>
      </c>
      <c r="E166" s="150"/>
      <c r="F166" s="61" t="s">
        <v>341</v>
      </c>
      <c r="G166" s="61" t="s">
        <v>342</v>
      </c>
      <c r="H166" s="61" t="s">
        <v>413</v>
      </c>
      <c r="I166" s="61" t="s">
        <v>414</v>
      </c>
      <c r="J166" s="20" t="s">
        <v>415</v>
      </c>
    </row>
    <row r="167" spans="1:10" ht="14.25" customHeight="1" x14ac:dyDescent="0.25">
      <c r="A167" s="131"/>
      <c r="B167" s="129"/>
      <c r="C167" s="94"/>
      <c r="D167" s="65" t="s">
        <v>213</v>
      </c>
      <c r="E167" s="150"/>
      <c r="F167" s="61" t="s">
        <v>343</v>
      </c>
      <c r="G167" s="61" t="s">
        <v>344</v>
      </c>
      <c r="H167" s="61" t="s">
        <v>416</v>
      </c>
      <c r="I167" s="61" t="s">
        <v>417</v>
      </c>
      <c r="J167" s="20" t="s">
        <v>418</v>
      </c>
    </row>
    <row r="168" spans="1:10" ht="14.25" hidden="1" customHeight="1" outlineLevel="1" x14ac:dyDescent="0.25">
      <c r="A168" s="130" t="s">
        <v>240</v>
      </c>
      <c r="B168" s="129" t="s">
        <v>184</v>
      </c>
      <c r="C168" s="94"/>
      <c r="D168" s="72" t="s">
        <v>210</v>
      </c>
      <c r="E168" s="150"/>
      <c r="F168" s="61" t="s">
        <v>443</v>
      </c>
      <c r="G168" s="61" t="s">
        <v>443</v>
      </c>
      <c r="H168" s="61" t="s">
        <v>443</v>
      </c>
      <c r="I168" s="61" t="s">
        <v>443</v>
      </c>
      <c r="J168" s="61" t="s">
        <v>443</v>
      </c>
    </row>
    <row r="169" spans="1:10" ht="14.25" hidden="1" customHeight="1" outlineLevel="1" x14ac:dyDescent="0.25">
      <c r="A169" s="131"/>
      <c r="B169" s="129"/>
      <c r="C169" s="94"/>
      <c r="D169" s="65" t="s">
        <v>213</v>
      </c>
      <c r="E169" s="150"/>
      <c r="F169" s="61" t="s">
        <v>443</v>
      </c>
      <c r="G169" s="61" t="s">
        <v>443</v>
      </c>
      <c r="H169" s="61" t="s">
        <v>443</v>
      </c>
      <c r="I169" s="61" t="s">
        <v>443</v>
      </c>
      <c r="J169" s="61" t="s">
        <v>443</v>
      </c>
    </row>
    <row r="170" spans="1:10" ht="14.25" customHeight="1" collapsed="1" x14ac:dyDescent="0.25">
      <c r="A170" s="130" t="s">
        <v>237</v>
      </c>
      <c r="B170" s="129" t="s">
        <v>185</v>
      </c>
      <c r="C170" s="94"/>
      <c r="D170" s="72" t="s">
        <v>210</v>
      </c>
      <c r="E170" s="150"/>
      <c r="F170" s="61" t="s">
        <v>341</v>
      </c>
      <c r="G170" s="61" t="s">
        <v>342</v>
      </c>
      <c r="H170" s="61" t="s">
        <v>413</v>
      </c>
      <c r="I170" s="61" t="s">
        <v>414</v>
      </c>
      <c r="J170" s="20" t="s">
        <v>415</v>
      </c>
    </row>
    <row r="171" spans="1:10" ht="14.25" customHeight="1" x14ac:dyDescent="0.25">
      <c r="A171" s="131"/>
      <c r="B171" s="129"/>
      <c r="C171" s="94"/>
      <c r="D171" s="65" t="s">
        <v>213</v>
      </c>
      <c r="E171" s="150"/>
      <c r="F171" s="61" t="s">
        <v>357</v>
      </c>
      <c r="G171" s="61" t="s">
        <v>344</v>
      </c>
      <c r="H171" s="61" t="s">
        <v>416</v>
      </c>
      <c r="I171" s="61" t="s">
        <v>417</v>
      </c>
      <c r="J171" s="20" t="s">
        <v>418</v>
      </c>
    </row>
    <row r="172" spans="1:10" ht="14.25" customHeight="1" x14ac:dyDescent="0.25">
      <c r="A172" s="130" t="s">
        <v>238</v>
      </c>
      <c r="B172" s="129" t="s">
        <v>186</v>
      </c>
      <c r="C172" s="94"/>
      <c r="D172" s="72" t="s">
        <v>210</v>
      </c>
      <c r="E172" s="150"/>
      <c r="F172" s="61" t="s">
        <v>358</v>
      </c>
      <c r="G172" s="61" t="s">
        <v>359</v>
      </c>
      <c r="H172" s="61" t="s">
        <v>437</v>
      </c>
      <c r="I172" s="61" t="s">
        <v>438</v>
      </c>
      <c r="J172" s="20" t="s">
        <v>439</v>
      </c>
    </row>
    <row r="173" spans="1:10" ht="14.25" customHeight="1" x14ac:dyDescent="0.25">
      <c r="A173" s="131"/>
      <c r="B173" s="129"/>
      <c r="C173" s="94"/>
      <c r="D173" s="65" t="s">
        <v>213</v>
      </c>
      <c r="E173" s="150"/>
      <c r="F173" s="61" t="s">
        <v>360</v>
      </c>
      <c r="G173" s="61" t="s">
        <v>361</v>
      </c>
      <c r="H173" s="61" t="s">
        <v>440</v>
      </c>
      <c r="I173" s="61" t="s">
        <v>441</v>
      </c>
      <c r="J173" s="20" t="s">
        <v>442</v>
      </c>
    </row>
    <row r="174" spans="1:10" ht="14.25" hidden="1" customHeight="1" outlineLevel="1" x14ac:dyDescent="0.25">
      <c r="A174" s="130" t="s">
        <v>241</v>
      </c>
      <c r="B174" s="129" t="s">
        <v>187</v>
      </c>
      <c r="C174" s="94"/>
      <c r="D174" s="72" t="s">
        <v>210</v>
      </c>
      <c r="E174" s="150"/>
      <c r="F174" s="61" t="s">
        <v>443</v>
      </c>
      <c r="G174" s="61" t="s">
        <v>443</v>
      </c>
      <c r="H174" s="61" t="s">
        <v>443</v>
      </c>
      <c r="I174" s="61" t="s">
        <v>443</v>
      </c>
      <c r="J174" s="61" t="s">
        <v>443</v>
      </c>
    </row>
    <row r="175" spans="1:10" ht="14.25" hidden="1" customHeight="1" outlineLevel="1" x14ac:dyDescent="0.25">
      <c r="A175" s="131"/>
      <c r="B175" s="129"/>
      <c r="C175" s="94"/>
      <c r="D175" s="65" t="s">
        <v>213</v>
      </c>
      <c r="E175" s="150"/>
      <c r="F175" s="61" t="s">
        <v>443</v>
      </c>
      <c r="G175" s="61" t="s">
        <v>443</v>
      </c>
      <c r="H175" s="61" t="s">
        <v>443</v>
      </c>
      <c r="I175" s="61" t="s">
        <v>443</v>
      </c>
      <c r="J175" s="61" t="s">
        <v>443</v>
      </c>
    </row>
    <row r="176" spans="1:10" ht="14.25" customHeight="1" collapsed="1" x14ac:dyDescent="0.25">
      <c r="A176" s="132" t="s">
        <v>239</v>
      </c>
      <c r="B176" s="129" t="s">
        <v>188</v>
      </c>
      <c r="C176" s="94"/>
      <c r="D176" s="72" t="s">
        <v>210</v>
      </c>
      <c r="E176" s="150"/>
      <c r="F176" s="61" t="s">
        <v>341</v>
      </c>
      <c r="G176" s="61" t="s">
        <v>342</v>
      </c>
      <c r="H176" s="61" t="s">
        <v>413</v>
      </c>
      <c r="I176" s="61" t="s">
        <v>414</v>
      </c>
      <c r="J176" s="20" t="s">
        <v>415</v>
      </c>
    </row>
    <row r="177" spans="1:12" ht="14.25" customHeight="1" x14ac:dyDescent="0.25">
      <c r="A177" s="133"/>
      <c r="B177" s="129"/>
      <c r="C177" s="122"/>
      <c r="D177" s="65" t="s">
        <v>213</v>
      </c>
      <c r="E177" s="151"/>
      <c r="F177" s="61" t="s">
        <v>357</v>
      </c>
      <c r="G177" s="82" t="s">
        <v>362</v>
      </c>
      <c r="H177" s="61" t="s">
        <v>416</v>
      </c>
      <c r="I177" s="61" t="s">
        <v>417</v>
      </c>
      <c r="J177" s="20" t="s">
        <v>418</v>
      </c>
    </row>
    <row r="178" spans="1:12" ht="22.5" customHeight="1" x14ac:dyDescent="0.25">
      <c r="A178" s="66" t="s">
        <v>117</v>
      </c>
      <c r="B178" s="92" t="s">
        <v>282</v>
      </c>
      <c r="C178" s="92"/>
      <c r="D178" s="92"/>
      <c r="E178" s="92"/>
      <c r="F178" s="92"/>
      <c r="G178" s="92"/>
      <c r="H178" s="92"/>
      <c r="I178" s="92"/>
      <c r="J178" s="92"/>
      <c r="K178" s="126" t="s">
        <v>447</v>
      </c>
    </row>
    <row r="179" spans="1:12" ht="27" customHeight="1" x14ac:dyDescent="0.25">
      <c r="A179" s="64" t="s">
        <v>245</v>
      </c>
      <c r="B179" s="27" t="s">
        <v>283</v>
      </c>
      <c r="C179" s="25"/>
      <c r="D179" s="127" t="s">
        <v>293</v>
      </c>
      <c r="E179" s="128"/>
      <c r="F179" s="60">
        <v>937.8</v>
      </c>
      <c r="G179" s="60">
        <v>937.8</v>
      </c>
      <c r="H179" s="60">
        <v>937.8</v>
      </c>
      <c r="I179" s="60">
        <v>937.8</v>
      </c>
      <c r="J179" s="81">
        <v>937.8</v>
      </c>
      <c r="K179" s="126"/>
    </row>
    <row r="180" spans="1:12" ht="21.75" customHeight="1" x14ac:dyDescent="0.25">
      <c r="A180" s="64" t="s">
        <v>246</v>
      </c>
      <c r="B180" s="12" t="s">
        <v>284</v>
      </c>
      <c r="C180" s="25"/>
      <c r="D180" s="96" t="s">
        <v>294</v>
      </c>
      <c r="E180" s="97"/>
      <c r="F180" s="61">
        <v>0.37</v>
      </c>
      <c r="G180" s="61">
        <v>0.37</v>
      </c>
      <c r="H180" s="61">
        <v>0.37</v>
      </c>
      <c r="I180" s="61">
        <v>0.37</v>
      </c>
      <c r="J180" s="20">
        <v>0.37</v>
      </c>
      <c r="K180" s="126"/>
    </row>
    <row r="181" spans="1:12" ht="36" customHeight="1" x14ac:dyDescent="0.25">
      <c r="A181" s="67" t="s">
        <v>289</v>
      </c>
      <c r="B181" s="5" t="s">
        <v>285</v>
      </c>
      <c r="C181" s="93" t="s">
        <v>302</v>
      </c>
      <c r="D181" s="165" t="s">
        <v>292</v>
      </c>
      <c r="E181" s="166"/>
      <c r="F181" s="61">
        <v>13.7</v>
      </c>
      <c r="G181" s="61">
        <v>13.7</v>
      </c>
      <c r="H181" s="61">
        <v>13.7</v>
      </c>
      <c r="I181" s="61">
        <v>13.7</v>
      </c>
      <c r="J181" s="20">
        <v>13.7</v>
      </c>
      <c r="K181" s="126"/>
    </row>
    <row r="182" spans="1:12" ht="33" customHeight="1" x14ac:dyDescent="0.25">
      <c r="A182" s="66" t="s">
        <v>288</v>
      </c>
      <c r="B182" s="12" t="s">
        <v>286</v>
      </c>
      <c r="C182" s="94"/>
      <c r="D182" s="167"/>
      <c r="E182" s="168"/>
      <c r="F182" s="61">
        <v>16.399999999999999</v>
      </c>
      <c r="G182" s="61">
        <v>16.399999999999999</v>
      </c>
      <c r="H182" s="61">
        <v>16.399999999999999</v>
      </c>
      <c r="I182" s="61">
        <v>16.399999999999999</v>
      </c>
      <c r="J182" s="20">
        <v>16.399999999999999</v>
      </c>
      <c r="K182" s="126"/>
    </row>
    <row r="183" spans="1:12" ht="33.75" customHeight="1" x14ac:dyDescent="0.25">
      <c r="A183" s="66" t="s">
        <v>290</v>
      </c>
      <c r="B183" s="28" t="s">
        <v>287</v>
      </c>
      <c r="C183" s="94"/>
      <c r="D183" s="127"/>
      <c r="E183" s="128"/>
      <c r="F183" s="59">
        <v>35.700000000000003</v>
      </c>
      <c r="G183" s="59">
        <v>35.700000000000003</v>
      </c>
      <c r="H183" s="59">
        <v>35.700000000000003</v>
      </c>
      <c r="I183" s="59">
        <v>35.700000000000003</v>
      </c>
      <c r="J183" s="83">
        <v>35.700000000000003</v>
      </c>
      <c r="K183" s="126"/>
    </row>
    <row r="184" spans="1:12" ht="24" customHeight="1" x14ac:dyDescent="0.25">
      <c r="A184" s="66" t="s">
        <v>118</v>
      </c>
      <c r="B184" s="95" t="s">
        <v>291</v>
      </c>
      <c r="C184" s="95"/>
      <c r="D184" s="95"/>
      <c r="E184" s="95"/>
      <c r="F184" s="95"/>
      <c r="G184" s="95"/>
      <c r="H184" s="95"/>
      <c r="I184" s="95"/>
      <c r="J184" s="95"/>
      <c r="K184" s="126"/>
    </row>
    <row r="185" spans="1:12" ht="27.75" customHeight="1" x14ac:dyDescent="0.25">
      <c r="A185" s="66" t="s">
        <v>249</v>
      </c>
      <c r="B185" s="27" t="s">
        <v>283</v>
      </c>
      <c r="C185" s="25"/>
      <c r="D185" s="127" t="s">
        <v>296</v>
      </c>
      <c r="E185" s="128"/>
      <c r="F185" s="60">
        <v>307</v>
      </c>
      <c r="G185" s="60">
        <v>307</v>
      </c>
      <c r="H185" s="60">
        <v>307</v>
      </c>
      <c r="I185" s="60">
        <v>307</v>
      </c>
      <c r="J185" s="81">
        <v>307</v>
      </c>
      <c r="K185" s="126"/>
    </row>
    <row r="186" spans="1:12" ht="19.5" customHeight="1" x14ac:dyDescent="0.25">
      <c r="A186" s="66" t="s">
        <v>250</v>
      </c>
      <c r="B186" s="12" t="s">
        <v>284</v>
      </c>
      <c r="C186" s="25"/>
      <c r="D186" s="96" t="s">
        <v>294</v>
      </c>
      <c r="E186" s="97"/>
      <c r="F186" s="61">
        <v>0.27</v>
      </c>
      <c r="G186" s="61">
        <v>0.27</v>
      </c>
      <c r="H186" s="61">
        <v>0.27</v>
      </c>
      <c r="I186" s="61">
        <v>0.27</v>
      </c>
      <c r="J186" s="20">
        <v>0.27</v>
      </c>
      <c r="K186" s="126"/>
    </row>
    <row r="187" spans="1:12" ht="21" customHeight="1" x14ac:dyDescent="0.25">
      <c r="A187" s="66" t="s">
        <v>297</v>
      </c>
      <c r="B187" s="5" t="s">
        <v>285</v>
      </c>
      <c r="C187" s="25"/>
      <c r="D187" s="165" t="s">
        <v>295</v>
      </c>
      <c r="E187" s="166"/>
      <c r="F187" s="61">
        <v>0.05</v>
      </c>
      <c r="G187" s="61">
        <v>0.05</v>
      </c>
      <c r="H187" s="61">
        <v>0.05</v>
      </c>
      <c r="I187" s="61">
        <v>0.05</v>
      </c>
      <c r="J187" s="20">
        <v>0.05</v>
      </c>
      <c r="K187" s="126"/>
    </row>
    <row r="188" spans="1:12" ht="15.75" customHeight="1" x14ac:dyDescent="0.25">
      <c r="A188" s="66" t="s">
        <v>298</v>
      </c>
      <c r="B188" s="12" t="s">
        <v>286</v>
      </c>
      <c r="C188" s="25"/>
      <c r="D188" s="167"/>
      <c r="E188" s="168"/>
      <c r="F188" s="61">
        <v>0.6</v>
      </c>
      <c r="G188" s="61">
        <v>0.6</v>
      </c>
      <c r="H188" s="61">
        <v>0.6</v>
      </c>
      <c r="I188" s="61">
        <v>0.6</v>
      </c>
      <c r="J188" s="20">
        <v>0.6</v>
      </c>
      <c r="K188" s="126"/>
    </row>
    <row r="189" spans="1:12" ht="18" customHeight="1" x14ac:dyDescent="0.25">
      <c r="A189" s="66" t="s">
        <v>299</v>
      </c>
      <c r="B189" s="12" t="s">
        <v>287</v>
      </c>
      <c r="C189" s="25"/>
      <c r="D189" s="127"/>
      <c r="E189" s="128"/>
      <c r="F189" s="61">
        <v>160.9</v>
      </c>
      <c r="G189" s="61">
        <v>160.9</v>
      </c>
      <c r="H189" s="61">
        <v>160.9</v>
      </c>
      <c r="I189" s="61">
        <v>160.9</v>
      </c>
      <c r="J189" s="20">
        <v>160.9</v>
      </c>
      <c r="K189" s="126"/>
    </row>
    <row r="190" spans="1:12" ht="47.25" customHeight="1" x14ac:dyDescent="0.25">
      <c r="A190" s="66" t="s">
        <v>119</v>
      </c>
      <c r="B190" s="4" t="s">
        <v>243</v>
      </c>
      <c r="C190" s="25"/>
      <c r="D190" s="103" t="s">
        <v>18</v>
      </c>
      <c r="E190" s="104"/>
      <c r="F190" s="33">
        <v>28.4</v>
      </c>
      <c r="G190" s="33">
        <v>26.36</v>
      </c>
      <c r="H190" s="33">
        <v>26.88</v>
      </c>
      <c r="I190" s="33">
        <v>27.42</v>
      </c>
      <c r="J190" s="50">
        <v>27.96</v>
      </c>
      <c r="L190" s="111" t="s">
        <v>476</v>
      </c>
    </row>
    <row r="191" spans="1:12" x14ac:dyDescent="0.25">
      <c r="A191" s="66" t="s">
        <v>251</v>
      </c>
      <c r="B191" s="5" t="s">
        <v>19</v>
      </c>
      <c r="C191" s="25"/>
      <c r="D191" s="105"/>
      <c r="E191" s="106"/>
      <c r="F191" s="33">
        <v>0.4</v>
      </c>
      <c r="G191" s="33">
        <v>0.35</v>
      </c>
      <c r="H191" s="33">
        <v>0.25</v>
      </c>
      <c r="I191" s="33">
        <v>0</v>
      </c>
      <c r="J191" s="50">
        <v>0</v>
      </c>
      <c r="L191" s="111"/>
    </row>
    <row r="192" spans="1:12" ht="33" customHeight="1" x14ac:dyDescent="0.25">
      <c r="A192" s="66" t="s">
        <v>120</v>
      </c>
      <c r="B192" s="4" t="s">
        <v>244</v>
      </c>
      <c r="C192" s="25"/>
      <c r="D192" s="105"/>
      <c r="E192" s="106"/>
      <c r="F192" s="61">
        <v>343.2</v>
      </c>
      <c r="G192" s="61">
        <v>327.10000000000002</v>
      </c>
      <c r="H192" s="61">
        <v>332.1</v>
      </c>
      <c r="I192" s="61">
        <v>338.7</v>
      </c>
      <c r="J192" s="61">
        <v>338.7</v>
      </c>
      <c r="L192" s="111"/>
    </row>
    <row r="193" spans="1:14" x14ac:dyDescent="0.25">
      <c r="A193" s="66" t="s">
        <v>242</v>
      </c>
      <c r="B193" s="5" t="s">
        <v>19</v>
      </c>
      <c r="C193" s="25"/>
      <c r="D193" s="105"/>
      <c r="E193" s="106"/>
      <c r="F193" s="61">
        <v>15.9</v>
      </c>
      <c r="G193" s="61">
        <v>7.2</v>
      </c>
      <c r="H193" s="61">
        <v>3.8</v>
      </c>
      <c r="I193" s="61">
        <v>2.1</v>
      </c>
      <c r="J193" s="20">
        <v>0</v>
      </c>
      <c r="L193" s="111"/>
    </row>
    <row r="194" spans="1:14" ht="31.5" customHeight="1" x14ac:dyDescent="0.25">
      <c r="A194" s="66" t="s">
        <v>121</v>
      </c>
      <c r="B194" s="4" t="s">
        <v>20</v>
      </c>
      <c r="C194" s="25"/>
      <c r="D194" s="107"/>
      <c r="E194" s="108"/>
      <c r="F194" s="61">
        <v>26.8</v>
      </c>
      <c r="G194" s="61">
        <v>10.46</v>
      </c>
      <c r="H194" s="61">
        <v>11.44</v>
      </c>
      <c r="I194" s="61">
        <v>12.35</v>
      </c>
      <c r="J194" s="20">
        <v>13.43</v>
      </c>
      <c r="L194" s="111"/>
    </row>
    <row r="195" spans="1:14" ht="69.75" customHeight="1" x14ac:dyDescent="0.25">
      <c r="A195" s="49" t="s">
        <v>122</v>
      </c>
      <c r="B195" s="4" t="s">
        <v>169</v>
      </c>
      <c r="C195" s="25"/>
      <c r="D195" s="96" t="s">
        <v>21</v>
      </c>
      <c r="E195" s="97"/>
      <c r="F195" s="61">
        <v>204</v>
      </c>
      <c r="G195" s="61">
        <v>207</v>
      </c>
      <c r="H195" s="61">
        <v>207</v>
      </c>
      <c r="I195" s="61">
        <v>207</v>
      </c>
      <c r="J195" s="20">
        <v>207</v>
      </c>
      <c r="L195" s="111"/>
    </row>
    <row r="196" spans="1:14" ht="33" customHeight="1" x14ac:dyDescent="0.25">
      <c r="A196" s="66" t="s">
        <v>123</v>
      </c>
      <c r="B196" s="4" t="s">
        <v>22</v>
      </c>
      <c r="C196" s="25"/>
      <c r="D196" s="109" t="s">
        <v>23</v>
      </c>
      <c r="E196" s="110"/>
      <c r="F196" s="82">
        <v>286</v>
      </c>
      <c r="G196" s="82">
        <v>283</v>
      </c>
      <c r="H196" s="82">
        <v>280</v>
      </c>
      <c r="I196" s="82">
        <v>277</v>
      </c>
      <c r="J196" s="82">
        <v>274</v>
      </c>
      <c r="K196" t="s">
        <v>480</v>
      </c>
    </row>
    <row r="197" spans="1:14" ht="33" customHeight="1" x14ac:dyDescent="0.25">
      <c r="A197" s="66" t="s">
        <v>124</v>
      </c>
      <c r="B197" s="4" t="s">
        <v>24</v>
      </c>
      <c r="C197" s="25"/>
      <c r="D197" s="109" t="s">
        <v>366</v>
      </c>
      <c r="E197" s="110"/>
      <c r="F197" s="82">
        <v>7.3</v>
      </c>
      <c r="G197" s="82">
        <v>10</v>
      </c>
      <c r="H197" s="82">
        <v>12.1</v>
      </c>
      <c r="I197" s="82">
        <v>12.6</v>
      </c>
      <c r="J197" s="82">
        <v>13.1</v>
      </c>
      <c r="L197" s="112" t="s">
        <v>476</v>
      </c>
    </row>
    <row r="198" spans="1:14" ht="34.5" customHeight="1" x14ac:dyDescent="0.25">
      <c r="A198" s="66" t="s">
        <v>125</v>
      </c>
      <c r="B198" s="4" t="s">
        <v>25</v>
      </c>
      <c r="C198" s="25"/>
      <c r="D198" s="96" t="s">
        <v>21</v>
      </c>
      <c r="E198" s="97"/>
      <c r="F198" s="61">
        <v>6</v>
      </c>
      <c r="G198" s="61">
        <v>3</v>
      </c>
      <c r="H198" s="61">
        <v>2</v>
      </c>
      <c r="I198" s="61">
        <v>1</v>
      </c>
      <c r="J198" s="20">
        <v>0</v>
      </c>
      <c r="L198" s="113"/>
    </row>
    <row r="199" spans="1:14" ht="34.5" customHeight="1" x14ac:dyDescent="0.25">
      <c r="A199" s="66" t="s">
        <v>126</v>
      </c>
      <c r="B199" s="4" t="s">
        <v>26</v>
      </c>
      <c r="C199" s="26"/>
      <c r="D199" s="96" t="s">
        <v>21</v>
      </c>
      <c r="E199" s="97"/>
      <c r="F199" s="61">
        <v>28</v>
      </c>
      <c r="G199" s="61">
        <v>20</v>
      </c>
      <c r="H199" s="61">
        <v>14</v>
      </c>
      <c r="I199" s="61">
        <v>12</v>
      </c>
      <c r="J199" s="20">
        <v>10</v>
      </c>
      <c r="L199" s="114"/>
    </row>
    <row r="200" spans="1:14" s="1" customFormat="1" ht="17.25" customHeight="1" x14ac:dyDescent="0.25">
      <c r="A200" s="43" t="s">
        <v>108</v>
      </c>
      <c r="B200" s="100" t="s">
        <v>102</v>
      </c>
      <c r="C200" s="101"/>
      <c r="D200" s="101"/>
      <c r="E200" s="101"/>
      <c r="F200" s="101"/>
      <c r="G200" s="101"/>
      <c r="H200" s="101"/>
      <c r="I200" s="101"/>
      <c r="J200" s="102"/>
    </row>
    <row r="201" spans="1:14" ht="45.75" customHeight="1" x14ac:dyDescent="0.25">
      <c r="A201" s="66" t="s">
        <v>42</v>
      </c>
      <c r="B201" s="4" t="s">
        <v>276</v>
      </c>
      <c r="C201" s="93" t="s">
        <v>302</v>
      </c>
      <c r="D201" s="103" t="s">
        <v>29</v>
      </c>
      <c r="E201" s="104"/>
      <c r="F201" s="21">
        <v>478.35</v>
      </c>
      <c r="G201" s="21">
        <v>480.63</v>
      </c>
      <c r="H201" s="21">
        <v>481.62</v>
      </c>
      <c r="I201" s="21">
        <v>487.03</v>
      </c>
      <c r="J201" s="21">
        <v>487.27</v>
      </c>
      <c r="L201">
        <f>H201/G201*100</f>
        <v>100.20597965170714</v>
      </c>
    </row>
    <row r="202" spans="1:14" ht="18" customHeight="1" x14ac:dyDescent="0.25">
      <c r="A202" s="66" t="s">
        <v>45</v>
      </c>
      <c r="B202" s="5" t="s">
        <v>30</v>
      </c>
      <c r="C202" s="94"/>
      <c r="D202" s="105"/>
      <c r="E202" s="106"/>
      <c r="F202" s="76">
        <f>F203+F204</f>
        <v>83.9</v>
      </c>
      <c r="G202" s="76">
        <f t="shared" ref="G202:J202" si="12">G203+G204</f>
        <v>75.800000000000011</v>
      </c>
      <c r="H202" s="76">
        <f t="shared" si="12"/>
        <v>75.650000000000006</v>
      </c>
      <c r="I202" s="76">
        <f t="shared" si="12"/>
        <v>75.5</v>
      </c>
      <c r="J202" s="76">
        <f t="shared" si="12"/>
        <v>75.050000000000011</v>
      </c>
    </row>
    <row r="203" spans="1:14" ht="15" hidden="1" customHeight="1" outlineLevel="1" x14ac:dyDescent="0.25">
      <c r="A203" s="66"/>
      <c r="B203" s="5" t="s">
        <v>487</v>
      </c>
      <c r="C203" s="94"/>
      <c r="D203" s="105"/>
      <c r="E203" s="106"/>
      <c r="F203" s="78">
        <v>61.3</v>
      </c>
      <c r="G203" s="78">
        <v>53.7</v>
      </c>
      <c r="H203" s="79">
        <f>G203-5%</f>
        <v>53.650000000000006</v>
      </c>
      <c r="I203" s="79">
        <f>H203-5%</f>
        <v>53.600000000000009</v>
      </c>
      <c r="J203" s="79">
        <f>I203-5%</f>
        <v>53.550000000000011</v>
      </c>
      <c r="L203" s="52">
        <f>G203/F203</f>
        <v>0.87601957585644386</v>
      </c>
    </row>
    <row r="204" spans="1:14" ht="18" hidden="1" customHeight="1" outlineLevel="1" x14ac:dyDescent="0.25">
      <c r="A204" s="66"/>
      <c r="B204" s="5" t="s">
        <v>481</v>
      </c>
      <c r="C204" s="94"/>
      <c r="D204" s="105"/>
      <c r="E204" s="106"/>
      <c r="F204" s="21">
        <v>22.6</v>
      </c>
      <c r="G204" s="21">
        <v>22.1</v>
      </c>
      <c r="H204" s="21">
        <v>22</v>
      </c>
      <c r="I204" s="21">
        <v>21.9</v>
      </c>
      <c r="J204" s="21">
        <v>21.5</v>
      </c>
      <c r="K204" t="s">
        <v>482</v>
      </c>
      <c r="L204">
        <f>G204/F204</f>
        <v>0.97787610619469023</v>
      </c>
      <c r="N204">
        <f>I204/H204</f>
        <v>0.99545454545454537</v>
      </c>
    </row>
    <row r="205" spans="1:14" ht="32.25" customHeight="1" collapsed="1" x14ac:dyDescent="0.25">
      <c r="A205" s="66" t="s">
        <v>90</v>
      </c>
      <c r="B205" s="4" t="s">
        <v>253</v>
      </c>
      <c r="C205" s="94"/>
      <c r="D205" s="105"/>
      <c r="E205" s="106"/>
      <c r="F205" s="21">
        <v>7.53</v>
      </c>
      <c r="G205" s="21">
        <v>7.15</v>
      </c>
      <c r="H205" s="21">
        <v>6.79</v>
      </c>
      <c r="I205" s="21">
        <v>6.45</v>
      </c>
      <c r="J205" s="21">
        <v>6.13</v>
      </c>
    </row>
    <row r="206" spans="1:14" ht="17.25" customHeight="1" x14ac:dyDescent="0.25">
      <c r="A206" s="66" t="s">
        <v>254</v>
      </c>
      <c r="B206" s="12" t="s">
        <v>247</v>
      </c>
      <c r="C206" s="94"/>
      <c r="D206" s="105"/>
      <c r="E206" s="106"/>
      <c r="F206" s="21">
        <v>7.53</v>
      </c>
      <c r="G206" s="21">
        <v>7.15</v>
      </c>
      <c r="H206" s="21">
        <v>6.79</v>
      </c>
      <c r="I206" s="21">
        <v>6.45</v>
      </c>
      <c r="J206" s="21">
        <v>6.13</v>
      </c>
    </row>
    <row r="207" spans="1:14" ht="17.25" customHeight="1" x14ac:dyDescent="0.25">
      <c r="A207" s="66" t="s">
        <v>255</v>
      </c>
      <c r="B207" s="12" t="s">
        <v>248</v>
      </c>
      <c r="C207" s="94"/>
      <c r="D207" s="107"/>
      <c r="E207" s="108"/>
      <c r="F207" s="21">
        <v>15.9</v>
      </c>
      <c r="G207" s="21">
        <v>20.2</v>
      </c>
      <c r="H207" s="21">
        <v>20.100000000000001</v>
      </c>
      <c r="I207" s="21">
        <v>18</v>
      </c>
      <c r="J207" s="21">
        <v>16</v>
      </c>
      <c r="K207" t="s">
        <v>482</v>
      </c>
    </row>
    <row r="208" spans="1:14" ht="46.5" customHeight="1" x14ac:dyDescent="0.25">
      <c r="A208" s="66" t="s">
        <v>127</v>
      </c>
      <c r="B208" s="55" t="s">
        <v>262</v>
      </c>
      <c r="C208" s="94"/>
      <c r="D208" s="96"/>
      <c r="E208" s="97"/>
      <c r="F208" s="21"/>
      <c r="G208" s="21"/>
      <c r="H208" s="21"/>
      <c r="I208" s="21"/>
      <c r="J208" s="21"/>
    </row>
    <row r="209" spans="1:14" ht="46.5" hidden="1" customHeight="1" outlineLevel="1" x14ac:dyDescent="0.25">
      <c r="A209" s="66"/>
      <c r="B209" s="93" t="s">
        <v>488</v>
      </c>
      <c r="C209" s="94"/>
      <c r="D209" s="57" t="s">
        <v>366</v>
      </c>
      <c r="E209" s="58"/>
      <c r="F209" s="21">
        <f>F16</f>
        <v>7.27</v>
      </c>
      <c r="G209" s="21">
        <f t="shared" ref="G209:J209" si="13">G16</f>
        <v>7.29</v>
      </c>
      <c r="H209" s="21">
        <f t="shared" si="13"/>
        <v>7.34</v>
      </c>
      <c r="I209" s="21">
        <f t="shared" si="13"/>
        <v>7.39</v>
      </c>
      <c r="J209" s="21">
        <f t="shared" si="13"/>
        <v>7.4399999999999995</v>
      </c>
    </row>
    <row r="210" spans="1:14" ht="18" hidden="1" customHeight="1" outlineLevel="1" x14ac:dyDescent="0.25">
      <c r="A210" s="66"/>
      <c r="B210" s="122"/>
      <c r="C210" s="94"/>
      <c r="D210" s="57"/>
      <c r="E210" s="58"/>
      <c r="F210" s="21">
        <f>714/1000</f>
        <v>0.71399999999999997</v>
      </c>
      <c r="G210" s="21">
        <v>0.54600000000000004</v>
      </c>
      <c r="H210" s="21">
        <f>G210-0.02</f>
        <v>0.52600000000000002</v>
      </c>
      <c r="I210" s="21">
        <f>H210</f>
        <v>0.52600000000000002</v>
      </c>
      <c r="J210" s="21">
        <f>I210</f>
        <v>0.52600000000000002</v>
      </c>
      <c r="L210" t="s">
        <v>476</v>
      </c>
    </row>
    <row r="211" spans="1:14" ht="15.75" customHeight="1" collapsed="1" x14ac:dyDescent="0.25">
      <c r="A211" s="66" t="s">
        <v>256</v>
      </c>
      <c r="B211" s="12" t="s">
        <v>247</v>
      </c>
      <c r="C211" s="94"/>
      <c r="D211" s="96" t="s">
        <v>37</v>
      </c>
      <c r="E211" s="97"/>
      <c r="F211" s="80">
        <f>F210/F209*100</f>
        <v>9.8211829436038514</v>
      </c>
      <c r="G211" s="80">
        <f t="shared" ref="G211:J211" si="14">G210/G209*100</f>
        <v>7.4897119341563787</v>
      </c>
      <c r="H211" s="80">
        <f t="shared" si="14"/>
        <v>7.1662125340599463</v>
      </c>
      <c r="I211" s="80">
        <f t="shared" si="14"/>
        <v>7.1177266576454681</v>
      </c>
      <c r="J211" s="80">
        <f t="shared" si="14"/>
        <v>7.0698924731182808</v>
      </c>
      <c r="K211">
        <f>G210/F210</f>
        <v>0.76470588235294124</v>
      </c>
    </row>
    <row r="212" spans="1:14" ht="14.25" customHeight="1" x14ac:dyDescent="0.25">
      <c r="A212" s="66" t="s">
        <v>257</v>
      </c>
      <c r="B212" s="12" t="s">
        <v>248</v>
      </c>
      <c r="C212" s="94"/>
      <c r="D212" s="96" t="s">
        <v>37</v>
      </c>
      <c r="E212" s="97"/>
      <c r="F212" s="21">
        <v>9</v>
      </c>
      <c r="G212" s="21">
        <v>10</v>
      </c>
      <c r="H212" s="21">
        <v>10</v>
      </c>
      <c r="I212" s="21">
        <v>6</v>
      </c>
      <c r="J212" s="21">
        <v>5</v>
      </c>
      <c r="K212" t="s">
        <v>482</v>
      </c>
    </row>
    <row r="213" spans="1:14" ht="46.5" customHeight="1" x14ac:dyDescent="0.25">
      <c r="A213" s="66" t="s">
        <v>128</v>
      </c>
      <c r="B213" s="4" t="s">
        <v>258</v>
      </c>
      <c r="C213" s="94"/>
      <c r="D213" s="103" t="s">
        <v>27</v>
      </c>
      <c r="E213" s="104"/>
      <c r="F213" s="21">
        <v>2850</v>
      </c>
      <c r="G213" s="21">
        <v>2850</v>
      </c>
      <c r="H213" s="21">
        <v>2850</v>
      </c>
      <c r="I213" s="21">
        <v>2850</v>
      </c>
      <c r="J213" s="21">
        <v>2850</v>
      </c>
      <c r="M213" s="38">
        <v>-0.03</v>
      </c>
      <c r="N213" t="s">
        <v>471</v>
      </c>
    </row>
    <row r="214" spans="1:14" ht="19.5" customHeight="1" x14ac:dyDescent="0.25">
      <c r="A214" s="66" t="s">
        <v>135</v>
      </c>
      <c r="B214" s="12" t="s">
        <v>247</v>
      </c>
      <c r="C214" s="94"/>
      <c r="D214" s="105"/>
      <c r="E214" s="106"/>
      <c r="F214" s="21">
        <f>F213-F215</f>
        <v>2410</v>
      </c>
      <c r="G214" s="21">
        <f t="shared" ref="G214:J214" si="15">G213-G215</f>
        <v>2438</v>
      </c>
      <c r="H214" s="21">
        <f t="shared" si="15"/>
        <v>2430</v>
      </c>
      <c r="I214" s="21">
        <f t="shared" si="15"/>
        <v>2425</v>
      </c>
      <c r="J214" s="21">
        <f t="shared" si="15"/>
        <v>2430</v>
      </c>
    </row>
    <row r="215" spans="1:14" ht="14.25" customHeight="1" x14ac:dyDescent="0.25">
      <c r="A215" s="66" t="s">
        <v>259</v>
      </c>
      <c r="B215" s="12" t="s">
        <v>248</v>
      </c>
      <c r="C215" s="94"/>
      <c r="D215" s="107"/>
      <c r="E215" s="108"/>
      <c r="F215" s="21">
        <v>440</v>
      </c>
      <c r="G215" s="21">
        <v>412</v>
      </c>
      <c r="H215" s="21">
        <v>420</v>
      </c>
      <c r="I215" s="21">
        <v>425</v>
      </c>
      <c r="J215" s="22">
        <v>420</v>
      </c>
      <c r="K215" t="s">
        <v>482</v>
      </c>
    </row>
    <row r="216" spans="1:14" ht="48" customHeight="1" x14ac:dyDescent="0.25">
      <c r="A216" s="66" t="s">
        <v>129</v>
      </c>
      <c r="B216" s="4" t="s">
        <v>470</v>
      </c>
      <c r="C216" s="94"/>
      <c r="D216" s="103" t="s">
        <v>28</v>
      </c>
      <c r="E216" s="104"/>
      <c r="F216" s="21">
        <v>2162.92</v>
      </c>
      <c r="G216" s="21">
        <v>3052.32</v>
      </c>
      <c r="H216" s="21">
        <v>1263.3</v>
      </c>
      <c r="I216" s="21">
        <v>5407.9</v>
      </c>
      <c r="J216" s="22">
        <v>420</v>
      </c>
      <c r="K216" t="s">
        <v>486</v>
      </c>
    </row>
    <row r="217" spans="1:14" ht="15" customHeight="1" x14ac:dyDescent="0.25">
      <c r="A217" s="66" t="s">
        <v>145</v>
      </c>
      <c r="B217" s="12" t="s">
        <v>247</v>
      </c>
      <c r="C217" s="94"/>
      <c r="D217" s="105"/>
      <c r="E217" s="106"/>
      <c r="F217" s="21">
        <f>F216</f>
        <v>2162.92</v>
      </c>
      <c r="G217" s="21">
        <f>G216</f>
        <v>3052.32</v>
      </c>
      <c r="H217" s="21">
        <f>H216-80</f>
        <v>1183.3</v>
      </c>
      <c r="I217" s="21">
        <f>I216-410</f>
        <v>4997.8999999999996</v>
      </c>
      <c r="J217" s="22">
        <f>J216</f>
        <v>420</v>
      </c>
    </row>
    <row r="218" spans="1:14" ht="15" customHeight="1" x14ac:dyDescent="0.25">
      <c r="A218" s="40" t="s">
        <v>263</v>
      </c>
      <c r="B218" s="12" t="s">
        <v>248</v>
      </c>
      <c r="C218" s="94"/>
      <c r="D218" s="105"/>
      <c r="E218" s="106"/>
      <c r="F218" s="21">
        <v>0</v>
      </c>
      <c r="G218" s="21">
        <v>0</v>
      </c>
      <c r="H218" s="21">
        <v>80</v>
      </c>
      <c r="I218" s="21">
        <v>410</v>
      </c>
      <c r="J218" s="22">
        <v>0</v>
      </c>
      <c r="K218" t="s">
        <v>482</v>
      </c>
    </row>
    <row r="219" spans="1:14" ht="34.5" customHeight="1" x14ac:dyDescent="0.25">
      <c r="A219" s="66" t="s">
        <v>252</v>
      </c>
      <c r="B219" s="4" t="s">
        <v>103</v>
      </c>
      <c r="C219" s="94"/>
      <c r="D219" s="107"/>
      <c r="E219" s="108"/>
      <c r="F219" s="21">
        <v>24.81</v>
      </c>
      <c r="G219" s="21">
        <v>24.93</v>
      </c>
      <c r="H219" s="21">
        <v>24.98</v>
      </c>
      <c r="I219" s="21">
        <v>25.26</v>
      </c>
      <c r="J219" s="22">
        <v>25.27</v>
      </c>
      <c r="K219" t="s">
        <v>471</v>
      </c>
    </row>
    <row r="220" spans="1:14" ht="19.5" customHeight="1" x14ac:dyDescent="0.25">
      <c r="A220" s="67" t="s">
        <v>264</v>
      </c>
      <c r="B220" s="4" t="s">
        <v>104</v>
      </c>
      <c r="C220" s="94"/>
      <c r="D220" s="96" t="s">
        <v>37</v>
      </c>
      <c r="E220" s="97"/>
      <c r="F220" s="33" t="s">
        <v>495</v>
      </c>
      <c r="G220" s="33">
        <v>0.48367593712212908</v>
      </c>
      <c r="H220" s="33">
        <v>0.2</v>
      </c>
      <c r="I220" s="33">
        <f>I219/H219*100-100</f>
        <v>1.1208967173738955</v>
      </c>
      <c r="J220" s="50">
        <f>J219/I219*100-100</f>
        <v>3.9588281868560671E-2</v>
      </c>
    </row>
    <row r="221" spans="1:14" ht="48" customHeight="1" x14ac:dyDescent="0.25">
      <c r="A221" s="67" t="s">
        <v>265</v>
      </c>
      <c r="B221" s="4" t="s">
        <v>270</v>
      </c>
      <c r="C221" s="94"/>
      <c r="D221" s="103" t="s">
        <v>21</v>
      </c>
      <c r="E221" s="104"/>
      <c r="F221" s="61">
        <v>23</v>
      </c>
      <c r="G221" s="61">
        <v>12</v>
      </c>
      <c r="H221" s="61">
        <v>2</v>
      </c>
      <c r="I221" s="61">
        <v>0</v>
      </c>
      <c r="J221" s="77">
        <v>0</v>
      </c>
      <c r="K221" t="s">
        <v>448</v>
      </c>
    </row>
    <row r="222" spans="1:14" ht="48" customHeight="1" x14ac:dyDescent="0.25">
      <c r="A222" s="67" t="s">
        <v>266</v>
      </c>
      <c r="B222" s="13" t="s">
        <v>271</v>
      </c>
      <c r="C222" s="94"/>
      <c r="D222" s="105"/>
      <c r="E222" s="106"/>
      <c r="F222" s="61">
        <v>46</v>
      </c>
      <c r="G222" s="61">
        <v>46</v>
      </c>
      <c r="H222" s="61">
        <v>46</v>
      </c>
      <c r="I222" s="61">
        <v>46</v>
      </c>
      <c r="J222" s="20">
        <v>46</v>
      </c>
      <c r="K222" t="s">
        <v>448</v>
      </c>
    </row>
    <row r="223" spans="1:14" ht="35.25" customHeight="1" x14ac:dyDescent="0.25">
      <c r="A223" s="67" t="s">
        <v>273</v>
      </c>
      <c r="B223" s="13" t="s">
        <v>272</v>
      </c>
      <c r="C223" s="94"/>
      <c r="D223" s="107"/>
      <c r="E223" s="108"/>
      <c r="F223" s="61">
        <v>3</v>
      </c>
      <c r="G223" s="61">
        <v>3</v>
      </c>
      <c r="H223" s="61">
        <v>3</v>
      </c>
      <c r="I223" s="61">
        <v>3</v>
      </c>
      <c r="J223" s="20">
        <v>3</v>
      </c>
      <c r="K223" t="s">
        <v>448</v>
      </c>
    </row>
    <row r="224" spans="1:14" ht="63.75" customHeight="1" x14ac:dyDescent="0.25">
      <c r="A224" s="67" t="s">
        <v>278</v>
      </c>
      <c r="B224" s="4" t="s">
        <v>277</v>
      </c>
      <c r="C224" s="94"/>
      <c r="D224" s="96" t="s">
        <v>37</v>
      </c>
      <c r="E224" s="97"/>
      <c r="F224" s="61">
        <v>84.3</v>
      </c>
      <c r="G224" s="61">
        <v>87.7</v>
      </c>
      <c r="H224" s="61">
        <v>91.6</v>
      </c>
      <c r="I224" s="61">
        <v>100</v>
      </c>
      <c r="J224" s="20">
        <v>100</v>
      </c>
      <c r="K224" t="s">
        <v>447</v>
      </c>
    </row>
    <row r="225" spans="1:13" ht="61.5" customHeight="1" x14ac:dyDescent="0.25">
      <c r="A225" s="67" t="s">
        <v>279</v>
      </c>
      <c r="B225" s="4" t="s">
        <v>473</v>
      </c>
      <c r="C225" s="94"/>
      <c r="D225" s="96" t="s">
        <v>40</v>
      </c>
      <c r="E225" s="97"/>
      <c r="F225" s="21">
        <v>969733</v>
      </c>
      <c r="G225" s="21">
        <v>222711.1</v>
      </c>
      <c r="H225" s="21">
        <v>107283.6</v>
      </c>
      <c r="I225" s="21">
        <v>6038.6</v>
      </c>
      <c r="J225" s="22">
        <v>6038.6</v>
      </c>
      <c r="K225" t="s">
        <v>447</v>
      </c>
      <c r="M225" t="s">
        <v>472</v>
      </c>
    </row>
    <row r="226" spans="1:13" ht="109.5" customHeight="1" x14ac:dyDescent="0.25">
      <c r="A226" s="67" t="s">
        <v>281</v>
      </c>
      <c r="B226" s="4" t="s">
        <v>280</v>
      </c>
      <c r="C226" s="122"/>
      <c r="D226" s="96" t="s">
        <v>37</v>
      </c>
      <c r="E226" s="97"/>
      <c r="F226" s="61">
        <v>79</v>
      </c>
      <c r="G226" s="61">
        <v>80</v>
      </c>
      <c r="H226" s="61">
        <v>81</v>
      </c>
      <c r="I226" s="61">
        <v>81</v>
      </c>
      <c r="J226" s="20">
        <v>81</v>
      </c>
      <c r="L226" t="s">
        <v>447</v>
      </c>
    </row>
    <row r="227" spans="1:13" s="1" customFormat="1" ht="18" customHeight="1" x14ac:dyDescent="0.25">
      <c r="A227" s="43" t="s">
        <v>109</v>
      </c>
      <c r="B227" s="100" t="s">
        <v>31</v>
      </c>
      <c r="C227" s="101"/>
      <c r="D227" s="101"/>
      <c r="E227" s="101"/>
      <c r="F227" s="101"/>
      <c r="G227" s="101"/>
      <c r="H227" s="101"/>
      <c r="I227" s="101"/>
      <c r="J227" s="102"/>
    </row>
    <row r="228" spans="1:13" ht="46.5" customHeight="1" x14ac:dyDescent="0.25">
      <c r="A228" s="66" t="s">
        <v>49</v>
      </c>
      <c r="B228" s="4" t="s">
        <v>33</v>
      </c>
      <c r="C228" s="118" t="s">
        <v>301</v>
      </c>
      <c r="D228" s="103" t="s">
        <v>21</v>
      </c>
      <c r="E228" s="104"/>
      <c r="F228" s="21">
        <f>F229+F230</f>
        <v>16</v>
      </c>
      <c r="G228" s="21">
        <f t="shared" ref="G228:J228" si="16">G229+G230</f>
        <v>16</v>
      </c>
      <c r="H228" s="21">
        <f t="shared" si="16"/>
        <v>16</v>
      </c>
      <c r="I228" s="21">
        <f t="shared" si="16"/>
        <v>16</v>
      </c>
      <c r="J228" s="21">
        <f t="shared" si="16"/>
        <v>16</v>
      </c>
    </row>
    <row r="229" spans="1:13" ht="30.75" customHeight="1" x14ac:dyDescent="0.25">
      <c r="A229" s="24" t="s">
        <v>130</v>
      </c>
      <c r="B229" s="5" t="s">
        <v>260</v>
      </c>
      <c r="C229" s="119"/>
      <c r="D229" s="105"/>
      <c r="E229" s="106"/>
      <c r="F229" s="21">
        <v>2</v>
      </c>
      <c r="G229" s="21">
        <v>3</v>
      </c>
      <c r="H229" s="21">
        <v>3</v>
      </c>
      <c r="I229" s="21">
        <v>3</v>
      </c>
      <c r="J229" s="22">
        <v>3</v>
      </c>
    </row>
    <row r="230" spans="1:13" ht="32.25" customHeight="1" x14ac:dyDescent="0.25">
      <c r="A230" s="24" t="s">
        <v>131</v>
      </c>
      <c r="B230" s="14" t="s">
        <v>261</v>
      </c>
      <c r="C230" s="120"/>
      <c r="D230" s="107"/>
      <c r="E230" s="108"/>
      <c r="F230" s="21">
        <v>14</v>
      </c>
      <c r="G230" s="21">
        <v>13</v>
      </c>
      <c r="H230" s="21">
        <v>13</v>
      </c>
      <c r="I230" s="21">
        <v>13</v>
      </c>
      <c r="J230" s="22">
        <v>13</v>
      </c>
    </row>
    <row r="231" spans="1:13" s="10" customFormat="1" ht="45.75" customHeight="1" x14ac:dyDescent="0.25">
      <c r="A231" s="66" t="s">
        <v>132</v>
      </c>
      <c r="B231" s="3" t="s">
        <v>91</v>
      </c>
      <c r="C231" s="118" t="s">
        <v>303</v>
      </c>
      <c r="D231" s="98" t="s">
        <v>92</v>
      </c>
      <c r="E231" s="99"/>
      <c r="F231" s="21">
        <v>930865.1</v>
      </c>
      <c r="G231" s="21">
        <v>993916.1</v>
      </c>
      <c r="H231" s="21">
        <v>965828.1</v>
      </c>
      <c r="I231" s="21">
        <v>965828.1</v>
      </c>
      <c r="J231" s="22">
        <v>965828.1</v>
      </c>
    </row>
    <row r="232" spans="1:13" ht="47.25" customHeight="1" x14ac:dyDescent="0.25">
      <c r="A232" s="66" t="s">
        <v>133</v>
      </c>
      <c r="B232" s="4" t="s">
        <v>39</v>
      </c>
      <c r="C232" s="119"/>
      <c r="D232" s="96" t="s">
        <v>40</v>
      </c>
      <c r="E232" s="97"/>
      <c r="F232" s="21">
        <v>3195.63</v>
      </c>
      <c r="G232" s="21">
        <v>2610.89</v>
      </c>
      <c r="H232" s="21">
        <v>2679.45</v>
      </c>
      <c r="I232" s="21">
        <v>2729.75</v>
      </c>
      <c r="J232" s="22">
        <v>2832.03</v>
      </c>
    </row>
    <row r="233" spans="1:13" ht="18" customHeight="1" x14ac:dyDescent="0.25">
      <c r="A233" s="66" t="s">
        <v>134</v>
      </c>
      <c r="B233" s="4" t="s">
        <v>104</v>
      </c>
      <c r="C233" s="120"/>
      <c r="D233" s="96" t="s">
        <v>37</v>
      </c>
      <c r="E233" s="97"/>
      <c r="F233" s="33" t="s">
        <v>495</v>
      </c>
      <c r="G233" s="33">
        <v>-18</v>
      </c>
      <c r="H233" s="33">
        <v>0.03</v>
      </c>
      <c r="I233" s="33">
        <v>0.02</v>
      </c>
      <c r="J233" s="50">
        <v>0.04</v>
      </c>
    </row>
    <row r="234" spans="1:13" x14ac:dyDescent="0.25">
      <c r="A234" s="43" t="s">
        <v>110</v>
      </c>
      <c r="B234" s="100" t="s">
        <v>41</v>
      </c>
      <c r="C234" s="101"/>
      <c r="D234" s="101"/>
      <c r="E234" s="101"/>
      <c r="F234" s="101"/>
      <c r="G234" s="101"/>
      <c r="H234" s="101"/>
      <c r="I234" s="101"/>
      <c r="J234" s="102"/>
    </row>
    <row r="235" spans="1:13" ht="31.5" x14ac:dyDescent="0.25">
      <c r="A235" s="66" t="s">
        <v>54</v>
      </c>
      <c r="B235" s="3" t="s">
        <v>461</v>
      </c>
      <c r="C235" s="123"/>
      <c r="D235" s="96" t="s">
        <v>106</v>
      </c>
      <c r="E235" s="97"/>
      <c r="F235" s="21">
        <v>897.5</v>
      </c>
      <c r="G235" s="21">
        <v>819.4</v>
      </c>
      <c r="H235" s="21">
        <v>906.2</v>
      </c>
      <c r="I235" s="21">
        <v>873.6</v>
      </c>
      <c r="J235" s="21">
        <v>927.2</v>
      </c>
    </row>
    <row r="236" spans="1:13" ht="23.25" customHeight="1" x14ac:dyDescent="0.25">
      <c r="A236" s="66" t="s">
        <v>462</v>
      </c>
      <c r="B236" s="3" t="s">
        <v>104</v>
      </c>
      <c r="C236" s="124"/>
      <c r="D236" s="96" t="s">
        <v>37</v>
      </c>
      <c r="E236" s="97"/>
      <c r="F236" s="21">
        <v>-0.9</v>
      </c>
      <c r="G236" s="21">
        <v>-8.6999999999999993</v>
      </c>
      <c r="H236" s="21">
        <v>10.6</v>
      </c>
      <c r="I236" s="21">
        <v>-3.6</v>
      </c>
      <c r="J236" s="21">
        <v>6.1</v>
      </c>
    </row>
    <row r="237" spans="1:13" ht="37.5" customHeight="1" x14ac:dyDescent="0.25">
      <c r="A237" s="66" t="s">
        <v>55</v>
      </c>
      <c r="B237" s="15" t="s">
        <v>463</v>
      </c>
      <c r="C237" s="124"/>
      <c r="D237" s="96" t="s">
        <v>106</v>
      </c>
      <c r="E237" s="97"/>
      <c r="F237" s="21">
        <v>750.4</v>
      </c>
      <c r="G237" s="21">
        <v>792.9</v>
      </c>
      <c r="H237" s="21">
        <v>819.7</v>
      </c>
      <c r="I237" s="21">
        <v>862.2</v>
      </c>
      <c r="J237" s="21">
        <v>915.7</v>
      </c>
    </row>
    <row r="238" spans="1:13" ht="20.25" customHeight="1" x14ac:dyDescent="0.25">
      <c r="A238" s="66" t="s">
        <v>56</v>
      </c>
      <c r="B238" s="3" t="s">
        <v>104</v>
      </c>
      <c r="C238" s="124"/>
      <c r="D238" s="96" t="s">
        <v>37</v>
      </c>
      <c r="E238" s="97"/>
      <c r="F238" s="21">
        <v>-0.6</v>
      </c>
      <c r="G238" s="21">
        <v>5.7</v>
      </c>
      <c r="H238" s="21">
        <v>3.4</v>
      </c>
      <c r="I238" s="21">
        <v>5.2</v>
      </c>
      <c r="J238" s="21">
        <v>6.2</v>
      </c>
    </row>
    <row r="239" spans="1:13" ht="55.5" customHeight="1" x14ac:dyDescent="0.25">
      <c r="A239" s="66" t="s">
        <v>57</v>
      </c>
      <c r="B239" s="15" t="s">
        <v>464</v>
      </c>
      <c r="C239" s="125"/>
      <c r="D239" s="96" t="s">
        <v>106</v>
      </c>
      <c r="E239" s="97"/>
      <c r="F239" s="21">
        <v>147.9</v>
      </c>
      <c r="G239" s="21">
        <v>27.6</v>
      </c>
      <c r="H239" s="21">
        <v>86.5</v>
      </c>
      <c r="I239" s="21">
        <v>11.4</v>
      </c>
      <c r="J239" s="21">
        <v>11.5</v>
      </c>
    </row>
    <row r="240" spans="1:13" ht="20.25" customHeight="1" x14ac:dyDescent="0.25">
      <c r="A240" s="66" t="s">
        <v>136</v>
      </c>
      <c r="B240" s="15" t="s">
        <v>104</v>
      </c>
      <c r="C240" s="62"/>
      <c r="D240" s="96" t="s">
        <v>37</v>
      </c>
      <c r="E240" s="97"/>
      <c r="F240" s="21">
        <v>-1.7</v>
      </c>
      <c r="G240" s="21">
        <v>-81.3</v>
      </c>
      <c r="H240" s="21">
        <v>213.4</v>
      </c>
      <c r="I240" s="21">
        <v>-86.8</v>
      </c>
      <c r="J240" s="21">
        <v>0.9</v>
      </c>
    </row>
    <row r="241" spans="1:13" ht="116.25" customHeight="1" x14ac:dyDescent="0.25">
      <c r="A241" s="66" t="s">
        <v>137</v>
      </c>
      <c r="B241" s="15" t="s">
        <v>469</v>
      </c>
      <c r="C241" s="62"/>
      <c r="D241" s="96" t="s">
        <v>106</v>
      </c>
      <c r="E241" s="97"/>
      <c r="F241" s="21">
        <v>0.2</v>
      </c>
      <c r="G241" s="21">
        <v>0</v>
      </c>
      <c r="H241" s="21">
        <v>0</v>
      </c>
      <c r="I241" s="21">
        <v>0</v>
      </c>
      <c r="J241" s="21">
        <v>0</v>
      </c>
    </row>
    <row r="242" spans="1:13" ht="19.5" customHeight="1" x14ac:dyDescent="0.25">
      <c r="A242" s="66" t="s">
        <v>465</v>
      </c>
      <c r="B242" s="15" t="s">
        <v>104</v>
      </c>
      <c r="C242" s="62"/>
      <c r="D242" s="96" t="s">
        <v>37</v>
      </c>
      <c r="E242" s="97"/>
      <c r="F242" s="21">
        <v>0</v>
      </c>
      <c r="G242" s="21">
        <v>-100</v>
      </c>
      <c r="H242" s="21">
        <v>0</v>
      </c>
      <c r="I242" s="21">
        <v>0</v>
      </c>
      <c r="J242" s="21">
        <v>0</v>
      </c>
    </row>
    <row r="243" spans="1:13" ht="51" customHeight="1" x14ac:dyDescent="0.25">
      <c r="A243" s="66" t="s">
        <v>466</v>
      </c>
      <c r="B243" s="15" t="s">
        <v>467</v>
      </c>
      <c r="C243" s="62"/>
      <c r="D243" s="96" t="s">
        <v>106</v>
      </c>
      <c r="E243" s="97"/>
      <c r="F243" s="21">
        <v>-1</v>
      </c>
      <c r="G243" s="21">
        <v>-1.1000000000000001</v>
      </c>
      <c r="H243" s="21">
        <v>0</v>
      </c>
      <c r="I243" s="21">
        <v>0</v>
      </c>
      <c r="J243" s="21">
        <v>0</v>
      </c>
    </row>
    <row r="244" spans="1:13" ht="21" customHeight="1" x14ac:dyDescent="0.25">
      <c r="A244" s="66" t="s">
        <v>468</v>
      </c>
      <c r="B244" s="15" t="s">
        <v>104</v>
      </c>
      <c r="C244" s="62"/>
      <c r="D244" s="96" t="s">
        <v>37</v>
      </c>
      <c r="E244" s="97"/>
      <c r="F244" s="21">
        <v>400</v>
      </c>
      <c r="G244" s="21">
        <v>10</v>
      </c>
      <c r="H244" s="21">
        <v>-100</v>
      </c>
      <c r="I244" s="21">
        <v>0</v>
      </c>
      <c r="J244" s="21">
        <v>0</v>
      </c>
    </row>
    <row r="245" spans="1:13" ht="54.75" customHeight="1" x14ac:dyDescent="0.25">
      <c r="A245" s="66" t="s">
        <v>137</v>
      </c>
      <c r="B245" s="4" t="s">
        <v>43</v>
      </c>
      <c r="C245" s="118" t="s">
        <v>301</v>
      </c>
      <c r="D245" s="103" t="s">
        <v>44</v>
      </c>
      <c r="E245" s="104"/>
      <c r="F245" s="21">
        <f>SUM(F246:F248)</f>
        <v>4841</v>
      </c>
      <c r="G245" s="21">
        <f t="shared" ref="G245:J245" si="17">SUM(G246:G248)</f>
        <v>0</v>
      </c>
      <c r="H245" s="21">
        <f t="shared" si="17"/>
        <v>0</v>
      </c>
      <c r="I245" s="21">
        <f t="shared" si="17"/>
        <v>0</v>
      </c>
      <c r="J245" s="21">
        <f t="shared" si="17"/>
        <v>0</v>
      </c>
    </row>
    <row r="246" spans="1:13" ht="18" customHeight="1" x14ac:dyDescent="0.25">
      <c r="A246" s="66" t="s">
        <v>138</v>
      </c>
      <c r="B246" s="5" t="s">
        <v>46</v>
      </c>
      <c r="C246" s="119"/>
      <c r="D246" s="105"/>
      <c r="E246" s="106"/>
      <c r="F246" s="21">
        <v>4841</v>
      </c>
      <c r="G246" s="21">
        <v>0</v>
      </c>
      <c r="H246" s="21">
        <v>0</v>
      </c>
      <c r="I246" s="21">
        <v>0</v>
      </c>
      <c r="J246" s="22">
        <v>0</v>
      </c>
    </row>
    <row r="247" spans="1:13" ht="18" customHeight="1" x14ac:dyDescent="0.25">
      <c r="A247" s="66" t="s">
        <v>139</v>
      </c>
      <c r="B247" s="5" t="s">
        <v>105</v>
      </c>
      <c r="C247" s="119"/>
      <c r="D247" s="105"/>
      <c r="E247" s="106"/>
      <c r="F247" s="21">
        <v>0</v>
      </c>
      <c r="G247" s="21">
        <v>0</v>
      </c>
      <c r="H247" s="21">
        <v>0</v>
      </c>
      <c r="I247" s="21">
        <v>0</v>
      </c>
      <c r="J247" s="22">
        <v>0</v>
      </c>
    </row>
    <row r="248" spans="1:13" ht="17.25" customHeight="1" x14ac:dyDescent="0.25">
      <c r="A248" s="66" t="s">
        <v>140</v>
      </c>
      <c r="B248" s="5" t="s">
        <v>47</v>
      </c>
      <c r="C248" s="120"/>
      <c r="D248" s="107"/>
      <c r="E248" s="108"/>
      <c r="F248" s="21">
        <v>0</v>
      </c>
      <c r="G248" s="21">
        <v>0</v>
      </c>
      <c r="H248" s="21">
        <v>0</v>
      </c>
      <c r="I248" s="21">
        <v>0</v>
      </c>
      <c r="J248" s="22">
        <v>0</v>
      </c>
    </row>
    <row r="249" spans="1:13" s="1" customFormat="1" ht="16.5" customHeight="1" x14ac:dyDescent="0.25">
      <c r="A249" s="43" t="s">
        <v>111</v>
      </c>
      <c r="B249" s="100" t="s">
        <v>48</v>
      </c>
      <c r="C249" s="101"/>
      <c r="D249" s="101"/>
      <c r="E249" s="101"/>
      <c r="F249" s="101"/>
      <c r="G249" s="101"/>
      <c r="H249" s="101"/>
      <c r="I249" s="101"/>
      <c r="J249" s="102"/>
    </row>
    <row r="250" spans="1:13" ht="34.5" customHeight="1" x14ac:dyDescent="0.25">
      <c r="A250" s="66" t="s">
        <v>59</v>
      </c>
      <c r="B250" s="4" t="s">
        <v>50</v>
      </c>
      <c r="C250" s="118" t="s">
        <v>301</v>
      </c>
      <c r="D250" s="96" t="s">
        <v>21</v>
      </c>
      <c r="E250" s="97"/>
      <c r="F250" s="61">
        <v>4</v>
      </c>
      <c r="G250" s="61">
        <v>4</v>
      </c>
      <c r="H250" s="61">
        <v>4</v>
      </c>
      <c r="I250" s="61">
        <v>4</v>
      </c>
      <c r="J250" s="20">
        <v>4</v>
      </c>
      <c r="L250" t="s">
        <v>449</v>
      </c>
      <c r="M250" t="s">
        <v>477</v>
      </c>
    </row>
    <row r="251" spans="1:13" ht="17.25" customHeight="1" x14ac:dyDescent="0.25">
      <c r="A251" s="66" t="s">
        <v>61</v>
      </c>
      <c r="B251" s="4" t="s">
        <v>51</v>
      </c>
      <c r="C251" s="119"/>
      <c r="D251" s="96" t="s">
        <v>44</v>
      </c>
      <c r="E251" s="97"/>
      <c r="F251" s="21">
        <v>1099210.2</v>
      </c>
      <c r="G251" s="21">
        <v>1194044.1000000001</v>
      </c>
      <c r="H251" s="21">
        <v>702920.2</v>
      </c>
      <c r="I251" s="21">
        <v>705800.9</v>
      </c>
      <c r="J251" s="21">
        <v>652525.30000000005</v>
      </c>
      <c r="M251" t="s">
        <v>485</v>
      </c>
    </row>
    <row r="252" spans="1:13" ht="18" customHeight="1" x14ac:dyDescent="0.25">
      <c r="A252" s="66" t="s">
        <v>141</v>
      </c>
      <c r="B252" s="5" t="s">
        <v>52</v>
      </c>
      <c r="C252" s="119"/>
      <c r="D252" s="96" t="s">
        <v>44</v>
      </c>
      <c r="E252" s="97"/>
      <c r="F252" s="21">
        <v>959737.1</v>
      </c>
      <c r="G252" s="76">
        <v>1175922.8999999999</v>
      </c>
      <c r="H252" s="76">
        <v>696421.7</v>
      </c>
      <c r="I252" s="76">
        <v>699253</v>
      </c>
      <c r="J252" s="21">
        <v>652525.30000000005</v>
      </c>
    </row>
    <row r="253" spans="1:13" ht="45.75" customHeight="1" x14ac:dyDescent="0.25">
      <c r="A253" s="66" t="s">
        <v>62</v>
      </c>
      <c r="B253" s="4" t="s">
        <v>53</v>
      </c>
      <c r="C253" s="120"/>
      <c r="D253" s="96" t="s">
        <v>37</v>
      </c>
      <c r="E253" s="97"/>
      <c r="F253" s="21">
        <v>88.3</v>
      </c>
      <c r="G253" s="21">
        <v>82</v>
      </c>
      <c r="H253" s="21">
        <v>100</v>
      </c>
      <c r="I253" s="21">
        <v>100</v>
      </c>
      <c r="J253" s="22">
        <v>100</v>
      </c>
    </row>
    <row r="254" spans="1:13" s="1" customFormat="1" ht="18" customHeight="1" x14ac:dyDescent="0.25">
      <c r="A254" s="43" t="s">
        <v>450</v>
      </c>
      <c r="B254" s="100" t="s">
        <v>58</v>
      </c>
      <c r="C254" s="101"/>
      <c r="D254" s="101"/>
      <c r="E254" s="101"/>
      <c r="F254" s="101"/>
      <c r="G254" s="101"/>
      <c r="H254" s="101"/>
      <c r="I254" s="101"/>
      <c r="J254" s="102"/>
    </row>
    <row r="255" spans="1:13" ht="63" customHeight="1" x14ac:dyDescent="0.25">
      <c r="A255" s="66" t="s">
        <v>451</v>
      </c>
      <c r="B255" s="13" t="s">
        <v>60</v>
      </c>
      <c r="C255" s="121" t="s">
        <v>304</v>
      </c>
      <c r="D255" s="96" t="s">
        <v>21</v>
      </c>
      <c r="E255" s="97"/>
      <c r="F255" s="21">
        <v>14</v>
      </c>
      <c r="G255" s="21">
        <v>8</v>
      </c>
      <c r="H255" s="21">
        <v>10</v>
      </c>
      <c r="I255" s="21">
        <v>10</v>
      </c>
      <c r="J255" s="22">
        <v>10</v>
      </c>
    </row>
    <row r="256" spans="1:13" ht="33" customHeight="1" x14ac:dyDescent="0.25">
      <c r="A256" s="66" t="s">
        <v>452</v>
      </c>
      <c r="B256" s="13" t="s">
        <v>63</v>
      </c>
      <c r="C256" s="121"/>
      <c r="D256" s="96" t="s">
        <v>27</v>
      </c>
      <c r="E256" s="97"/>
      <c r="F256" s="21">
        <v>181</v>
      </c>
      <c r="G256" s="21">
        <v>179</v>
      </c>
      <c r="H256" s="21">
        <v>67</v>
      </c>
      <c r="I256" s="21">
        <v>133</v>
      </c>
      <c r="J256" s="22">
        <v>200</v>
      </c>
    </row>
    <row r="257" spans="1:20" ht="66" customHeight="1" x14ac:dyDescent="0.25">
      <c r="A257" s="66" t="s">
        <v>453</v>
      </c>
      <c r="B257" s="13" t="s">
        <v>64</v>
      </c>
      <c r="C257" s="121"/>
      <c r="D257" s="96" t="s">
        <v>37</v>
      </c>
      <c r="E257" s="97"/>
      <c r="F257" s="21">
        <v>45.34</v>
      </c>
      <c r="G257" s="21">
        <v>49.63</v>
      </c>
      <c r="H257" s="21">
        <v>52.62</v>
      </c>
      <c r="I257" s="21">
        <v>53.43</v>
      </c>
      <c r="J257" s="22">
        <v>55.73</v>
      </c>
    </row>
    <row r="258" spans="1:20" ht="19.5" customHeight="1" x14ac:dyDescent="0.25">
      <c r="A258" s="66" t="s">
        <v>454</v>
      </c>
      <c r="B258" s="13" t="s">
        <v>267</v>
      </c>
      <c r="C258" s="121"/>
      <c r="D258" s="96" t="s">
        <v>21</v>
      </c>
      <c r="E258" s="97"/>
      <c r="F258" s="21">
        <v>0</v>
      </c>
      <c r="G258" s="21">
        <v>4</v>
      </c>
      <c r="H258" s="21">
        <v>2</v>
      </c>
      <c r="I258" s="21">
        <v>0</v>
      </c>
      <c r="J258" s="22">
        <v>0</v>
      </c>
    </row>
    <row r="259" spans="1:20" ht="116.25" customHeight="1" x14ac:dyDescent="0.25">
      <c r="A259" s="66" t="s">
        <v>455</v>
      </c>
      <c r="B259" s="17" t="s">
        <v>269</v>
      </c>
      <c r="C259" s="121"/>
      <c r="D259" s="96" t="s">
        <v>21</v>
      </c>
      <c r="E259" s="97"/>
      <c r="F259" s="21">
        <v>3</v>
      </c>
      <c r="G259" s="21">
        <v>3</v>
      </c>
      <c r="H259" s="21">
        <v>5</v>
      </c>
      <c r="I259" s="21">
        <v>5</v>
      </c>
      <c r="J259" s="22">
        <v>5</v>
      </c>
    </row>
    <row r="260" spans="1:20" s="1" customFormat="1" x14ac:dyDescent="0.25">
      <c r="A260" s="43" t="s">
        <v>142</v>
      </c>
      <c r="B260" s="100" t="s">
        <v>65</v>
      </c>
      <c r="C260" s="101"/>
      <c r="D260" s="101"/>
      <c r="E260" s="101"/>
      <c r="F260" s="101"/>
      <c r="G260" s="101"/>
      <c r="H260" s="101"/>
      <c r="I260" s="101"/>
      <c r="J260" s="102"/>
    </row>
    <row r="261" spans="1:20" ht="63" customHeight="1" x14ac:dyDescent="0.25">
      <c r="A261" s="66" t="s">
        <v>75</v>
      </c>
      <c r="B261" s="4" t="s">
        <v>66</v>
      </c>
      <c r="C261" s="118" t="s">
        <v>301</v>
      </c>
      <c r="D261" s="103" t="s">
        <v>67</v>
      </c>
      <c r="E261" s="104"/>
      <c r="F261" s="61">
        <v>71.599999999999994</v>
      </c>
      <c r="G261" s="61">
        <v>71.599999999999994</v>
      </c>
      <c r="H261" s="61">
        <v>71.599999999999994</v>
      </c>
      <c r="I261" s="61">
        <v>71.599999999999994</v>
      </c>
      <c r="J261" s="20">
        <v>71.599999999999994</v>
      </c>
    </row>
    <row r="262" spans="1:20" ht="47.25" customHeight="1" x14ac:dyDescent="0.25">
      <c r="A262" s="66" t="s">
        <v>76</v>
      </c>
      <c r="B262" s="3" t="s">
        <v>93</v>
      </c>
      <c r="C262" s="119"/>
      <c r="D262" s="105"/>
      <c r="E262" s="106"/>
      <c r="F262" s="61">
        <v>2.6</v>
      </c>
      <c r="G262" s="61">
        <v>2.6</v>
      </c>
      <c r="H262" s="61">
        <v>2.6</v>
      </c>
      <c r="I262" s="61">
        <v>2.6</v>
      </c>
      <c r="J262" s="20">
        <v>2.6</v>
      </c>
    </row>
    <row r="263" spans="1:20" ht="36" customHeight="1" x14ac:dyDescent="0.25">
      <c r="A263" s="66" t="s">
        <v>77</v>
      </c>
      <c r="B263" s="3" t="s">
        <v>275</v>
      </c>
      <c r="C263" s="119"/>
      <c r="D263" s="107"/>
      <c r="E263" s="108"/>
      <c r="F263" s="61">
        <v>46</v>
      </c>
      <c r="G263" s="61">
        <v>50</v>
      </c>
      <c r="H263" s="61">
        <v>50</v>
      </c>
      <c r="I263" s="61">
        <v>50</v>
      </c>
      <c r="J263" s="20">
        <v>50</v>
      </c>
    </row>
    <row r="264" spans="1:20" ht="19.5" customHeight="1" x14ac:dyDescent="0.25">
      <c r="A264" s="66" t="s">
        <v>143</v>
      </c>
      <c r="B264" s="4" t="s">
        <v>68</v>
      </c>
      <c r="C264" s="119"/>
      <c r="D264" s="103" t="s">
        <v>69</v>
      </c>
      <c r="E264" s="104"/>
      <c r="F264" s="44">
        <f>F265+F266+F267</f>
        <v>6042</v>
      </c>
      <c r="G264" s="44">
        <f t="shared" ref="G264:J264" si="18">G265+G266+G267</f>
        <v>7872</v>
      </c>
      <c r="H264" s="44">
        <f t="shared" si="18"/>
        <v>9840</v>
      </c>
      <c r="I264" s="44">
        <f t="shared" si="18"/>
        <v>12300</v>
      </c>
      <c r="J264" s="44">
        <f t="shared" si="18"/>
        <v>15375</v>
      </c>
    </row>
    <row r="265" spans="1:20" ht="19.5" customHeight="1" x14ac:dyDescent="0.25">
      <c r="A265" s="66" t="s">
        <v>456</v>
      </c>
      <c r="B265" s="5" t="s">
        <v>70</v>
      </c>
      <c r="C265" s="119"/>
      <c r="D265" s="105"/>
      <c r="E265" s="106"/>
      <c r="F265" s="44">
        <v>5176</v>
      </c>
      <c r="G265" s="44">
        <v>4918</v>
      </c>
      <c r="H265" s="44">
        <v>6148</v>
      </c>
      <c r="I265" s="44">
        <v>7685</v>
      </c>
      <c r="J265" s="51">
        <v>9606</v>
      </c>
    </row>
    <row r="266" spans="1:20" ht="18" customHeight="1" x14ac:dyDescent="0.25">
      <c r="A266" s="66" t="s">
        <v>457</v>
      </c>
      <c r="B266" s="5" t="s">
        <v>71</v>
      </c>
      <c r="C266" s="119"/>
      <c r="D266" s="105"/>
      <c r="E266" s="106"/>
      <c r="F266" s="44">
        <v>866</v>
      </c>
      <c r="G266" s="44">
        <v>2954</v>
      </c>
      <c r="H266" s="44">
        <v>3692</v>
      </c>
      <c r="I266" s="44">
        <v>4615</v>
      </c>
      <c r="J266" s="51">
        <v>5769</v>
      </c>
    </row>
    <row r="267" spans="1:20" ht="19.5" customHeight="1" x14ac:dyDescent="0.25">
      <c r="A267" s="66" t="s">
        <v>458</v>
      </c>
      <c r="B267" s="5" t="s">
        <v>72</v>
      </c>
      <c r="C267" s="119"/>
      <c r="D267" s="107"/>
      <c r="E267" s="108"/>
      <c r="F267" s="44">
        <v>0</v>
      </c>
      <c r="G267" s="44">
        <v>0</v>
      </c>
      <c r="H267" s="44">
        <v>0</v>
      </c>
      <c r="I267" s="44">
        <v>0</v>
      </c>
      <c r="J267" s="51">
        <v>0</v>
      </c>
    </row>
    <row r="268" spans="1:20" ht="33" customHeight="1" x14ac:dyDescent="0.25">
      <c r="A268" s="66" t="s">
        <v>268</v>
      </c>
      <c r="B268" s="4" t="s">
        <v>73</v>
      </c>
      <c r="C268" s="119"/>
      <c r="D268" s="96" t="s">
        <v>74</v>
      </c>
      <c r="E268" s="97"/>
      <c r="F268" s="61">
        <v>201</v>
      </c>
      <c r="G268" s="61">
        <v>201</v>
      </c>
      <c r="H268" s="61">
        <f>125</f>
        <v>125</v>
      </c>
      <c r="I268" s="61">
        <f>87+60</f>
        <v>147</v>
      </c>
      <c r="J268" s="20">
        <f>87+60+16</f>
        <v>163</v>
      </c>
      <c r="K268">
        <f>J268-G268</f>
        <v>-38</v>
      </c>
    </row>
    <row r="269" spans="1:20" ht="129" customHeight="1" x14ac:dyDescent="0.25">
      <c r="A269" s="66" t="s">
        <v>459</v>
      </c>
      <c r="B269" s="4" t="s">
        <v>107</v>
      </c>
      <c r="C269" s="119"/>
      <c r="D269" s="96" t="s">
        <v>37</v>
      </c>
      <c r="E269" s="97"/>
      <c r="F269" s="61">
        <v>100</v>
      </c>
      <c r="G269" s="61">
        <v>100</v>
      </c>
      <c r="H269" s="61">
        <v>91.9</v>
      </c>
      <c r="I269" s="61">
        <v>91.9</v>
      </c>
      <c r="J269" s="20">
        <v>91.9</v>
      </c>
      <c r="L269" t="s">
        <v>445</v>
      </c>
    </row>
    <row r="270" spans="1:20" ht="67.5" customHeight="1" x14ac:dyDescent="0.25">
      <c r="A270" s="66" t="s">
        <v>460</v>
      </c>
      <c r="B270" s="4" t="s">
        <v>274</v>
      </c>
      <c r="C270" s="120"/>
      <c r="D270" s="96" t="s">
        <v>37</v>
      </c>
      <c r="E270" s="97"/>
      <c r="F270" s="61">
        <v>46.3</v>
      </c>
      <c r="G270" s="61">
        <v>46.3</v>
      </c>
      <c r="H270" s="61">
        <v>46.3</v>
      </c>
      <c r="I270" s="61">
        <v>46.3</v>
      </c>
      <c r="J270" s="20">
        <v>46.3</v>
      </c>
    </row>
    <row r="271" spans="1:20" s="1" customFormat="1" x14ac:dyDescent="0.25">
      <c r="A271" s="43" t="s">
        <v>112</v>
      </c>
      <c r="B271" s="100" t="s">
        <v>78</v>
      </c>
      <c r="C271" s="101"/>
      <c r="D271" s="101"/>
      <c r="E271" s="101"/>
      <c r="F271" s="101"/>
      <c r="G271" s="101"/>
      <c r="H271" s="101"/>
      <c r="I271" s="101"/>
      <c r="J271" s="102"/>
    </row>
    <row r="272" spans="1:20" ht="30" customHeight="1" x14ac:dyDescent="0.25">
      <c r="A272" s="66" t="s">
        <v>79</v>
      </c>
      <c r="B272" s="4" t="s">
        <v>80</v>
      </c>
      <c r="C272" s="118" t="s">
        <v>301</v>
      </c>
      <c r="D272" s="96" t="s">
        <v>81</v>
      </c>
      <c r="E272" s="97"/>
      <c r="F272" s="44">
        <v>793070.34</v>
      </c>
      <c r="G272" s="44">
        <v>1038558.2</v>
      </c>
      <c r="H272" s="44">
        <v>1022098</v>
      </c>
      <c r="I272" s="44">
        <f>H272</f>
        <v>1022098</v>
      </c>
      <c r="J272" s="51">
        <f>I272</f>
        <v>1022098</v>
      </c>
      <c r="K272" t="s">
        <v>491</v>
      </c>
      <c r="P272" t="s">
        <v>492</v>
      </c>
      <c r="T272" s="52">
        <f>H272/G272*100-100</f>
        <v>-1.584908770639899</v>
      </c>
    </row>
    <row r="273" spans="1:12" ht="68.25" customHeight="1" x14ac:dyDescent="0.25">
      <c r="A273" s="66" t="s">
        <v>82</v>
      </c>
      <c r="B273" s="16" t="s">
        <v>306</v>
      </c>
      <c r="C273" s="119"/>
      <c r="D273" s="96" t="s">
        <v>81</v>
      </c>
      <c r="E273" s="97"/>
      <c r="F273" s="44">
        <v>0</v>
      </c>
      <c r="G273" s="44">
        <v>21802</v>
      </c>
      <c r="H273" s="44">
        <v>0</v>
      </c>
      <c r="I273" s="44">
        <v>0</v>
      </c>
      <c r="J273" s="51">
        <v>0</v>
      </c>
      <c r="L273" t="s">
        <v>493</v>
      </c>
    </row>
    <row r="274" spans="1:12" ht="34.5" customHeight="1" x14ac:dyDescent="0.25">
      <c r="A274" s="66" t="s">
        <v>84</v>
      </c>
      <c r="B274" s="4" t="s">
        <v>83</v>
      </c>
      <c r="C274" s="119"/>
      <c r="D274" s="96" t="s">
        <v>21</v>
      </c>
      <c r="E274" s="97"/>
      <c r="F274" s="44">
        <v>24</v>
      </c>
      <c r="G274" s="44">
        <f>12+12</f>
        <v>24</v>
      </c>
      <c r="H274" s="44">
        <v>25</v>
      </c>
      <c r="I274" s="44">
        <v>25</v>
      </c>
      <c r="J274" s="51">
        <v>25</v>
      </c>
      <c r="L274" t="s">
        <v>446</v>
      </c>
    </row>
    <row r="275" spans="1:12" ht="30" customHeight="1" x14ac:dyDescent="0.25">
      <c r="A275" s="66" t="s">
        <v>144</v>
      </c>
      <c r="B275" s="4" t="s">
        <v>85</v>
      </c>
      <c r="C275" s="120"/>
      <c r="D275" s="96" t="s">
        <v>21</v>
      </c>
      <c r="E275" s="97"/>
      <c r="F275" s="44">
        <v>80260</v>
      </c>
      <c r="G275" s="44">
        <v>72678</v>
      </c>
      <c r="H275" s="44">
        <f>G275+792</f>
        <v>73470</v>
      </c>
      <c r="I275" s="44">
        <f>H275</f>
        <v>73470</v>
      </c>
      <c r="J275" s="51">
        <f>I275</f>
        <v>73470</v>
      </c>
      <c r="L275" t="s">
        <v>490</v>
      </c>
    </row>
  </sheetData>
  <mergeCells count="239">
    <mergeCell ref="B51:J51"/>
    <mergeCell ref="A92:A93"/>
    <mergeCell ref="B86:B87"/>
    <mergeCell ref="D221:E223"/>
    <mergeCell ref="D228:E230"/>
    <mergeCell ref="D245:E248"/>
    <mergeCell ref="B209:B210"/>
    <mergeCell ref="E156:E177"/>
    <mergeCell ref="E140:E147"/>
    <mergeCell ref="E101:E104"/>
    <mergeCell ref="E107:E138"/>
    <mergeCell ref="B142:B143"/>
    <mergeCell ref="B144:B145"/>
    <mergeCell ref="B146:B147"/>
    <mergeCell ref="B148:B149"/>
    <mergeCell ref="B150:B151"/>
    <mergeCell ref="B162:B163"/>
    <mergeCell ref="B164:B165"/>
    <mergeCell ref="B166:B167"/>
    <mergeCell ref="B168:B169"/>
    <mergeCell ref="B170:B171"/>
    <mergeCell ref="D181:E183"/>
    <mergeCell ref="D187:E189"/>
    <mergeCell ref="D190:E194"/>
    <mergeCell ref="D201:E207"/>
    <mergeCell ref="A94:A95"/>
    <mergeCell ref="A96:A97"/>
    <mergeCell ref="A98:A99"/>
    <mergeCell ref="B96:B97"/>
    <mergeCell ref="B98:B99"/>
    <mergeCell ref="B152:B153"/>
    <mergeCell ref="B154:B155"/>
    <mergeCell ref="B156:B157"/>
    <mergeCell ref="B158:B159"/>
    <mergeCell ref="B100:J100"/>
    <mergeCell ref="B129:B130"/>
    <mergeCell ref="B111:B112"/>
    <mergeCell ref="B113:B114"/>
    <mergeCell ref="B115:B116"/>
    <mergeCell ref="B117:B118"/>
    <mergeCell ref="B119:B120"/>
    <mergeCell ref="B101:B102"/>
    <mergeCell ref="B103:B104"/>
    <mergeCell ref="B105:B106"/>
    <mergeCell ref="B107:B108"/>
    <mergeCell ref="B123:B124"/>
    <mergeCell ref="B125:B126"/>
    <mergeCell ref="B127:B128"/>
    <mergeCell ref="A11:A12"/>
    <mergeCell ref="B11:B12"/>
    <mergeCell ref="C11:C12"/>
    <mergeCell ref="F11:F12"/>
    <mergeCell ref="G11:G12"/>
    <mergeCell ref="H11:J11"/>
    <mergeCell ref="C15:C17"/>
    <mergeCell ref="C23:C46"/>
    <mergeCell ref="B22:J22"/>
    <mergeCell ref="D11:E12"/>
    <mergeCell ref="D13:E13"/>
    <mergeCell ref="D23:E27"/>
    <mergeCell ref="D33:E37"/>
    <mergeCell ref="D42:E46"/>
    <mergeCell ref="B14:J14"/>
    <mergeCell ref="D15:E17"/>
    <mergeCell ref="B88:B89"/>
    <mergeCell ref="B90:B91"/>
    <mergeCell ref="A86:A87"/>
    <mergeCell ref="A88:A89"/>
    <mergeCell ref="A90:A91"/>
    <mergeCell ref="B92:B93"/>
    <mergeCell ref="B94:B95"/>
    <mergeCell ref="D60:E60"/>
    <mergeCell ref="B64:B65"/>
    <mergeCell ref="B66:B67"/>
    <mergeCell ref="B68:B69"/>
    <mergeCell ref="C62:C99"/>
    <mergeCell ref="E62:E81"/>
    <mergeCell ref="E82:E99"/>
    <mergeCell ref="B74:B75"/>
    <mergeCell ref="B76:B77"/>
    <mergeCell ref="B78:B79"/>
    <mergeCell ref="B80:B81"/>
    <mergeCell ref="B82:B83"/>
    <mergeCell ref="B84:B85"/>
    <mergeCell ref="D53:E53"/>
    <mergeCell ref="D54:E54"/>
    <mergeCell ref="B61:J61"/>
    <mergeCell ref="A74:A75"/>
    <mergeCell ref="A76:A77"/>
    <mergeCell ref="A78:A79"/>
    <mergeCell ref="A80:A81"/>
    <mergeCell ref="A82:A83"/>
    <mergeCell ref="A84:A85"/>
    <mergeCell ref="A66:A67"/>
    <mergeCell ref="A68:A69"/>
    <mergeCell ref="A70:A71"/>
    <mergeCell ref="A72:A73"/>
    <mergeCell ref="A64:A65"/>
    <mergeCell ref="D55:E55"/>
    <mergeCell ref="D56:E56"/>
    <mergeCell ref="D57:E57"/>
    <mergeCell ref="D58:E58"/>
    <mergeCell ref="D59:E59"/>
    <mergeCell ref="B62:B63"/>
    <mergeCell ref="A62:A63"/>
    <mergeCell ref="B70:B71"/>
    <mergeCell ref="B72:B73"/>
    <mergeCell ref="A103:A104"/>
    <mergeCell ref="A105:A106"/>
    <mergeCell ref="B109:B110"/>
    <mergeCell ref="B121:B122"/>
    <mergeCell ref="B140:B141"/>
    <mergeCell ref="A135:A136"/>
    <mergeCell ref="A137:A138"/>
    <mergeCell ref="A140:A141"/>
    <mergeCell ref="B139:J139"/>
    <mergeCell ref="C101:C138"/>
    <mergeCell ref="B131:B132"/>
    <mergeCell ref="B133:B134"/>
    <mergeCell ref="A148:A149"/>
    <mergeCell ref="B176:B177"/>
    <mergeCell ref="B160:B161"/>
    <mergeCell ref="E148:E149"/>
    <mergeCell ref="E150:E151"/>
    <mergeCell ref="E152:E153"/>
    <mergeCell ref="E154:E155"/>
    <mergeCell ref="A101:A102"/>
    <mergeCell ref="A107:A108"/>
    <mergeCell ref="A109:A110"/>
    <mergeCell ref="A111:A112"/>
    <mergeCell ref="A113:A114"/>
    <mergeCell ref="A115:A116"/>
    <mergeCell ref="A117:A118"/>
    <mergeCell ref="A119:A120"/>
    <mergeCell ref="A121:A122"/>
    <mergeCell ref="B135:B136"/>
    <mergeCell ref="B137:B138"/>
    <mergeCell ref="A123:A124"/>
    <mergeCell ref="A125:A126"/>
    <mergeCell ref="A127:A128"/>
    <mergeCell ref="A129:A130"/>
    <mergeCell ref="A131:A132"/>
    <mergeCell ref="A133:A134"/>
    <mergeCell ref="D186:E186"/>
    <mergeCell ref="D208:E208"/>
    <mergeCell ref="B172:B173"/>
    <mergeCell ref="B174:B175"/>
    <mergeCell ref="A170:A171"/>
    <mergeCell ref="A172:A173"/>
    <mergeCell ref="A174:A175"/>
    <mergeCell ref="A176:A177"/>
    <mergeCell ref="D180:E180"/>
    <mergeCell ref="D179:E179"/>
    <mergeCell ref="C140:C177"/>
    <mergeCell ref="A160:A161"/>
    <mergeCell ref="A162:A163"/>
    <mergeCell ref="A164:A165"/>
    <mergeCell ref="A166:A167"/>
    <mergeCell ref="A168:A169"/>
    <mergeCell ref="A150:A151"/>
    <mergeCell ref="A152:A153"/>
    <mergeCell ref="A154:A155"/>
    <mergeCell ref="A156:A157"/>
    <mergeCell ref="A158:A159"/>
    <mergeCell ref="A142:A143"/>
    <mergeCell ref="A144:A145"/>
    <mergeCell ref="A146:A147"/>
    <mergeCell ref="D273:E273"/>
    <mergeCell ref="K178:K189"/>
    <mergeCell ref="D268:E268"/>
    <mergeCell ref="D269:E269"/>
    <mergeCell ref="D270:E270"/>
    <mergeCell ref="D274:E274"/>
    <mergeCell ref="D275:E275"/>
    <mergeCell ref="D259:E259"/>
    <mergeCell ref="D235:E235"/>
    <mergeCell ref="D236:E236"/>
    <mergeCell ref="D237:E237"/>
    <mergeCell ref="D238:E238"/>
    <mergeCell ref="D239:E239"/>
    <mergeCell ref="D255:E255"/>
    <mergeCell ref="D258:E258"/>
    <mergeCell ref="D256:E256"/>
    <mergeCell ref="B254:J254"/>
    <mergeCell ref="B249:J249"/>
    <mergeCell ref="D257:E257"/>
    <mergeCell ref="D261:E263"/>
    <mergeCell ref="D264:E267"/>
    <mergeCell ref="D199:E199"/>
    <mergeCell ref="B200:J200"/>
    <mergeCell ref="D185:E185"/>
    <mergeCell ref="D197:E197"/>
    <mergeCell ref="D198:E198"/>
    <mergeCell ref="L190:L195"/>
    <mergeCell ref="L197:L199"/>
    <mergeCell ref="K102:O102"/>
    <mergeCell ref="G1:J5"/>
    <mergeCell ref="D224:E224"/>
    <mergeCell ref="D225:E225"/>
    <mergeCell ref="C272:C275"/>
    <mergeCell ref="C255:C259"/>
    <mergeCell ref="C261:C270"/>
    <mergeCell ref="C201:C226"/>
    <mergeCell ref="C235:C239"/>
    <mergeCell ref="C245:C248"/>
    <mergeCell ref="C250:C253"/>
    <mergeCell ref="C231:C233"/>
    <mergeCell ref="C228:C230"/>
    <mergeCell ref="B271:J271"/>
    <mergeCell ref="B260:J260"/>
    <mergeCell ref="D250:E250"/>
    <mergeCell ref="D251:E251"/>
    <mergeCell ref="D252:E252"/>
    <mergeCell ref="D253:E253"/>
    <mergeCell ref="D272:E272"/>
    <mergeCell ref="A8:J8"/>
    <mergeCell ref="A9:J9"/>
    <mergeCell ref="B178:J178"/>
    <mergeCell ref="C181:C183"/>
    <mergeCell ref="B184:J184"/>
    <mergeCell ref="B52:J52"/>
    <mergeCell ref="D241:E241"/>
    <mergeCell ref="D243:E243"/>
    <mergeCell ref="D244:E244"/>
    <mergeCell ref="D242:E242"/>
    <mergeCell ref="D240:E240"/>
    <mergeCell ref="D231:E231"/>
    <mergeCell ref="D232:E232"/>
    <mergeCell ref="D220:E220"/>
    <mergeCell ref="B227:J227"/>
    <mergeCell ref="D226:E226"/>
    <mergeCell ref="D211:E211"/>
    <mergeCell ref="D212:E212"/>
    <mergeCell ref="D213:E215"/>
    <mergeCell ref="D216:E219"/>
    <mergeCell ref="D233:E233"/>
    <mergeCell ref="B234:J234"/>
    <mergeCell ref="D195:E195"/>
    <mergeCell ref="D196:E196"/>
  </mergeCells>
  <pageMargins left="0.70866141732283472" right="0.70866141732283472" top="0.74803149606299213" bottom="0.74803149606299213" header="0.31496062992125984" footer="0.31496062992125984"/>
  <pageSetup paperSize="9" scale="45" orientation="portrait" r:id="rId1"/>
  <rowBreaks count="3" manualBreakCount="3">
    <brk id="100" max="9" man="1"/>
    <brk id="199" max="9" man="1"/>
    <brk id="27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прогноз</vt:lpstr>
      <vt:lpstr>прогноз!Область_печати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d95c4587-35ea-4c7b-b2fb-c3d32f4ab5c1</cp:keywords>
  <cp:lastModifiedBy/>
  <dcterms:created xsi:type="dcterms:W3CDTF">2006-09-16T00:00:00Z</dcterms:created>
  <dcterms:modified xsi:type="dcterms:W3CDTF">2018-11-15T11:32:21Z</dcterms:modified>
</cp:coreProperties>
</file>