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2. МП Тепловые сети\2024\декабрь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1'!$A$1:$O$9</definedName>
    <definedName name="_xlnm.Print_Area" localSheetId="1">'Приложение 2-ТЭО'!$A$1:$BL$29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14" i="1" l="1"/>
  <c r="I6" i="2"/>
  <c r="I5" i="2"/>
  <c r="AH26" i="1" l="1"/>
  <c r="AG26" i="1"/>
  <c r="AG19" i="1"/>
  <c r="AI27" i="1" l="1"/>
  <c r="AN27" i="1"/>
  <c r="K24" i="1"/>
  <c r="L24" i="1"/>
  <c r="M24" i="1"/>
  <c r="N24" i="1"/>
  <c r="P24" i="1"/>
  <c r="Q24" i="1"/>
  <c r="R24" i="1"/>
  <c r="S24" i="1"/>
  <c r="U24" i="1"/>
  <c r="V24" i="1"/>
  <c r="W24" i="1"/>
  <c r="X24" i="1"/>
  <c r="Z24" i="1"/>
  <c r="AA24" i="1"/>
  <c r="AB24" i="1"/>
  <c r="AC24" i="1"/>
  <c r="AE24" i="1"/>
  <c r="AF24" i="1"/>
  <c r="AJ24" i="1"/>
  <c r="AK24" i="1"/>
  <c r="AL24" i="1"/>
  <c r="AM24" i="1"/>
  <c r="AO24" i="1"/>
  <c r="AP24" i="1"/>
  <c r="AQ24" i="1"/>
  <c r="AR24" i="1"/>
  <c r="AT24" i="1"/>
  <c r="AU24" i="1"/>
  <c r="AV24" i="1"/>
  <c r="AW24" i="1"/>
  <c r="AY24" i="1"/>
  <c r="AZ24" i="1"/>
  <c r="BA24" i="1"/>
  <c r="BB24" i="1"/>
  <c r="BD24" i="1"/>
  <c r="BE24" i="1"/>
  <c r="BF24" i="1"/>
  <c r="BG24" i="1"/>
  <c r="BI24" i="1"/>
  <c r="BJ24" i="1"/>
  <c r="BK24" i="1"/>
  <c r="BL24" i="1"/>
  <c r="BH27" i="1"/>
  <c r="BC27" i="1"/>
  <c r="AX27" i="1"/>
  <c r="AS27" i="1"/>
  <c r="H27" i="1"/>
  <c r="AD27" i="1"/>
  <c r="Y27" i="1"/>
  <c r="T27" i="1"/>
  <c r="O27" i="1"/>
  <c r="J27" i="1"/>
  <c r="I27" i="1"/>
  <c r="G27" i="1"/>
  <c r="F27" i="1"/>
  <c r="I9" i="2"/>
  <c r="K20" i="1"/>
  <c r="L20" i="1"/>
  <c r="M20" i="1"/>
  <c r="N20" i="1"/>
  <c r="P20" i="1"/>
  <c r="Q20" i="1"/>
  <c r="R20" i="1"/>
  <c r="S20" i="1"/>
  <c r="U20" i="1"/>
  <c r="V20" i="1"/>
  <c r="W20" i="1"/>
  <c r="X20" i="1"/>
  <c r="Z20" i="1"/>
  <c r="AA20" i="1"/>
  <c r="AB20" i="1"/>
  <c r="AC20" i="1"/>
  <c r="AE20" i="1"/>
  <c r="AF20" i="1"/>
  <c r="AH20" i="1"/>
  <c r="AJ20" i="1"/>
  <c r="AK20" i="1"/>
  <c r="AL20" i="1"/>
  <c r="AM20" i="1"/>
  <c r="AO20" i="1"/>
  <c r="AP20" i="1"/>
  <c r="AQ20" i="1"/>
  <c r="AR20" i="1"/>
  <c r="AT20" i="1"/>
  <c r="AU20" i="1"/>
  <c r="AV20" i="1"/>
  <c r="AW20" i="1"/>
  <c r="AY20" i="1"/>
  <c r="AZ20" i="1"/>
  <c r="BA20" i="1"/>
  <c r="BB20" i="1"/>
  <c r="BD20" i="1"/>
  <c r="BE20" i="1"/>
  <c r="BF20" i="1"/>
  <c r="BG20" i="1"/>
  <c r="BI20" i="1"/>
  <c r="BJ20" i="1"/>
  <c r="BK20" i="1"/>
  <c r="BL20" i="1"/>
  <c r="BH23" i="1"/>
  <c r="BC23" i="1"/>
  <c r="AX23" i="1"/>
  <c r="AS23" i="1"/>
  <c r="AN23" i="1"/>
  <c r="AI23" i="1"/>
  <c r="AD23" i="1"/>
  <c r="Y23" i="1"/>
  <c r="T23" i="1"/>
  <c r="O23" i="1"/>
  <c r="J23" i="1"/>
  <c r="I23" i="1"/>
  <c r="H23" i="1"/>
  <c r="G23" i="1"/>
  <c r="F23" i="1"/>
  <c r="K28" i="1"/>
  <c r="L28" i="1"/>
  <c r="M28" i="1"/>
  <c r="N28" i="1"/>
  <c r="P28" i="1"/>
  <c r="Q28" i="1"/>
  <c r="R28" i="1"/>
  <c r="S28" i="1"/>
  <c r="U28" i="1"/>
  <c r="V28" i="1"/>
  <c r="W28" i="1"/>
  <c r="X28" i="1"/>
  <c r="Z28" i="1"/>
  <c r="AA28" i="1"/>
  <c r="AB28" i="1"/>
  <c r="AC28" i="1"/>
  <c r="AE28" i="1"/>
  <c r="AF28" i="1"/>
  <c r="AG28" i="1"/>
  <c r="AH28" i="1"/>
  <c r="AJ28" i="1"/>
  <c r="AK28" i="1"/>
  <c r="AL28" i="1"/>
  <c r="AM28" i="1"/>
  <c r="AO28" i="1"/>
  <c r="AP28" i="1"/>
  <c r="AQ28" i="1"/>
  <c r="AR28" i="1"/>
  <c r="AT28" i="1"/>
  <c r="AU28" i="1"/>
  <c r="AV28" i="1"/>
  <c r="AW28" i="1"/>
  <c r="AY28" i="1"/>
  <c r="AZ28" i="1"/>
  <c r="BA28" i="1"/>
  <c r="BB28" i="1"/>
  <c r="BD28" i="1"/>
  <c r="BE28" i="1"/>
  <c r="BF28" i="1"/>
  <c r="BG28" i="1"/>
  <c r="BI28" i="1"/>
  <c r="BJ28" i="1"/>
  <c r="BK28" i="1"/>
  <c r="BL28" i="1"/>
  <c r="E27" i="1" l="1"/>
  <c r="E23" i="1"/>
  <c r="BH29" i="1"/>
  <c r="BH28" i="1" s="1"/>
  <c r="BC29" i="1"/>
  <c r="BC28" i="1" s="1"/>
  <c r="AX29" i="1"/>
  <c r="AX28" i="1" s="1"/>
  <c r="AS29" i="1"/>
  <c r="AS28" i="1" s="1"/>
  <c r="AN29" i="1"/>
  <c r="AN28" i="1" s="1"/>
  <c r="AI29" i="1"/>
  <c r="AI28" i="1" s="1"/>
  <c r="AD29" i="1"/>
  <c r="AD28" i="1" s="1"/>
  <c r="Y29" i="1"/>
  <c r="Y28" i="1" s="1"/>
  <c r="T29" i="1"/>
  <c r="T28" i="1" s="1"/>
  <c r="O29" i="1"/>
  <c r="O28" i="1" s="1"/>
  <c r="J29" i="1"/>
  <c r="J28" i="1" s="1"/>
  <c r="I29" i="1"/>
  <c r="I28" i="1" s="1"/>
  <c r="H29" i="1"/>
  <c r="H28" i="1" s="1"/>
  <c r="G29" i="1"/>
  <c r="G28" i="1" s="1"/>
  <c r="F29" i="1"/>
  <c r="F28" i="1" s="1"/>
  <c r="E29" i="1" l="1"/>
  <c r="E28" i="1" s="1"/>
  <c r="AG21" i="1"/>
  <c r="AG20" i="1" s="1"/>
  <c r="AH25" i="1"/>
  <c r="AH24" i="1" s="1"/>
  <c r="AG25" i="1"/>
  <c r="AG24" i="1" s="1"/>
  <c r="K15" i="1" l="1"/>
  <c r="L15" i="1"/>
  <c r="M15" i="1"/>
  <c r="N15" i="1"/>
  <c r="P15" i="1"/>
  <c r="Q15" i="1"/>
  <c r="R15" i="1"/>
  <c r="S15" i="1"/>
  <c r="U15" i="1"/>
  <c r="V15" i="1"/>
  <c r="W15" i="1"/>
  <c r="X15" i="1"/>
  <c r="Z15" i="1"/>
  <c r="AA15" i="1"/>
  <c r="AC15" i="1"/>
  <c r="AE15" i="1"/>
  <c r="AF15" i="1"/>
  <c r="AG15" i="1"/>
  <c r="AH15" i="1"/>
  <c r="AJ15" i="1"/>
  <c r="AK15" i="1"/>
  <c r="AL15" i="1"/>
  <c r="AM15" i="1"/>
  <c r="AO15" i="1"/>
  <c r="AP15" i="1"/>
  <c r="AQ15" i="1"/>
  <c r="AR15" i="1"/>
  <c r="AT15" i="1"/>
  <c r="AU15" i="1"/>
  <c r="AV15" i="1"/>
  <c r="AW15" i="1"/>
  <c r="AY15" i="1"/>
  <c r="AZ15" i="1"/>
  <c r="BA15" i="1"/>
  <c r="BB15" i="1"/>
  <c r="BD15" i="1"/>
  <c r="BE15" i="1"/>
  <c r="BF15" i="1"/>
  <c r="BG15" i="1"/>
  <c r="BI15" i="1"/>
  <c r="BJ15" i="1"/>
  <c r="BK15" i="1"/>
  <c r="BL15" i="1"/>
  <c r="BH19" i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AD18" i="1"/>
  <c r="BH18" i="1"/>
  <c r="BC18" i="1"/>
  <c r="AX18" i="1"/>
  <c r="AS18" i="1"/>
  <c r="AN18" i="1"/>
  <c r="AI18" i="1"/>
  <c r="Y18" i="1"/>
  <c r="T18" i="1"/>
  <c r="O18" i="1"/>
  <c r="J18" i="1"/>
  <c r="I18" i="1"/>
  <c r="H18" i="1"/>
  <c r="G18" i="1"/>
  <c r="F18" i="1"/>
  <c r="E18" i="1"/>
  <c r="BH17" i="1"/>
  <c r="BC17" i="1"/>
  <c r="AX17" i="1"/>
  <c r="AS17" i="1"/>
  <c r="AN17" i="1"/>
  <c r="AI17" i="1"/>
  <c r="AD17" i="1"/>
  <c r="Y17" i="1"/>
  <c r="T17" i="1"/>
  <c r="O17" i="1"/>
  <c r="J17" i="1"/>
  <c r="I17" i="1"/>
  <c r="G17" i="1"/>
  <c r="F17" i="1"/>
  <c r="E19" i="1" l="1"/>
  <c r="E17" i="1"/>
  <c r="H17" i="1"/>
  <c r="I26" i="1"/>
  <c r="I24" i="1" s="1"/>
  <c r="H26" i="1"/>
  <c r="H24" i="1" s="1"/>
  <c r="G26" i="1"/>
  <c r="I25" i="1"/>
  <c r="H25" i="1"/>
  <c r="G25" i="1"/>
  <c r="G24" i="1" s="1"/>
  <c r="I22" i="1"/>
  <c r="H22" i="1"/>
  <c r="G22" i="1"/>
  <c r="I21" i="1"/>
  <c r="I20" i="1" s="1"/>
  <c r="H21" i="1"/>
  <c r="G21" i="1"/>
  <c r="I16" i="1"/>
  <c r="I15" i="1" s="1"/>
  <c r="G16" i="1"/>
  <c r="G15" i="1" s="1"/>
  <c r="G12" i="1"/>
  <c r="H12" i="1"/>
  <c r="I12" i="1"/>
  <c r="G13" i="1"/>
  <c r="H13" i="1"/>
  <c r="I13" i="1"/>
  <c r="G14" i="1"/>
  <c r="I14" i="1"/>
  <c r="BH26" i="1"/>
  <c r="BC26" i="1"/>
  <c r="AX26" i="1"/>
  <c r="AS26" i="1"/>
  <c r="AN26" i="1"/>
  <c r="AI26" i="1"/>
  <c r="AD26" i="1"/>
  <c r="AD24" i="1" s="1"/>
  <c r="Y26" i="1"/>
  <c r="T26" i="1"/>
  <c r="O26" i="1"/>
  <c r="J26" i="1"/>
  <c r="F26" i="1"/>
  <c r="AD25" i="1"/>
  <c r="BH25" i="1"/>
  <c r="BC25" i="1"/>
  <c r="AX25" i="1"/>
  <c r="AX24" i="1" s="1"/>
  <c r="AS25" i="1"/>
  <c r="AS24" i="1" s="1"/>
  <c r="AN25" i="1"/>
  <c r="AN24" i="1" s="1"/>
  <c r="AI25" i="1"/>
  <c r="Y25" i="1"/>
  <c r="T25" i="1"/>
  <c r="O25" i="1"/>
  <c r="J25" i="1"/>
  <c r="J24" i="1" s="1"/>
  <c r="F25" i="1"/>
  <c r="F24" i="1" s="1"/>
  <c r="BH22" i="1"/>
  <c r="BC22" i="1"/>
  <c r="AX22" i="1"/>
  <c r="AS22" i="1"/>
  <c r="AN22" i="1"/>
  <c r="AI22" i="1"/>
  <c r="AD22" i="1"/>
  <c r="Y22" i="1"/>
  <c r="T22" i="1"/>
  <c r="O22" i="1"/>
  <c r="J22" i="1"/>
  <c r="F22" i="1"/>
  <c r="BH24" i="1" l="1"/>
  <c r="T24" i="1"/>
  <c r="BC24" i="1"/>
  <c r="Y24" i="1"/>
  <c r="O24" i="1"/>
  <c r="E22" i="1"/>
  <c r="AI24" i="1"/>
  <c r="G20" i="1"/>
  <c r="H20" i="1"/>
  <c r="E26" i="1"/>
  <c r="E25" i="1"/>
  <c r="AB14" i="1"/>
  <c r="H14" i="1" s="1"/>
  <c r="E24" i="1" l="1"/>
  <c r="AB16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Z11" i="1"/>
  <c r="Z10" i="1" s="1"/>
  <c r="AA11" i="1"/>
  <c r="AA10" i="1" s="1"/>
  <c r="AB11" i="1"/>
  <c r="AC11" i="1"/>
  <c r="AC10" i="1" s="1"/>
  <c r="AE11" i="1"/>
  <c r="AE10" i="1" s="1"/>
  <c r="AF11" i="1"/>
  <c r="AF10" i="1" s="1"/>
  <c r="AG11" i="1"/>
  <c r="AG10" i="1" s="1"/>
  <c r="AH11" i="1"/>
  <c r="AH10" i="1" s="1"/>
  <c r="AJ11" i="1"/>
  <c r="AJ10" i="1" s="1"/>
  <c r="AK11" i="1"/>
  <c r="AK10" i="1" s="1"/>
  <c r="AL11" i="1"/>
  <c r="AL10" i="1" s="1"/>
  <c r="AM11" i="1"/>
  <c r="AM10" i="1" s="1"/>
  <c r="AO11" i="1"/>
  <c r="AO10" i="1" s="1"/>
  <c r="AP11" i="1"/>
  <c r="AP10" i="1" s="1"/>
  <c r="AQ11" i="1"/>
  <c r="AQ10" i="1" s="1"/>
  <c r="AR11" i="1"/>
  <c r="AR10" i="1" s="1"/>
  <c r="AT11" i="1"/>
  <c r="AT10" i="1" s="1"/>
  <c r="AU11" i="1"/>
  <c r="AU10" i="1" s="1"/>
  <c r="AV11" i="1"/>
  <c r="AV10" i="1" s="1"/>
  <c r="AW11" i="1"/>
  <c r="AW10" i="1" s="1"/>
  <c r="AY11" i="1"/>
  <c r="AY10" i="1" s="1"/>
  <c r="AZ11" i="1"/>
  <c r="AZ10" i="1" s="1"/>
  <c r="BA11" i="1"/>
  <c r="BA10" i="1" s="1"/>
  <c r="BB11" i="1"/>
  <c r="BB10" i="1" s="1"/>
  <c r="BD11" i="1"/>
  <c r="BD10" i="1" s="1"/>
  <c r="BE11" i="1"/>
  <c r="BE10" i="1" s="1"/>
  <c r="BF11" i="1"/>
  <c r="BF10" i="1" s="1"/>
  <c r="BG11" i="1"/>
  <c r="BG10" i="1" s="1"/>
  <c r="BI11" i="1"/>
  <c r="BI10" i="1" s="1"/>
  <c r="BJ11" i="1"/>
  <c r="BJ10" i="1" s="1"/>
  <c r="BK11" i="1"/>
  <c r="BK10" i="1" s="1"/>
  <c r="BL11" i="1"/>
  <c r="BL10" i="1" s="1"/>
  <c r="AB15" i="1" l="1"/>
  <c r="H16" i="1"/>
  <c r="H15" i="1" s="1"/>
  <c r="AB10" i="1"/>
  <c r="H7" i="2"/>
  <c r="BH16" i="1"/>
  <c r="BH15" i="1" s="1"/>
  <c r="BC16" i="1"/>
  <c r="BC15" i="1" s="1"/>
  <c r="AX16" i="1"/>
  <c r="AX15" i="1" s="1"/>
  <c r="AS16" i="1"/>
  <c r="AS15" i="1" s="1"/>
  <c r="AN16" i="1"/>
  <c r="AN15" i="1" s="1"/>
  <c r="AI16" i="1"/>
  <c r="AI15" i="1" s="1"/>
  <c r="AD16" i="1"/>
  <c r="AD15" i="1" s="1"/>
  <c r="Y16" i="1"/>
  <c r="Y15" i="1" s="1"/>
  <c r="T16" i="1"/>
  <c r="T15" i="1" s="1"/>
  <c r="O16" i="1"/>
  <c r="O15" i="1" s="1"/>
  <c r="J16" i="1"/>
  <c r="J15" i="1" s="1"/>
  <c r="F16" i="1"/>
  <c r="F15" i="1" s="1"/>
  <c r="E16" i="1" l="1"/>
  <c r="E15" i="1" s="1"/>
  <c r="BH21" i="1"/>
  <c r="BH20" i="1" s="1"/>
  <c r="BC21" i="1"/>
  <c r="BC20" i="1" s="1"/>
  <c r="AX21" i="1"/>
  <c r="AX20" i="1" s="1"/>
  <c r="AS21" i="1"/>
  <c r="AS20" i="1" s="1"/>
  <c r="AN21" i="1"/>
  <c r="AN20" i="1" s="1"/>
  <c r="AI21" i="1"/>
  <c r="AI20" i="1" s="1"/>
  <c r="AD21" i="1"/>
  <c r="AD20" i="1" s="1"/>
  <c r="Y21" i="1"/>
  <c r="Y20" i="1" s="1"/>
  <c r="T21" i="1"/>
  <c r="T20" i="1" s="1"/>
  <c r="O21" i="1"/>
  <c r="O20" i="1" s="1"/>
  <c r="J21" i="1"/>
  <c r="J20" i="1" s="1"/>
  <c r="F21" i="1"/>
  <c r="F20" i="1" s="1"/>
  <c r="E21" i="1" l="1"/>
  <c r="E20" i="1" s="1"/>
  <c r="BH14" i="1" l="1"/>
  <c r="BC14" i="1"/>
  <c r="AX14" i="1"/>
  <c r="AS14" i="1"/>
  <c r="AN14" i="1"/>
  <c r="AI14" i="1"/>
  <c r="AD14" i="1"/>
  <c r="Y14" i="1"/>
  <c r="T14" i="1"/>
  <c r="O14" i="1"/>
  <c r="J14" i="1"/>
  <c r="F14" i="1"/>
  <c r="E14" i="1" l="1"/>
  <c r="BH13" i="1" l="1"/>
  <c r="BH12" i="1"/>
  <c r="BH11" i="1"/>
  <c r="BH10" i="1" s="1"/>
  <c r="BC13" i="1"/>
  <c r="BC12" i="1"/>
  <c r="AX13" i="1"/>
  <c r="AX12" i="1"/>
  <c r="AS13" i="1"/>
  <c r="AS11" i="1" s="1"/>
  <c r="AS10" i="1" s="1"/>
  <c r="AS12" i="1"/>
  <c r="AN13" i="1"/>
  <c r="AN12" i="1"/>
  <c r="AN11" i="1"/>
  <c r="AN10" i="1" s="1"/>
  <c r="AI13" i="1"/>
  <c r="AI12" i="1"/>
  <c r="AD13" i="1"/>
  <c r="AD12" i="1"/>
  <c r="Y13" i="1"/>
  <c r="Y12" i="1"/>
  <c r="Y11" i="1"/>
  <c r="Y10" i="1" s="1"/>
  <c r="T13" i="1"/>
  <c r="T12" i="1"/>
  <c r="T11" i="1" s="1"/>
  <c r="T10" i="1" s="1"/>
  <c r="I11" i="1"/>
  <c r="I10" i="1" s="1"/>
  <c r="AI11" i="1" l="1"/>
  <c r="AI10" i="1" s="1"/>
  <c r="BC11" i="1"/>
  <c r="BC10" i="1" s="1"/>
  <c r="G11" i="1"/>
  <c r="G10" i="1" s="1"/>
  <c r="AD11" i="1"/>
  <c r="AD10" i="1" s="1"/>
  <c r="AX11" i="1"/>
  <c r="AX10" i="1" s="1"/>
  <c r="O13" i="1"/>
  <c r="O12" i="1"/>
  <c r="O11" i="1" l="1"/>
  <c r="O10" i="1" s="1"/>
  <c r="F13" i="1"/>
  <c r="J13" i="1"/>
  <c r="E13" i="1" s="1"/>
  <c r="F12" i="1" l="1"/>
  <c r="F11" i="1" l="1"/>
  <c r="F10" i="1" s="1"/>
  <c r="J12" i="1"/>
  <c r="E12" i="1" s="1"/>
  <c r="J11" i="1" l="1"/>
  <c r="J10" i="1" s="1"/>
  <c r="E11" i="1" l="1"/>
  <c r="E10" i="1" s="1"/>
  <c r="H11" i="1" l="1"/>
  <c r="H10" i="1" s="1"/>
</calcChain>
</file>

<file path=xl/sharedStrings.xml><?xml version="1.0" encoding="utf-8"?>
<sst xmlns="http://schemas.openxmlformats.org/spreadsheetml/2006/main" count="189" uniqueCount="86">
  <si>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</si>
  <si>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</si>
  <si>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</si>
  <si>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</si>
  <si>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</si>
  <si>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</si>
  <si>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</si>
  <si>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</si>
  <si>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</si>
  <si>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</si>
  <si>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</si>
  <si>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</si>
  <si>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</si>
  <si>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</si>
  <si>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</si>
  <si>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</si>
  <si>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</si>
  <si>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</si>
  <si>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</si>
  <si>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</si>
  <si>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</si>
  <si>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</si>
  <si>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</si>
  <si>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</si>
  <si>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</si>
  <si>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</si>
  <si>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</si>
  <si>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</si>
  <si>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</si>
  <si>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</si>
  <si>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</si>
  <si>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</si>
  <si>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</si>
  <si>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</si>
  <si>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</si>
  <si>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</si>
  <si>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</si>
  <si>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</si>
  <si>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</si>
  <si>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</si>
  <si>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</si>
  <si>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</si>
  <si>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</si>
  <si>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</si>
  <si>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</si>
  <si>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</si>
  <si>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</si>
  <si>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км</t>
  </si>
  <si>
    <t xml:space="preserve"> количество разработанной проектной документации в текущем году</t>
  </si>
  <si>
    <t>2</t>
  </si>
  <si>
    <t>протяженность реконструированных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</si>
  <si>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</si>
  <si>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</si>
  <si>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</si>
  <si>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</si>
  <si>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</si>
  <si>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</si>
  <si>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</si>
  <si>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</si>
  <si>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Реконструкция тепловой сети от котельной № 2 в с. Оксино</t>
  </si>
  <si>
    <t>МП ЗР "Севержилкомсервис"</t>
  </si>
  <si>
    <t>2.1</t>
  </si>
  <si>
    <t>3.2</t>
  </si>
  <si>
    <t>4</t>
  </si>
  <si>
    <t>4.1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</si>
  <si>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</si>
  <si>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</si>
  <si>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количество поставленных объектов теплоснабжения</t>
  </si>
  <si>
    <t>4.2</t>
  </si>
  <si>
    <t>Строительство (поставка), модернизация, реконструкция и ремонт источников теплоснабжения и тепловых сетей</t>
  </si>
  <si>
    <t>Подключение объекта капитального строительства по ул. Советская, д. 30  в с. Несь к тепловым сетям в индивидуальном порядке</t>
  </si>
  <si>
    <t>2.2</t>
  </si>
  <si>
    <t>Реконструкция тепловой сети от котельной № 1 в с. Нижняя Пеша Сельского поселения «Пешский сельсовет» ЗР НАО</t>
  </si>
  <si>
    <t>Реконструкция участков тепловой сети от котельной № 1 в с. Несь Сельского поселения «Канинский сельсовет» ЗР НАО</t>
  </si>
  <si>
    <t>2.3</t>
  </si>
  <si>
    <t>2.4</t>
  </si>
  <si>
    <t>Реконструкция теплотрассы котельной детского сада в п. Харута Сельского поселения «Хоседа-Хардский сельсовет» ЗР НАО</t>
  </si>
  <si>
    <t>Раздел 5. Иные мероприятия</t>
  </si>
  <si>
    <t>5</t>
  </si>
  <si>
    <t>5.1</t>
  </si>
  <si>
    <t>Нераспределенный резерв на реализацию мероприятий по обеспечению теплоснабжения населения</t>
  </si>
  <si>
    <t>3.3</t>
  </si>
  <si>
    <t>Подключение объектов капитального строительства по ул. Заполярная д. 16, ул. Заполярная д. 18 в с. Шойна к тепловым сетям в индивидуальном порядке</t>
  </si>
  <si>
    <t>4.3</t>
  </si>
  <si>
    <t>Поставка, монтаж модульного здания, оборудования и обвязка технологического оборудования для нужд объединённой котельной в п. Харута</t>
  </si>
  <si>
    <t>Поставка, монтаж модульного здания для нужд котельной в с. 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</si>
</sst>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_р_._-;_-@_-"/>
    <numFmt numFmtId="172" formatCode="_-* #,##0.000_р_._-;\-* #,##0.0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6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/>
    </xf>
    <xf numFmtId="172" fontId="8" fillId="0" borderId="1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view="pageBreakPreview" zoomScaleNormal="100" zoomScaleSheetLayoutView="100" workbookViewId="0">
      <selection activeCell="I6" sqref="I6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8" t="s">
        <v>34</v>
      </c>
      <c r="L1" s="48"/>
      <c r="M1" s="48"/>
      <c r="N1" s="48"/>
      <c r="O1" s="48"/>
    </row>
    <row r="2" spans="1:15" ht="60" customHeight="1" x14ac:dyDescent="0.25">
      <c r="A2" s="49" t="s">
        <v>33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36.75" customHeight="1" x14ac:dyDescent="0.25">
      <c r="A3" s="47" t="s">
        <v>27</v>
      </c>
      <c r="B3" s="47" t="s">
        <v>28</v>
      </c>
      <c r="C3" s="47" t="s">
        <v>29</v>
      </c>
      <c r="D3" s="47" t="s">
        <v>30</v>
      </c>
      <c r="E3" s="47" t="s">
        <v>31</v>
      </c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53.25" customHeight="1" x14ac:dyDescent="0.25">
      <c r="A4" s="47"/>
      <c r="B4" s="47"/>
      <c r="C4" s="47"/>
      <c r="D4" s="47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5" t="s">
        <v>36</v>
      </c>
      <c r="B5" s="15" t="s">
        <v>48</v>
      </c>
      <c r="C5" s="14" t="s">
        <v>32</v>
      </c>
      <c r="D5" s="14">
        <v>2</v>
      </c>
      <c r="E5" s="14">
        <v>1</v>
      </c>
      <c r="F5" s="36">
        <v>0</v>
      </c>
      <c r="G5" s="34">
        <v>0</v>
      </c>
      <c r="H5" s="34">
        <v>0</v>
      </c>
      <c r="I5" s="41">
        <f>2-2</f>
        <v>0</v>
      </c>
      <c r="J5" s="41">
        <v>1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6"/>
      <c r="B6" s="15" t="s">
        <v>45</v>
      </c>
      <c r="C6" s="14" t="s">
        <v>43</v>
      </c>
      <c r="D6" s="36">
        <v>0</v>
      </c>
      <c r="E6" s="36">
        <v>0</v>
      </c>
      <c r="F6" s="36">
        <v>0</v>
      </c>
      <c r="G6" s="34">
        <v>0</v>
      </c>
      <c r="H6" s="34">
        <v>3</v>
      </c>
      <c r="I6" s="41">
        <f>4-3</f>
        <v>1</v>
      </c>
      <c r="J6" s="41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customHeight="1" x14ac:dyDescent="0.25">
      <c r="A7" s="43" t="s">
        <v>69</v>
      </c>
      <c r="B7" s="38" t="s">
        <v>50</v>
      </c>
      <c r="C7" s="37" t="s">
        <v>47</v>
      </c>
      <c r="D7" s="36">
        <v>0</v>
      </c>
      <c r="E7" s="36">
        <v>0</v>
      </c>
      <c r="F7" s="36">
        <v>0</v>
      </c>
      <c r="G7" s="34">
        <v>0</v>
      </c>
      <c r="H7" s="40">
        <f>479/1000</f>
        <v>0.47899999999999998</v>
      </c>
      <c r="I7" s="42">
        <v>1.6220000000000001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30" x14ac:dyDescent="0.25">
      <c r="A8" s="44"/>
      <c r="B8" s="38" t="s">
        <v>67</v>
      </c>
      <c r="C8" s="37" t="s">
        <v>43</v>
      </c>
      <c r="D8" s="36">
        <v>0</v>
      </c>
      <c r="E8" s="36">
        <v>0</v>
      </c>
      <c r="F8" s="36">
        <v>0</v>
      </c>
      <c r="G8" s="34">
        <v>0</v>
      </c>
      <c r="H8" s="32">
        <v>0</v>
      </c>
      <c r="I8" s="41">
        <v>3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60" x14ac:dyDescent="0.25">
      <c r="A9" s="39" t="s">
        <v>57</v>
      </c>
      <c r="B9" s="38" t="s">
        <v>58</v>
      </c>
      <c r="C9" s="14" t="s">
        <v>43</v>
      </c>
      <c r="D9" s="36">
        <v>0</v>
      </c>
      <c r="E9" s="36">
        <v>0</v>
      </c>
      <c r="F9" s="36">
        <v>0</v>
      </c>
      <c r="G9" s="34">
        <v>0</v>
      </c>
      <c r="H9" s="34">
        <v>0</v>
      </c>
      <c r="I9" s="41">
        <f>2+3-3+1+2</f>
        <v>5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</sheetData>
  <mergeCells count="9">
    <mergeCell ref="A7:A8"/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29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B13" sqref="B13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4.42578125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4.42578125" style="4" customWidth="1" collapsed="1"/>
    <col min="41" max="41" width="15" style="1" hidden="1" customWidth="1" outlineLevel="1"/>
    <col min="42" max="42" width="15" style="1" customWidth="1"/>
    <col min="43" max="43" width="16.4257812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59" t="s">
        <v>35</v>
      </c>
      <c r="BK1" s="59"/>
      <c r="BL1" s="59"/>
    </row>
    <row r="2" spans="1:67" ht="25.5" customHeight="1" x14ac:dyDescent="0.25">
      <c r="BJ2" s="59"/>
      <c r="BK2" s="59"/>
      <c r="BL2" s="59"/>
    </row>
    <row r="3" spans="1:67" ht="30.75" customHeight="1" x14ac:dyDescent="0.25">
      <c r="A3" s="53" t="s">
        <v>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1"/>
      <c r="AR3" s="1"/>
      <c r="AS3" s="1"/>
      <c r="AW3" s="1"/>
      <c r="AX3" s="1"/>
      <c r="BB3" s="1"/>
      <c r="BC3" s="1"/>
      <c r="BG3" s="1"/>
      <c r="BH3" s="1"/>
      <c r="BJ3" s="59"/>
      <c r="BK3" s="59"/>
      <c r="BL3" s="59"/>
      <c r="BM3" s="11"/>
      <c r="BN3" s="11"/>
      <c r="BO3" s="11"/>
    </row>
    <row r="4" spans="1:67" x14ac:dyDescent="0.25">
      <c r="E4" s="3"/>
    </row>
    <row r="5" spans="1:67" x14ac:dyDescent="0.25">
      <c r="A5" s="54" t="s">
        <v>1</v>
      </c>
      <c r="B5" s="55" t="s">
        <v>2</v>
      </c>
      <c r="C5" s="55" t="s">
        <v>3</v>
      </c>
      <c r="D5" s="55" t="s">
        <v>4</v>
      </c>
      <c r="E5" s="56" t="s">
        <v>5</v>
      </c>
      <c r="F5" s="56"/>
      <c r="G5" s="56"/>
      <c r="H5" s="56"/>
      <c r="I5" s="56"/>
      <c r="J5" s="56" t="s">
        <v>6</v>
      </c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54"/>
      <c r="B6" s="55"/>
      <c r="C6" s="55"/>
      <c r="D6" s="55"/>
      <c r="E6" s="56"/>
      <c r="F6" s="56"/>
      <c r="G6" s="56"/>
      <c r="H6" s="56"/>
      <c r="I6" s="56"/>
      <c r="J6" s="56" t="s">
        <v>7</v>
      </c>
      <c r="K6" s="56"/>
      <c r="L6" s="56"/>
      <c r="M6" s="56"/>
      <c r="N6" s="56"/>
      <c r="O6" s="56" t="s">
        <v>8</v>
      </c>
      <c r="P6" s="56"/>
      <c r="Q6" s="56"/>
      <c r="R6" s="56"/>
      <c r="S6" s="56"/>
      <c r="T6" s="56" t="s">
        <v>9</v>
      </c>
      <c r="U6" s="56"/>
      <c r="V6" s="56"/>
      <c r="W6" s="56"/>
      <c r="X6" s="56"/>
      <c r="Y6" s="56" t="s">
        <v>10</v>
      </c>
      <c r="Z6" s="56"/>
      <c r="AA6" s="56"/>
      <c r="AB6" s="56"/>
      <c r="AC6" s="56"/>
      <c r="AD6" s="56" t="s">
        <v>11</v>
      </c>
      <c r="AE6" s="56"/>
      <c r="AF6" s="56"/>
      <c r="AG6" s="56"/>
      <c r="AH6" s="56"/>
      <c r="AI6" s="56" t="s">
        <v>12</v>
      </c>
      <c r="AJ6" s="56"/>
      <c r="AK6" s="56"/>
      <c r="AL6" s="56"/>
      <c r="AM6" s="56"/>
      <c r="AN6" s="56" t="s">
        <v>13</v>
      </c>
      <c r="AO6" s="56"/>
      <c r="AP6" s="56"/>
      <c r="AQ6" s="56"/>
      <c r="AR6" s="56"/>
      <c r="AS6" s="56" t="s">
        <v>14</v>
      </c>
      <c r="AT6" s="56"/>
      <c r="AU6" s="56"/>
      <c r="AV6" s="56"/>
      <c r="AW6" s="56"/>
      <c r="AX6" s="56" t="s">
        <v>15</v>
      </c>
      <c r="AY6" s="56"/>
      <c r="AZ6" s="56"/>
      <c r="BA6" s="56"/>
      <c r="BB6" s="56"/>
      <c r="BC6" s="56" t="s">
        <v>16</v>
      </c>
      <c r="BD6" s="56"/>
      <c r="BE6" s="56"/>
      <c r="BF6" s="56"/>
      <c r="BG6" s="56"/>
      <c r="BH6" s="56" t="s">
        <v>17</v>
      </c>
      <c r="BI6" s="56"/>
      <c r="BJ6" s="56"/>
      <c r="BK6" s="56"/>
      <c r="BL6" s="56"/>
    </row>
    <row r="7" spans="1:67" x14ac:dyDescent="0.25">
      <c r="A7" s="54"/>
      <c r="B7" s="55"/>
      <c r="C7" s="55"/>
      <c r="D7" s="55"/>
      <c r="E7" s="58" t="s">
        <v>18</v>
      </c>
      <c r="F7" s="57" t="s">
        <v>19</v>
      </c>
      <c r="G7" s="57"/>
      <c r="H7" s="57"/>
      <c r="I7" s="57"/>
      <c r="J7" s="58" t="s">
        <v>18</v>
      </c>
      <c r="K7" s="57" t="s">
        <v>19</v>
      </c>
      <c r="L7" s="57"/>
      <c r="M7" s="57"/>
      <c r="N7" s="57"/>
      <c r="O7" s="58" t="s">
        <v>18</v>
      </c>
      <c r="P7" s="57" t="s">
        <v>19</v>
      </c>
      <c r="Q7" s="57"/>
      <c r="R7" s="57"/>
      <c r="S7" s="57"/>
      <c r="T7" s="58" t="s">
        <v>18</v>
      </c>
      <c r="U7" s="57" t="s">
        <v>19</v>
      </c>
      <c r="V7" s="57"/>
      <c r="W7" s="57"/>
      <c r="X7" s="57"/>
      <c r="Y7" s="58" t="s">
        <v>18</v>
      </c>
      <c r="Z7" s="57" t="s">
        <v>19</v>
      </c>
      <c r="AA7" s="57"/>
      <c r="AB7" s="57"/>
      <c r="AC7" s="57"/>
      <c r="AD7" s="58" t="s">
        <v>18</v>
      </c>
      <c r="AE7" s="57" t="s">
        <v>19</v>
      </c>
      <c r="AF7" s="57"/>
      <c r="AG7" s="57"/>
      <c r="AH7" s="57"/>
      <c r="AI7" s="58" t="s">
        <v>18</v>
      </c>
      <c r="AJ7" s="57" t="s">
        <v>19</v>
      </c>
      <c r="AK7" s="57"/>
      <c r="AL7" s="57"/>
      <c r="AM7" s="57"/>
      <c r="AN7" s="58" t="s">
        <v>18</v>
      </c>
      <c r="AO7" s="57" t="s">
        <v>19</v>
      </c>
      <c r="AP7" s="57"/>
      <c r="AQ7" s="57"/>
      <c r="AR7" s="57"/>
      <c r="AS7" s="58" t="s">
        <v>18</v>
      </c>
      <c r="AT7" s="57" t="s">
        <v>19</v>
      </c>
      <c r="AU7" s="57"/>
      <c r="AV7" s="57"/>
      <c r="AW7" s="57"/>
      <c r="AX7" s="58" t="s">
        <v>18</v>
      </c>
      <c r="AY7" s="57" t="s">
        <v>19</v>
      </c>
      <c r="AZ7" s="57"/>
      <c r="BA7" s="57"/>
      <c r="BB7" s="57"/>
      <c r="BC7" s="58" t="s">
        <v>18</v>
      </c>
      <c r="BD7" s="57" t="s">
        <v>19</v>
      </c>
      <c r="BE7" s="57"/>
      <c r="BF7" s="57"/>
      <c r="BG7" s="57"/>
      <c r="BH7" s="58" t="s">
        <v>18</v>
      </c>
      <c r="BI7" s="57" t="s">
        <v>19</v>
      </c>
      <c r="BJ7" s="57"/>
      <c r="BK7" s="57"/>
      <c r="BL7" s="57"/>
    </row>
    <row r="8" spans="1:67" s="7" customFormat="1" ht="35.25" customHeight="1" x14ac:dyDescent="0.25">
      <c r="A8" s="54"/>
      <c r="B8" s="55"/>
      <c r="C8" s="55"/>
      <c r="D8" s="55"/>
      <c r="E8" s="58"/>
      <c r="F8" s="17" t="s">
        <v>20</v>
      </c>
      <c r="G8" s="17" t="s">
        <v>21</v>
      </c>
      <c r="H8" s="17" t="s">
        <v>22</v>
      </c>
      <c r="I8" s="17" t="s">
        <v>23</v>
      </c>
      <c r="J8" s="58"/>
      <c r="K8" s="17" t="s">
        <v>20</v>
      </c>
      <c r="L8" s="17" t="s">
        <v>21</v>
      </c>
      <c r="M8" s="17" t="s">
        <v>22</v>
      </c>
      <c r="N8" s="17" t="s">
        <v>23</v>
      </c>
      <c r="O8" s="58"/>
      <c r="P8" s="17" t="s">
        <v>20</v>
      </c>
      <c r="Q8" s="17" t="s">
        <v>21</v>
      </c>
      <c r="R8" s="17" t="s">
        <v>22</v>
      </c>
      <c r="S8" s="17" t="s">
        <v>23</v>
      </c>
      <c r="T8" s="58"/>
      <c r="U8" s="17" t="s">
        <v>20</v>
      </c>
      <c r="V8" s="17" t="s">
        <v>21</v>
      </c>
      <c r="W8" s="17" t="s">
        <v>22</v>
      </c>
      <c r="X8" s="17" t="s">
        <v>23</v>
      </c>
      <c r="Y8" s="58"/>
      <c r="Z8" s="17" t="s">
        <v>20</v>
      </c>
      <c r="AA8" s="17" t="s">
        <v>21</v>
      </c>
      <c r="AB8" s="17" t="s">
        <v>22</v>
      </c>
      <c r="AC8" s="17" t="s">
        <v>23</v>
      </c>
      <c r="AD8" s="58"/>
      <c r="AE8" s="17" t="s">
        <v>20</v>
      </c>
      <c r="AF8" s="17" t="s">
        <v>21</v>
      </c>
      <c r="AG8" s="17" t="s">
        <v>22</v>
      </c>
      <c r="AH8" s="17" t="s">
        <v>23</v>
      </c>
      <c r="AI8" s="58"/>
      <c r="AJ8" s="17" t="s">
        <v>20</v>
      </c>
      <c r="AK8" s="17" t="s">
        <v>21</v>
      </c>
      <c r="AL8" s="17" t="s">
        <v>22</v>
      </c>
      <c r="AM8" s="17" t="s">
        <v>23</v>
      </c>
      <c r="AN8" s="58"/>
      <c r="AO8" s="17" t="s">
        <v>20</v>
      </c>
      <c r="AP8" s="17" t="s">
        <v>21</v>
      </c>
      <c r="AQ8" s="17" t="s">
        <v>22</v>
      </c>
      <c r="AR8" s="17" t="s">
        <v>23</v>
      </c>
      <c r="AS8" s="58"/>
      <c r="AT8" s="17" t="s">
        <v>20</v>
      </c>
      <c r="AU8" s="17" t="s">
        <v>21</v>
      </c>
      <c r="AV8" s="17" t="s">
        <v>22</v>
      </c>
      <c r="AW8" s="17" t="s">
        <v>23</v>
      </c>
      <c r="AX8" s="58"/>
      <c r="AY8" s="17" t="s">
        <v>20</v>
      </c>
      <c r="AZ8" s="17" t="s">
        <v>21</v>
      </c>
      <c r="BA8" s="17" t="s">
        <v>22</v>
      </c>
      <c r="BB8" s="17" t="s">
        <v>23</v>
      </c>
      <c r="BC8" s="58"/>
      <c r="BD8" s="17" t="s">
        <v>20</v>
      </c>
      <c r="BE8" s="17" t="s">
        <v>21</v>
      </c>
      <c r="BF8" s="17" t="s">
        <v>22</v>
      </c>
      <c r="BG8" s="17" t="s">
        <v>23</v>
      </c>
      <c r="BH8" s="58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61" t="s">
        <v>40</v>
      </c>
      <c r="C10" s="61"/>
      <c r="D10" s="61"/>
      <c r="E10" s="23">
        <f>E11+E15+E20+E24+E28</f>
        <v>370671.7</v>
      </c>
      <c r="F10" s="23">
        <f>F11+F15+F20+F24+F28</f>
        <v>0</v>
      </c>
      <c r="G10" s="23">
        <f>G11+G15+G20+G24+G28</f>
        <v>0</v>
      </c>
      <c r="H10" s="23">
        <f>H11+H15+H20+H24+H28</f>
        <v>369493.4</v>
      </c>
      <c r="I10" s="23">
        <f>I11+I15+I20+I24+I28</f>
        <v>1178.3000000000002</v>
      </c>
      <c r="J10" s="23">
        <f>J11+J15+J20+J24+J28</f>
        <v>1795</v>
      </c>
      <c r="K10" s="23">
        <f>K11+K15+K20+K24+K28</f>
        <v>0</v>
      </c>
      <c r="L10" s="23">
        <f>L11+L15+L20+L24+L28</f>
        <v>0</v>
      </c>
      <c r="M10" s="23">
        <f>M11+M15+M20+M24+M28</f>
        <v>1795</v>
      </c>
      <c r="N10" s="23">
        <f>N11+N15+N20+N24+N28</f>
        <v>0</v>
      </c>
      <c r="O10" s="23">
        <f>O11+O15+O20+O24+O28</f>
        <v>0</v>
      </c>
      <c r="P10" s="23">
        <f>P11+P15+P20+P24+P28</f>
        <v>0</v>
      </c>
      <c r="Q10" s="23">
        <f>Q11+Q15+Q20+Q24+Q28</f>
        <v>0</v>
      </c>
      <c r="R10" s="23">
        <f>R11+R15+R20+R24+R28</f>
        <v>0</v>
      </c>
      <c r="S10" s="23">
        <f>S11+S15+S20+S24+S28</f>
        <v>0</v>
      </c>
      <c r="T10" s="23">
        <f>T11+T15+T20+T24+T28</f>
        <v>0</v>
      </c>
      <c r="U10" s="23">
        <f>U11+U15+U20+U24+U28</f>
        <v>0</v>
      </c>
      <c r="V10" s="23">
        <f>V11+V15+V20+V24+V28</f>
        <v>0</v>
      </c>
      <c r="W10" s="23">
        <f>W11+W15+W20+W24+W28</f>
        <v>0</v>
      </c>
      <c r="X10" s="23">
        <f>X11+X15+X20+X24+X28</f>
        <v>0</v>
      </c>
      <c r="Y10" s="23">
        <f>Y11+Y15+Y20+Y24+Y28</f>
        <v>6455.4000000000005</v>
      </c>
      <c r="Z10" s="23">
        <f>Z11+Z15+Z20+Z24+Z28</f>
        <v>0</v>
      </c>
      <c r="AA10" s="23">
        <f>AA11+AA15+AA20+AA24+AA28</f>
        <v>0</v>
      </c>
      <c r="AB10" s="23">
        <f>AB11+AB15+AB20+AB24+AB28</f>
        <v>6455.4000000000005</v>
      </c>
      <c r="AC10" s="23">
        <f>AC11+AC15+AC20+AC24+AC28</f>
        <v>0</v>
      </c>
      <c r="AD10" s="23">
        <f>AD11+AD15+AD20+AD24+AD28</f>
        <v>112201.29999999999</v>
      </c>
      <c r="AE10" s="23">
        <f>AE11+AE15+AE20+AE24+AE28</f>
        <v>0</v>
      </c>
      <c r="AF10" s="23">
        <f>AF11+AF15+AF20+AF24+AF28</f>
        <v>0</v>
      </c>
      <c r="AG10" s="23">
        <f>AG11+AG15+AG20+AG24+AG28</f>
        <v>111460.2</v>
      </c>
      <c r="AH10" s="23">
        <f>AH11+AH15+AH20+AH24+AH28</f>
        <v>741.1</v>
      </c>
      <c r="AI10" s="23">
        <f>AI11+AI15+AI20+AI24+AI28</f>
        <v>150220</v>
      </c>
      <c r="AJ10" s="23">
        <f>AJ11+AJ15+AJ20+AJ24+AJ28</f>
        <v>0</v>
      </c>
      <c r="AK10" s="23">
        <f>AK11+AK15+AK20+AK24+AK28</f>
        <v>0</v>
      </c>
      <c r="AL10" s="23">
        <f>AL11+AL15+AL20+AL24+AL28</f>
        <v>149782.79999999999</v>
      </c>
      <c r="AM10" s="23">
        <f>AM11+AM15+AM20+AM24+AM28</f>
        <v>437.2</v>
      </c>
      <c r="AN10" s="23">
        <f>AN11+AN15+AN20+AN24+AN28</f>
        <v>100000</v>
      </c>
      <c r="AO10" s="23">
        <f>AO11+AO15+AO20+AO24+AO28</f>
        <v>0</v>
      </c>
      <c r="AP10" s="23">
        <f>AP11+AP15+AP20+AP24+AP28</f>
        <v>0</v>
      </c>
      <c r="AQ10" s="23">
        <f>AQ11+AQ15+AQ20+AQ24+AQ28</f>
        <v>100000</v>
      </c>
      <c r="AR10" s="23">
        <f>AR11+AR15+AR20+AR24+AR28</f>
        <v>0</v>
      </c>
      <c r="AS10" s="23">
        <f>AS11+AS15+AS20+AS24+AS28</f>
        <v>0</v>
      </c>
      <c r="AT10" s="23">
        <f>AT11+AT15+AT20+AT24+AT28</f>
        <v>0</v>
      </c>
      <c r="AU10" s="23">
        <f>AU11+AU15+AU20+AU24+AU28</f>
        <v>0</v>
      </c>
      <c r="AV10" s="23">
        <f>AV11+AV15+AV20+AV24+AV28</f>
        <v>0</v>
      </c>
      <c r="AW10" s="23">
        <f>AW11+AW15+AW20+AW24+AW28</f>
        <v>0</v>
      </c>
      <c r="AX10" s="23">
        <f>AX11+AX15+AX20+AX24+AX28</f>
        <v>0</v>
      </c>
      <c r="AY10" s="23">
        <f>AY11+AY15+AY20+AY24+AY28</f>
        <v>0</v>
      </c>
      <c r="AZ10" s="23">
        <f>AZ11+AZ15+AZ20+AZ24+AZ28</f>
        <v>0</v>
      </c>
      <c r="BA10" s="23">
        <f>BA11+BA15+BA20+BA24+BA28</f>
        <v>0</v>
      </c>
      <c r="BB10" s="23">
        <f>BB11+BB15+BB20+BB24+BB28</f>
        <v>0</v>
      </c>
      <c r="BC10" s="23">
        <f>BC11+BC15+BC20+BC24+BC28</f>
        <v>0</v>
      </c>
      <c r="BD10" s="23">
        <f>BD11+BD15+BD20+BD24+BD28</f>
        <v>0</v>
      </c>
      <c r="BE10" s="23">
        <f>BE11+BE15+BE20+BE24+BE28</f>
        <v>0</v>
      </c>
      <c r="BF10" s="23">
        <f>BF11+BF15+BF20+BF24+BF28</f>
        <v>0</v>
      </c>
      <c r="BG10" s="23">
        <f>BG11+BG15+BG20+BG24+BG28</f>
        <v>0</v>
      </c>
      <c r="BH10" s="23">
        <f>BH11+BH15+BH20+BH24+BH28</f>
        <v>0</v>
      </c>
      <c r="BI10" s="23">
        <f>BI11+BI15+BI20+BI24+BI28</f>
        <v>0</v>
      </c>
      <c r="BJ10" s="23">
        <f>BJ11+BJ15+BJ20+BJ24+BJ28</f>
        <v>0</v>
      </c>
      <c r="BK10" s="23">
        <f>BK11+BK15+BK20+BK24+BK28</f>
        <v>0</v>
      </c>
      <c r="BL10" s="23">
        <f>BL11+BL15+BL20+BL24+BL28</f>
        <v>0</v>
      </c>
    </row>
    <row r="11" spans="1:67" s="26" customFormat="1" ht="70.5" customHeight="1" x14ac:dyDescent="0.25">
      <c r="A11" s="25" t="s">
        <v>24</v>
      </c>
      <c r="B11" s="60" t="s">
        <v>44</v>
      </c>
      <c r="C11" s="60"/>
      <c r="D11" s="60"/>
      <c r="E11" s="23">
        <f>SUM(E12:E14)</f>
        <v>8426</v>
      </c>
      <c r="F11" s="23">
        <f>SUM(F12:F14)</f>
        <v>0</v>
      </c>
      <c r="G11" s="23">
        <f>SUM(G12:G14)</f>
        <v>0</v>
      </c>
      <c r="H11" s="23">
        <f>SUM(H12:H14)</f>
        <v>8426</v>
      </c>
      <c r="I11" s="23">
        <f>SUM(I12:I14)</f>
        <v>0</v>
      </c>
      <c r="J11" s="23">
        <f>SUM(J12:J14)</f>
        <v>1795</v>
      </c>
      <c r="K11" s="23">
        <f>SUM(K12:K14)</f>
        <v>0</v>
      </c>
      <c r="L11" s="23">
        <f>SUM(L12:L14)</f>
        <v>0</v>
      </c>
      <c r="M11" s="23">
        <f>SUM(M12:M14)</f>
        <v>1795</v>
      </c>
      <c r="N11" s="23">
        <f>SUM(N12:N14)</f>
        <v>0</v>
      </c>
      <c r="O11" s="23">
        <f>SUM(O12:O14)</f>
        <v>0</v>
      </c>
      <c r="P11" s="23">
        <f>SUM(P12:P14)</f>
        <v>0</v>
      </c>
      <c r="Q11" s="23">
        <f>SUM(Q12:Q14)</f>
        <v>0</v>
      </c>
      <c r="R11" s="23">
        <f>SUM(R12:R14)</f>
        <v>0</v>
      </c>
      <c r="S11" s="23">
        <f>SUM(S12:S14)</f>
        <v>0</v>
      </c>
      <c r="T11" s="23">
        <f>SUM(T12:T14)</f>
        <v>0</v>
      </c>
      <c r="U11" s="23">
        <f>SUM(U12:U14)</f>
        <v>0</v>
      </c>
      <c r="V11" s="23">
        <f>SUM(V12:V14)</f>
        <v>0</v>
      </c>
      <c r="W11" s="23">
        <f>SUM(W12:W14)</f>
        <v>0</v>
      </c>
      <c r="X11" s="23">
        <f>SUM(X12:X14)</f>
        <v>0</v>
      </c>
      <c r="Y11" s="23">
        <f>SUM(Y12:Y14)</f>
        <v>109.69999999999999</v>
      </c>
      <c r="Z11" s="23">
        <f>SUM(Z12:Z14)</f>
        <v>0</v>
      </c>
      <c r="AA11" s="23">
        <f>SUM(AA12:AA14)</f>
        <v>0</v>
      </c>
      <c r="AB11" s="23">
        <f>SUM(AB12:AB14)</f>
        <v>109.69999999999999</v>
      </c>
      <c r="AC11" s="23">
        <f>SUM(AC12:AC14)</f>
        <v>0</v>
      </c>
      <c r="AD11" s="23">
        <f>SUM(AD12:AD14)</f>
        <v>21.300000000000011</v>
      </c>
      <c r="AE11" s="23">
        <f>SUM(AE12:AE14)</f>
        <v>0</v>
      </c>
      <c r="AF11" s="23">
        <f>SUM(AF12:AF14)</f>
        <v>0</v>
      </c>
      <c r="AG11" s="23">
        <f>SUM(AG12:AG14)</f>
        <v>21.300000000000011</v>
      </c>
      <c r="AH11" s="23">
        <f>SUM(AH12:AH14)</f>
        <v>0</v>
      </c>
      <c r="AI11" s="23">
        <f>SUM(AI12:AI14)</f>
        <v>6500</v>
      </c>
      <c r="AJ11" s="23">
        <f>SUM(AJ12:AJ14)</f>
        <v>0</v>
      </c>
      <c r="AK11" s="23">
        <f>SUM(AK12:AK14)</f>
        <v>0</v>
      </c>
      <c r="AL11" s="23">
        <f>SUM(AL12:AL14)</f>
        <v>6500</v>
      </c>
      <c r="AM11" s="23">
        <f>SUM(AM12:AM14)</f>
        <v>0</v>
      </c>
      <c r="AN11" s="23">
        <f>SUM(AN12:AN14)</f>
        <v>0</v>
      </c>
      <c r="AO11" s="23">
        <f>SUM(AO12:AO14)</f>
        <v>0</v>
      </c>
      <c r="AP11" s="23">
        <f>SUM(AP12:AP14)</f>
        <v>0</v>
      </c>
      <c r="AQ11" s="23">
        <f>SUM(AQ12:AQ14)</f>
        <v>0</v>
      </c>
      <c r="AR11" s="23">
        <f>SUM(AR12:AR14)</f>
        <v>0</v>
      </c>
      <c r="AS11" s="23">
        <f>SUM(AS12:AS14)</f>
        <v>0</v>
      </c>
      <c r="AT11" s="23">
        <f>SUM(AT12:AT14)</f>
        <v>0</v>
      </c>
      <c r="AU11" s="23">
        <f>SUM(AU12:AU14)</f>
        <v>0</v>
      </c>
      <c r="AV11" s="23">
        <f>SUM(AV12:AV14)</f>
        <v>0</v>
      </c>
      <c r="AW11" s="23">
        <f>SUM(AW12:AW14)</f>
        <v>0</v>
      </c>
      <c r="AX11" s="23">
        <f>SUM(AX12:AX14)</f>
        <v>0</v>
      </c>
      <c r="AY11" s="23">
        <f>SUM(AY12:AY14)</f>
        <v>0</v>
      </c>
      <c r="AZ11" s="23">
        <f>SUM(AZ12:AZ14)</f>
        <v>0</v>
      </c>
      <c r="BA11" s="23">
        <f>SUM(BA12:BA14)</f>
        <v>0</v>
      </c>
      <c r="BB11" s="23">
        <f>SUM(BB12:BB14)</f>
        <v>0</v>
      </c>
      <c r="BC11" s="23">
        <f>SUM(BC12:BC14)</f>
        <v>0</v>
      </c>
      <c r="BD11" s="23">
        <f>SUM(BD12:BD14)</f>
        <v>0</v>
      </c>
      <c r="BE11" s="23">
        <f>SUM(BE12:BE14)</f>
        <v>0</v>
      </c>
      <c r="BF11" s="23">
        <f>SUM(BF12:BF14)</f>
        <v>0</v>
      </c>
      <c r="BG11" s="23">
        <f>SUM(BG12:BG14)</f>
        <v>0</v>
      </c>
      <c r="BH11" s="23">
        <f>SUM(BH12:BH14)</f>
        <v>0</v>
      </c>
      <c r="BI11" s="23">
        <f>SUM(BI12:BI14)</f>
        <v>0</v>
      </c>
      <c r="BJ11" s="23">
        <f>SUM(BJ12:BJ14)</f>
        <v>0</v>
      </c>
      <c r="BK11" s="23">
        <f>SUM(BK12:BK14)</f>
        <v>0</v>
      </c>
      <c r="BL11" s="23">
        <f>SUM(BL12:BL14)</f>
        <v>0</v>
      </c>
    </row>
    <row r="12" spans="1:67" s="24" customFormat="1" ht="71.25" customHeight="1" x14ac:dyDescent="0.25">
      <c r="A12" s="18" t="s">
        <v>37</v>
      </c>
      <c r="B12" s="19" t="s">
        <v>42</v>
      </c>
      <c r="C12" s="20" t="s">
        <v>25</v>
      </c>
      <c r="D12" s="20" t="s">
        <v>26</v>
      </c>
      <c r="E12" s="21">
        <f t="shared" ref="E12" si="0">J12+O12+T12+Y12+AD12+AI12+AN12+AS12+AX12</f>
        <v>6500</v>
      </c>
      <c r="F12" s="21">
        <f t="shared" ref="F12" si="1">K12+P12+U12+Z12+AE12+AJ12+AO12+AT12+AY12</f>
        <v>0</v>
      </c>
      <c r="G12" s="21">
        <f t="shared" ref="G12:G14" si="2">L12+Q12+V12+AA12+AF12+AK12+AP12+AU12+AZ12+BE12+BJ12</f>
        <v>0</v>
      </c>
      <c r="H12" s="21">
        <f t="shared" ref="H12:H14" si="3">M12+R12+W12+AB12+AG12+AL12+AQ12+AV12+BA12+BF12+BK12</f>
        <v>6500</v>
      </c>
      <c r="I12" s="21">
        <f t="shared" ref="I12:I14" si="4">N12+S12+X12+AC12+AH12+AM12+AR12+AW12+BB12+BG12+BL12</f>
        <v>0</v>
      </c>
      <c r="J12" s="33">
        <f t="shared" ref="J12" si="5"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0</v>
      </c>
      <c r="Z12" s="23">
        <v>0</v>
      </c>
      <c r="AA12" s="23">
        <v>0</v>
      </c>
      <c r="AB12" s="21">
        <v>0</v>
      </c>
      <c r="AC12" s="23">
        <v>0</v>
      </c>
      <c r="AD12" s="30">
        <f>AF12+AG12</f>
        <v>0</v>
      </c>
      <c r="AE12" s="23">
        <v>0</v>
      </c>
      <c r="AF12" s="23">
        <v>0</v>
      </c>
      <c r="AG12" s="21">
        <v>0</v>
      </c>
      <c r="AH12" s="23">
        <v>0</v>
      </c>
      <c r="AI12" s="30">
        <f>AK12+AL12</f>
        <v>6500</v>
      </c>
      <c r="AJ12" s="23">
        <v>0</v>
      </c>
      <c r="AK12" s="23">
        <v>0</v>
      </c>
      <c r="AL12" s="21">
        <v>6500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64.5" customHeight="1" x14ac:dyDescent="0.25">
      <c r="A13" s="18" t="s">
        <v>38</v>
      </c>
      <c r="B13" s="19" t="s">
        <v>41</v>
      </c>
      <c r="C13" s="20" t="s">
        <v>25</v>
      </c>
      <c r="D13" s="20" t="s">
        <v>26</v>
      </c>
      <c r="E13" s="21">
        <f t="shared" ref="E13:F14" si="6">J13+O13+T13+Y13+AD13+AI13+AN13+AS13+AX13</f>
        <v>1795</v>
      </c>
      <c r="F13" s="21">
        <f t="shared" si="6"/>
        <v>0</v>
      </c>
      <c r="G13" s="21">
        <f t="shared" si="2"/>
        <v>0</v>
      </c>
      <c r="H13" s="21">
        <f t="shared" si="3"/>
        <v>1795</v>
      </c>
      <c r="I13" s="21">
        <f t="shared" si="4"/>
        <v>0</v>
      </c>
      <c r="J13" s="22">
        <f>M13</f>
        <v>1795</v>
      </c>
      <c r="K13" s="30">
        <v>0</v>
      </c>
      <c r="L13" s="30">
        <v>0</v>
      </c>
      <c r="M13" s="35">
        <v>1795</v>
      </c>
      <c r="N13" s="30">
        <v>0</v>
      </c>
      <c r="O13" s="30">
        <f>Q13+R13</f>
        <v>0</v>
      </c>
      <c r="P13" s="23">
        <v>0</v>
      </c>
      <c r="Q13" s="23">
        <v>0</v>
      </c>
      <c r="R13" s="23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0</v>
      </c>
      <c r="Z13" s="23">
        <v>0</v>
      </c>
      <c r="AA13" s="23">
        <v>0</v>
      </c>
      <c r="AB13" s="21">
        <v>0</v>
      </c>
      <c r="AC13" s="23">
        <v>0</v>
      </c>
      <c r="AD13" s="30">
        <f>AF13+AG13</f>
        <v>0</v>
      </c>
      <c r="AE13" s="23">
        <v>0</v>
      </c>
      <c r="AF13" s="23">
        <v>0</v>
      </c>
      <c r="AG13" s="23">
        <v>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82.5" customHeight="1" x14ac:dyDescent="0.25">
      <c r="A14" s="18" t="s">
        <v>39</v>
      </c>
      <c r="B14" s="19" t="s">
        <v>46</v>
      </c>
      <c r="C14" s="20" t="s">
        <v>25</v>
      </c>
      <c r="D14" s="20" t="s">
        <v>26</v>
      </c>
      <c r="E14" s="21">
        <f t="shared" si="6"/>
        <v>131</v>
      </c>
      <c r="F14" s="21">
        <f t="shared" si="6"/>
        <v>0</v>
      </c>
      <c r="G14" s="21">
        <f t="shared" si="2"/>
        <v>0</v>
      </c>
      <c r="H14" s="21">
        <f t="shared" si="3"/>
        <v>131</v>
      </c>
      <c r="I14" s="21">
        <f t="shared" si="4"/>
        <v>0</v>
      </c>
      <c r="J14" s="33">
        <f>M14</f>
        <v>0</v>
      </c>
      <c r="K14" s="30">
        <v>0</v>
      </c>
      <c r="L14" s="30">
        <v>0</v>
      </c>
      <c r="M14" s="35">
        <v>0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109.69999999999999</v>
      </c>
      <c r="Z14" s="23">
        <v>0</v>
      </c>
      <c r="AA14" s="23">
        <v>0</v>
      </c>
      <c r="AB14" s="21">
        <f>303.9-194.2</f>
        <v>109.69999999999999</v>
      </c>
      <c r="AC14" s="23">
        <v>0</v>
      </c>
      <c r="AD14" s="30">
        <f>AF14+AG14</f>
        <v>21.300000000000011</v>
      </c>
      <c r="AE14" s="23">
        <v>0</v>
      </c>
      <c r="AF14" s="23">
        <v>0</v>
      </c>
      <c r="AG14" s="21">
        <f>188.9-167.6</f>
        <v>21.300000000000011</v>
      </c>
      <c r="AH14" s="23">
        <v>0</v>
      </c>
      <c r="AI14" s="30">
        <f>AK14+AL14</f>
        <v>0</v>
      </c>
      <c r="AJ14" s="23">
        <v>0</v>
      </c>
      <c r="AK14" s="23">
        <v>0</v>
      </c>
      <c r="AL14" s="21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16.5" x14ac:dyDescent="0.25">
      <c r="A15" s="18" t="s">
        <v>49</v>
      </c>
      <c r="B15" s="50" t="s">
        <v>51</v>
      </c>
      <c r="C15" s="51"/>
      <c r="D15" s="52"/>
      <c r="E15" s="23">
        <f>SUM(E16:E19)</f>
        <v>22520.7</v>
      </c>
      <c r="F15" s="23">
        <f t="shared" ref="F15:BL15" si="7">SUM(F16:F19)</f>
        <v>0</v>
      </c>
      <c r="G15" s="23">
        <f t="shared" si="7"/>
        <v>0</v>
      </c>
      <c r="H15" s="23">
        <f t="shared" si="7"/>
        <v>22497.3</v>
      </c>
      <c r="I15" s="23">
        <f t="shared" si="7"/>
        <v>23.4</v>
      </c>
      <c r="J15" s="23">
        <f t="shared" si="7"/>
        <v>0</v>
      </c>
      <c r="K15" s="23">
        <f t="shared" si="7"/>
        <v>0</v>
      </c>
      <c r="L15" s="23">
        <f t="shared" si="7"/>
        <v>0</v>
      </c>
      <c r="M15" s="23">
        <f t="shared" si="7"/>
        <v>0</v>
      </c>
      <c r="N15" s="23">
        <f t="shared" si="7"/>
        <v>0</v>
      </c>
      <c r="O15" s="23">
        <f t="shared" si="7"/>
        <v>0</v>
      </c>
      <c r="P15" s="23">
        <f t="shared" si="7"/>
        <v>0</v>
      </c>
      <c r="Q15" s="23">
        <f t="shared" si="7"/>
        <v>0</v>
      </c>
      <c r="R15" s="23">
        <f t="shared" si="7"/>
        <v>0</v>
      </c>
      <c r="S15" s="23">
        <f t="shared" si="7"/>
        <v>0</v>
      </c>
      <c r="T15" s="23">
        <f t="shared" si="7"/>
        <v>0</v>
      </c>
      <c r="U15" s="23">
        <f t="shared" si="7"/>
        <v>0</v>
      </c>
      <c r="V15" s="23">
        <f t="shared" si="7"/>
        <v>0</v>
      </c>
      <c r="W15" s="23">
        <f t="shared" si="7"/>
        <v>0</v>
      </c>
      <c r="X15" s="23">
        <f t="shared" si="7"/>
        <v>0</v>
      </c>
      <c r="Y15" s="23">
        <f t="shared" si="7"/>
        <v>6345.7000000000007</v>
      </c>
      <c r="Z15" s="23">
        <f t="shared" si="7"/>
        <v>0</v>
      </c>
      <c r="AA15" s="23">
        <f t="shared" si="7"/>
        <v>0</v>
      </c>
      <c r="AB15" s="23">
        <f t="shared" si="7"/>
        <v>6345.7000000000007</v>
      </c>
      <c r="AC15" s="23">
        <f t="shared" si="7"/>
        <v>0</v>
      </c>
      <c r="AD15" s="23">
        <f t="shared" si="7"/>
        <v>16175</v>
      </c>
      <c r="AE15" s="23">
        <f t="shared" si="7"/>
        <v>0</v>
      </c>
      <c r="AF15" s="23">
        <f t="shared" si="7"/>
        <v>0</v>
      </c>
      <c r="AG15" s="23">
        <f t="shared" si="7"/>
        <v>16151.599999999999</v>
      </c>
      <c r="AH15" s="23">
        <f t="shared" si="7"/>
        <v>23.4</v>
      </c>
      <c r="AI15" s="23">
        <f t="shared" si="7"/>
        <v>0</v>
      </c>
      <c r="AJ15" s="23">
        <f t="shared" si="7"/>
        <v>0</v>
      </c>
      <c r="AK15" s="23">
        <f t="shared" si="7"/>
        <v>0</v>
      </c>
      <c r="AL15" s="23">
        <f t="shared" si="7"/>
        <v>0</v>
      </c>
      <c r="AM15" s="23">
        <f t="shared" si="7"/>
        <v>0</v>
      </c>
      <c r="AN15" s="23">
        <f t="shared" si="7"/>
        <v>0</v>
      </c>
      <c r="AO15" s="23">
        <f t="shared" si="7"/>
        <v>0</v>
      </c>
      <c r="AP15" s="23">
        <f t="shared" si="7"/>
        <v>0</v>
      </c>
      <c r="AQ15" s="23">
        <f t="shared" si="7"/>
        <v>0</v>
      </c>
      <c r="AR15" s="23">
        <f t="shared" si="7"/>
        <v>0</v>
      </c>
      <c r="AS15" s="23">
        <f t="shared" si="7"/>
        <v>0</v>
      </c>
      <c r="AT15" s="23">
        <f t="shared" si="7"/>
        <v>0</v>
      </c>
      <c r="AU15" s="23">
        <f t="shared" si="7"/>
        <v>0</v>
      </c>
      <c r="AV15" s="23">
        <f t="shared" si="7"/>
        <v>0</v>
      </c>
      <c r="AW15" s="23">
        <f t="shared" si="7"/>
        <v>0</v>
      </c>
      <c r="AX15" s="23">
        <f t="shared" si="7"/>
        <v>0</v>
      </c>
      <c r="AY15" s="23">
        <f t="shared" si="7"/>
        <v>0</v>
      </c>
      <c r="AZ15" s="23">
        <f t="shared" si="7"/>
        <v>0</v>
      </c>
      <c r="BA15" s="23">
        <f t="shared" si="7"/>
        <v>0</v>
      </c>
      <c r="BB15" s="23">
        <f t="shared" si="7"/>
        <v>0</v>
      </c>
      <c r="BC15" s="23">
        <f t="shared" si="7"/>
        <v>0</v>
      </c>
      <c r="BD15" s="23">
        <f t="shared" si="7"/>
        <v>0</v>
      </c>
      <c r="BE15" s="23">
        <f t="shared" si="7"/>
        <v>0</v>
      </c>
      <c r="BF15" s="23">
        <f t="shared" si="7"/>
        <v>0</v>
      </c>
      <c r="BG15" s="23">
        <f t="shared" si="7"/>
        <v>0</v>
      </c>
      <c r="BH15" s="23">
        <f t="shared" si="7"/>
        <v>0</v>
      </c>
      <c r="BI15" s="23">
        <f t="shared" si="7"/>
        <v>0</v>
      </c>
      <c r="BJ15" s="23">
        <f t="shared" si="7"/>
        <v>0</v>
      </c>
      <c r="BK15" s="23">
        <f t="shared" si="7"/>
        <v>0</v>
      </c>
      <c r="BL15" s="23">
        <f t="shared" si="7"/>
        <v>0</v>
      </c>
    </row>
    <row r="16" spans="1:67" ht="49.5" x14ac:dyDescent="0.25">
      <c r="A16" s="18" t="s">
        <v>61</v>
      </c>
      <c r="B16" s="19" t="s">
        <v>59</v>
      </c>
      <c r="C16" s="20" t="s">
        <v>25</v>
      </c>
      <c r="D16" s="20" t="s">
        <v>60</v>
      </c>
      <c r="E16" s="21">
        <f t="shared" ref="E16" si="8">J16+O16+T16+Y16+AD16+AI16+AN16+AS16+AX16</f>
        <v>6345.7000000000007</v>
      </c>
      <c r="F16" s="21">
        <f t="shared" ref="F16" si="9">K16+P16+U16+Z16+AE16+AJ16+AO16+AT16+AY16</f>
        <v>0</v>
      </c>
      <c r="G16" s="21">
        <f t="shared" ref="G16" si="10">L16+Q16+V16+AA16+AF16+AK16+AP16+AU16+AZ16+BE16+BJ16</f>
        <v>0</v>
      </c>
      <c r="H16" s="21">
        <f t="shared" ref="H16" si="11">M16+R16+W16+AB16+AG16+AL16+AQ16+AV16+BA16+BF16+BK16</f>
        <v>6345.7000000000007</v>
      </c>
      <c r="I16" s="21">
        <f t="shared" ref="I16" si="12">N16+S16+X16+AC16+AH16+AM16+AR16+AW16+BB16+BG16+BL16</f>
        <v>0</v>
      </c>
      <c r="J16" s="33">
        <f t="shared" ref="J16" si="13">M16</f>
        <v>0</v>
      </c>
      <c r="K16" s="30">
        <v>0</v>
      </c>
      <c r="L16" s="30">
        <v>0</v>
      </c>
      <c r="M16" s="35">
        <v>0</v>
      </c>
      <c r="N16" s="30">
        <v>0</v>
      </c>
      <c r="O16" s="30">
        <f t="shared" ref="O16" si="14">Q16+R16</f>
        <v>0</v>
      </c>
      <c r="P16" s="23">
        <v>0</v>
      </c>
      <c r="Q16" s="23">
        <v>0</v>
      </c>
      <c r="R16" s="23">
        <v>0</v>
      </c>
      <c r="S16" s="23">
        <v>0</v>
      </c>
      <c r="T16" s="30">
        <f t="shared" ref="T16" si="15">V16+W16</f>
        <v>0</v>
      </c>
      <c r="U16" s="23">
        <v>0</v>
      </c>
      <c r="V16" s="23">
        <v>0</v>
      </c>
      <c r="W16" s="21">
        <v>0</v>
      </c>
      <c r="X16" s="23">
        <v>0</v>
      </c>
      <c r="Y16" s="30">
        <f>AA16+AB16</f>
        <v>6345.7000000000007</v>
      </c>
      <c r="Z16" s="23">
        <v>0</v>
      </c>
      <c r="AA16" s="21">
        <v>0</v>
      </c>
      <c r="AB16" s="21">
        <f>8517.7-2172</f>
        <v>6345.7000000000007</v>
      </c>
      <c r="AC16" s="23">
        <v>0</v>
      </c>
      <c r="AD16" s="30">
        <f t="shared" ref="AD16" si="16">AF16+AG16</f>
        <v>0</v>
      </c>
      <c r="AE16" s="23">
        <v>0</v>
      </c>
      <c r="AF16" s="21">
        <v>0</v>
      </c>
      <c r="AG16" s="21">
        <v>0</v>
      </c>
      <c r="AH16" s="23">
        <v>0</v>
      </c>
      <c r="AI16" s="30">
        <f t="shared" ref="AI16" si="17">AK16+AL16</f>
        <v>0</v>
      </c>
      <c r="AJ16" s="23">
        <v>0</v>
      </c>
      <c r="AK16" s="23">
        <v>0</v>
      </c>
      <c r="AL16" s="23">
        <v>0</v>
      </c>
      <c r="AM16" s="23">
        <v>0</v>
      </c>
      <c r="AN16" s="30">
        <f t="shared" ref="AN16" si="18">AP16+AQ16</f>
        <v>0</v>
      </c>
      <c r="AO16" s="23">
        <v>0</v>
      </c>
      <c r="AP16" s="23">
        <v>0</v>
      </c>
      <c r="AQ16" s="23">
        <v>0</v>
      </c>
      <c r="AR16" s="23">
        <v>0</v>
      </c>
      <c r="AS16" s="30">
        <f t="shared" ref="AS16" si="19">AU16+AV16</f>
        <v>0</v>
      </c>
      <c r="AT16" s="23">
        <v>0</v>
      </c>
      <c r="AU16" s="23">
        <v>0</v>
      </c>
      <c r="AV16" s="23">
        <v>0</v>
      </c>
      <c r="AW16" s="23">
        <v>0</v>
      </c>
      <c r="AX16" s="30">
        <f t="shared" ref="AX16" si="20">AZ16+BA16</f>
        <v>0</v>
      </c>
      <c r="AY16" s="23">
        <v>0</v>
      </c>
      <c r="AZ16" s="23">
        <v>0</v>
      </c>
      <c r="BA16" s="23">
        <v>0</v>
      </c>
      <c r="BB16" s="23">
        <v>0</v>
      </c>
      <c r="BC16" s="30">
        <f t="shared" ref="BC16" si="21">BE16+BF16</f>
        <v>0</v>
      </c>
      <c r="BD16" s="23">
        <v>0</v>
      </c>
      <c r="BE16" s="23">
        <v>0</v>
      </c>
      <c r="BF16" s="23">
        <v>0</v>
      </c>
      <c r="BG16" s="23">
        <v>0</v>
      </c>
      <c r="BH16" s="30">
        <f t="shared" ref="BH16" si="22">BJ16+BK16</f>
        <v>0</v>
      </c>
      <c r="BI16" s="23">
        <v>0</v>
      </c>
      <c r="BJ16" s="23">
        <v>0</v>
      </c>
      <c r="BK16" s="23">
        <v>0</v>
      </c>
      <c r="BL16" s="23">
        <v>0</v>
      </c>
    </row>
    <row r="17" spans="1:64" ht="66" x14ac:dyDescent="0.25">
      <c r="A17" s="18" t="s">
        <v>71</v>
      </c>
      <c r="B17" s="19" t="s">
        <v>72</v>
      </c>
      <c r="C17" s="20" t="s">
        <v>25</v>
      </c>
      <c r="D17" s="20" t="s">
        <v>60</v>
      </c>
      <c r="E17" s="21">
        <f t="shared" ref="E17" si="23">J17+O17+T17+Y17+AD17+AI17+AN17+AS17+AX17</f>
        <v>7353.9</v>
      </c>
      <c r="F17" s="21">
        <f t="shared" ref="F17" si="24">K17+P17+U17+Z17+AE17+AJ17+AO17+AT17+AY17</f>
        <v>0</v>
      </c>
      <c r="G17" s="21">
        <f t="shared" ref="G17" si="25">L17+Q17+V17+AA17+AF17+AK17+AP17+AU17+AZ17+BE17+BJ17</f>
        <v>0</v>
      </c>
      <c r="H17" s="21">
        <f t="shared" ref="H17" si="26">M17+R17+W17+AB17+AG17+AL17+AQ17+AV17+BA17+BF17+BK17</f>
        <v>7353.9</v>
      </c>
      <c r="I17" s="21">
        <f t="shared" ref="I17" si="27">N17+S17+X17+AC17+AH17+AM17+AR17+AW17+BB17+BG17+BL17</f>
        <v>0</v>
      </c>
      <c r="J17" s="33">
        <f t="shared" ref="J17" si="28">M17</f>
        <v>0</v>
      </c>
      <c r="K17" s="30">
        <v>0</v>
      </c>
      <c r="L17" s="30">
        <v>0</v>
      </c>
      <c r="M17" s="35">
        <v>0</v>
      </c>
      <c r="N17" s="30">
        <v>0</v>
      </c>
      <c r="O17" s="30">
        <f t="shared" ref="O17" si="29">Q17+R17</f>
        <v>0</v>
      </c>
      <c r="P17" s="23">
        <v>0</v>
      </c>
      <c r="Q17" s="23">
        <v>0</v>
      </c>
      <c r="R17" s="23">
        <v>0</v>
      </c>
      <c r="S17" s="23">
        <v>0</v>
      </c>
      <c r="T17" s="30">
        <f t="shared" ref="T17" si="30">V17+W17</f>
        <v>0</v>
      </c>
      <c r="U17" s="23">
        <v>0</v>
      </c>
      <c r="V17" s="23">
        <v>0</v>
      </c>
      <c r="W17" s="21">
        <v>0</v>
      </c>
      <c r="X17" s="23">
        <v>0</v>
      </c>
      <c r="Y17" s="30">
        <f>AA17+AB17</f>
        <v>0</v>
      </c>
      <c r="Z17" s="23">
        <v>0</v>
      </c>
      <c r="AA17" s="21">
        <v>0</v>
      </c>
      <c r="AB17" s="21">
        <v>0</v>
      </c>
      <c r="AC17" s="23">
        <v>0</v>
      </c>
      <c r="AD17" s="30">
        <f t="shared" ref="AD17" si="31">AF17+AG17</f>
        <v>7353.9</v>
      </c>
      <c r="AE17" s="23">
        <v>0</v>
      </c>
      <c r="AF17" s="21">
        <v>0</v>
      </c>
      <c r="AG17" s="21">
        <v>7353.9</v>
      </c>
      <c r="AH17" s="23">
        <v>0</v>
      </c>
      <c r="AI17" s="30">
        <f t="shared" ref="AI17" si="32"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0">
        <f t="shared" ref="AN17" si="33"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0">
        <f t="shared" ref="AS17" si="34"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0">
        <f t="shared" ref="AX17" si="35"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0">
        <f t="shared" ref="BC17" si="36"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0">
        <f t="shared" ref="BH17" si="37"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ht="66" x14ac:dyDescent="0.25">
      <c r="A18" s="18" t="s">
        <v>74</v>
      </c>
      <c r="B18" s="19" t="s">
        <v>73</v>
      </c>
      <c r="C18" s="20" t="s">
        <v>25</v>
      </c>
      <c r="D18" s="20" t="s">
        <v>60</v>
      </c>
      <c r="E18" s="21">
        <f t="shared" ref="E18" si="38">J18+O18+T18+Y18+AD18+AI18+AN18+AS18+AX18</f>
        <v>2337.6</v>
      </c>
      <c r="F18" s="21">
        <f t="shared" ref="F18" si="39">K18+P18+U18+Z18+AE18+AJ18+AO18+AT18+AY18</f>
        <v>0</v>
      </c>
      <c r="G18" s="21">
        <f t="shared" ref="G18" si="40">L18+Q18+V18+AA18+AF18+AK18+AP18+AU18+AZ18+BE18+BJ18</f>
        <v>0</v>
      </c>
      <c r="H18" s="21">
        <f t="shared" ref="H18" si="41">M18+R18+W18+AB18+AG18+AL18+AQ18+AV18+BA18+BF18+BK18</f>
        <v>2314.1999999999998</v>
      </c>
      <c r="I18" s="21">
        <f t="shared" ref="I18" si="42">N18+S18+X18+AC18+AH18+AM18+AR18+AW18+BB18+BG18+BL18</f>
        <v>23.4</v>
      </c>
      <c r="J18" s="33">
        <f t="shared" ref="J18" si="43">M18</f>
        <v>0</v>
      </c>
      <c r="K18" s="30">
        <v>0</v>
      </c>
      <c r="L18" s="30">
        <v>0</v>
      </c>
      <c r="M18" s="35">
        <v>0</v>
      </c>
      <c r="N18" s="30">
        <v>0</v>
      </c>
      <c r="O18" s="30">
        <f t="shared" ref="O18" si="44">Q18+R18</f>
        <v>0</v>
      </c>
      <c r="P18" s="23">
        <v>0</v>
      </c>
      <c r="Q18" s="23">
        <v>0</v>
      </c>
      <c r="R18" s="23">
        <v>0</v>
      </c>
      <c r="S18" s="23">
        <v>0</v>
      </c>
      <c r="T18" s="30">
        <f t="shared" ref="T18" si="45">V18+W18</f>
        <v>0</v>
      </c>
      <c r="U18" s="23">
        <v>0</v>
      </c>
      <c r="V18" s="23">
        <v>0</v>
      </c>
      <c r="W18" s="21">
        <v>0</v>
      </c>
      <c r="X18" s="23">
        <v>0</v>
      </c>
      <c r="Y18" s="30">
        <f>AA18+AB18</f>
        <v>0</v>
      </c>
      <c r="Z18" s="23">
        <v>0</v>
      </c>
      <c r="AA18" s="21">
        <v>0</v>
      </c>
      <c r="AB18" s="21">
        <v>0</v>
      </c>
      <c r="AC18" s="23">
        <v>0</v>
      </c>
      <c r="AD18" s="30">
        <f>SUM(AF18:AH18)</f>
        <v>2337.6</v>
      </c>
      <c r="AE18" s="23">
        <v>0</v>
      </c>
      <c r="AF18" s="21">
        <v>0</v>
      </c>
      <c r="AG18" s="21">
        <v>2314.1999999999998</v>
      </c>
      <c r="AH18" s="21">
        <v>23.4</v>
      </c>
      <c r="AI18" s="30">
        <f t="shared" ref="AI18" si="46">AK18+AL18</f>
        <v>0</v>
      </c>
      <c r="AJ18" s="23">
        <v>0</v>
      </c>
      <c r="AK18" s="23">
        <v>0</v>
      </c>
      <c r="AL18" s="23">
        <v>0</v>
      </c>
      <c r="AM18" s="23">
        <v>0</v>
      </c>
      <c r="AN18" s="30">
        <f t="shared" ref="AN18" si="47">AP18+AQ18</f>
        <v>0</v>
      </c>
      <c r="AO18" s="23">
        <v>0</v>
      </c>
      <c r="AP18" s="23">
        <v>0</v>
      </c>
      <c r="AQ18" s="23">
        <v>0</v>
      </c>
      <c r="AR18" s="23">
        <v>0</v>
      </c>
      <c r="AS18" s="30">
        <f t="shared" ref="AS18" si="48">AU18+AV18</f>
        <v>0</v>
      </c>
      <c r="AT18" s="23">
        <v>0</v>
      </c>
      <c r="AU18" s="23">
        <v>0</v>
      </c>
      <c r="AV18" s="23">
        <v>0</v>
      </c>
      <c r="AW18" s="23">
        <v>0</v>
      </c>
      <c r="AX18" s="30">
        <f t="shared" ref="AX18" si="49">AZ18+BA18</f>
        <v>0</v>
      </c>
      <c r="AY18" s="23">
        <v>0</v>
      </c>
      <c r="AZ18" s="23">
        <v>0</v>
      </c>
      <c r="BA18" s="23">
        <v>0</v>
      </c>
      <c r="BB18" s="23">
        <v>0</v>
      </c>
      <c r="BC18" s="30">
        <f t="shared" ref="BC18" si="50">BE18+BF18</f>
        <v>0</v>
      </c>
      <c r="BD18" s="23">
        <v>0</v>
      </c>
      <c r="BE18" s="23">
        <v>0</v>
      </c>
      <c r="BF18" s="23">
        <v>0</v>
      </c>
      <c r="BG18" s="23">
        <v>0</v>
      </c>
      <c r="BH18" s="30">
        <f t="shared" ref="BH18" si="51">BJ18+BK18</f>
        <v>0</v>
      </c>
      <c r="BI18" s="23">
        <v>0</v>
      </c>
      <c r="BJ18" s="23">
        <v>0</v>
      </c>
      <c r="BK18" s="23">
        <v>0</v>
      </c>
      <c r="BL18" s="23">
        <v>0</v>
      </c>
    </row>
    <row r="19" spans="1:64" ht="82.5" x14ac:dyDescent="0.25">
      <c r="A19" s="18" t="s">
        <v>75</v>
      </c>
      <c r="B19" s="19" t="s">
        <v>76</v>
      </c>
      <c r="C19" s="20" t="s">
        <v>25</v>
      </c>
      <c r="D19" s="20" t="s">
        <v>60</v>
      </c>
      <c r="E19" s="21">
        <f t="shared" ref="E19" si="52">J19+O19+T19+Y19+AD19+AI19+AN19+AS19+AX19</f>
        <v>6483.5</v>
      </c>
      <c r="F19" s="21">
        <f t="shared" ref="F19" si="53">K19+P19+U19+Z19+AE19+AJ19+AO19+AT19+AY19</f>
        <v>0</v>
      </c>
      <c r="G19" s="21">
        <f t="shared" ref="G19" si="54">L19+Q19+V19+AA19+AF19+AK19+AP19+AU19+AZ19+BE19+BJ19</f>
        <v>0</v>
      </c>
      <c r="H19" s="21">
        <f t="shared" ref="H19" si="55">M19+R19+W19+AB19+AG19+AL19+AQ19+AV19+BA19+BF19+BK19</f>
        <v>6483.5</v>
      </c>
      <c r="I19" s="21">
        <f t="shared" ref="I19" si="56">N19+S19+X19+AC19+AH19+AM19+AR19+AW19+BB19+BG19+BL19</f>
        <v>0</v>
      </c>
      <c r="J19" s="33">
        <f t="shared" ref="J19" si="57">M19</f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ref="O19" si="58">Q19+R19</f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ref="T19" si="59">V19+W19</f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0</v>
      </c>
      <c r="Z19" s="23">
        <v>0</v>
      </c>
      <c r="AA19" s="21">
        <v>0</v>
      </c>
      <c r="AB19" s="21">
        <v>0</v>
      </c>
      <c r="AC19" s="23">
        <v>0</v>
      </c>
      <c r="AD19" s="30">
        <f>SUM(AF19:AH19)</f>
        <v>6483.5</v>
      </c>
      <c r="AE19" s="23">
        <v>0</v>
      </c>
      <c r="AF19" s="21">
        <v>0</v>
      </c>
      <c r="AG19" s="21">
        <f>8356-1872.5</f>
        <v>6483.5</v>
      </c>
      <c r="AH19" s="21">
        <v>0</v>
      </c>
      <c r="AI19" s="30">
        <f t="shared" ref="AI19" si="60"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ref="AN19" si="61"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ref="AS19" si="62"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ref="AX19" si="63"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ref="BC19" si="64"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ref="BH19" si="65"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s="24" customFormat="1" ht="16.5" x14ac:dyDescent="0.25">
      <c r="A20" s="18" t="s">
        <v>52</v>
      </c>
      <c r="B20" s="50" t="s">
        <v>54</v>
      </c>
      <c r="C20" s="51"/>
      <c r="D20" s="52"/>
      <c r="E20" s="23">
        <f>SUM(E21:E23)</f>
        <v>24243.3</v>
      </c>
      <c r="F20" s="23">
        <f t="shared" ref="F20:BL20" si="66">SUM(F21:F23)</f>
        <v>0</v>
      </c>
      <c r="G20" s="23">
        <f t="shared" si="66"/>
        <v>0</v>
      </c>
      <c r="H20" s="23">
        <f t="shared" si="66"/>
        <v>24243.3</v>
      </c>
      <c r="I20" s="23">
        <f t="shared" si="66"/>
        <v>0</v>
      </c>
      <c r="J20" s="23">
        <f t="shared" si="66"/>
        <v>0</v>
      </c>
      <c r="K20" s="23">
        <f t="shared" si="66"/>
        <v>0</v>
      </c>
      <c r="L20" s="23">
        <f t="shared" si="66"/>
        <v>0</v>
      </c>
      <c r="M20" s="23">
        <f t="shared" si="66"/>
        <v>0</v>
      </c>
      <c r="N20" s="23">
        <f t="shared" si="66"/>
        <v>0</v>
      </c>
      <c r="O20" s="23">
        <f t="shared" si="66"/>
        <v>0</v>
      </c>
      <c r="P20" s="23">
        <f t="shared" si="66"/>
        <v>0</v>
      </c>
      <c r="Q20" s="23">
        <f t="shared" si="66"/>
        <v>0</v>
      </c>
      <c r="R20" s="23">
        <f t="shared" si="66"/>
        <v>0</v>
      </c>
      <c r="S20" s="23">
        <f t="shared" si="66"/>
        <v>0</v>
      </c>
      <c r="T20" s="23">
        <f t="shared" si="66"/>
        <v>0</v>
      </c>
      <c r="U20" s="23">
        <f t="shared" si="66"/>
        <v>0</v>
      </c>
      <c r="V20" s="23">
        <f t="shared" si="66"/>
        <v>0</v>
      </c>
      <c r="W20" s="23">
        <f t="shared" si="66"/>
        <v>0</v>
      </c>
      <c r="X20" s="23">
        <f t="shared" si="66"/>
        <v>0</v>
      </c>
      <c r="Y20" s="23">
        <f t="shared" si="66"/>
        <v>0</v>
      </c>
      <c r="Z20" s="23">
        <f t="shared" si="66"/>
        <v>0</v>
      </c>
      <c r="AA20" s="23">
        <f t="shared" si="66"/>
        <v>0</v>
      </c>
      <c r="AB20" s="23">
        <f t="shared" si="66"/>
        <v>0</v>
      </c>
      <c r="AC20" s="23">
        <f t="shared" si="66"/>
        <v>0</v>
      </c>
      <c r="AD20" s="23">
        <f t="shared" si="66"/>
        <v>24243.3</v>
      </c>
      <c r="AE20" s="23">
        <f t="shared" si="66"/>
        <v>0</v>
      </c>
      <c r="AF20" s="23">
        <f t="shared" si="66"/>
        <v>0</v>
      </c>
      <c r="AG20" s="23">
        <f t="shared" si="66"/>
        <v>24243.3</v>
      </c>
      <c r="AH20" s="23">
        <f t="shared" si="66"/>
        <v>0</v>
      </c>
      <c r="AI20" s="23">
        <f t="shared" si="66"/>
        <v>0</v>
      </c>
      <c r="AJ20" s="23">
        <f t="shared" si="66"/>
        <v>0</v>
      </c>
      <c r="AK20" s="23">
        <f t="shared" si="66"/>
        <v>0</v>
      </c>
      <c r="AL20" s="23">
        <f t="shared" si="66"/>
        <v>0</v>
      </c>
      <c r="AM20" s="23">
        <f t="shared" si="66"/>
        <v>0</v>
      </c>
      <c r="AN20" s="23">
        <f t="shared" si="66"/>
        <v>0</v>
      </c>
      <c r="AO20" s="23">
        <f t="shared" si="66"/>
        <v>0</v>
      </c>
      <c r="AP20" s="23">
        <f t="shared" si="66"/>
        <v>0</v>
      </c>
      <c r="AQ20" s="23">
        <f t="shared" si="66"/>
        <v>0</v>
      </c>
      <c r="AR20" s="23">
        <f t="shared" si="66"/>
        <v>0</v>
      </c>
      <c r="AS20" s="23">
        <f t="shared" si="66"/>
        <v>0</v>
      </c>
      <c r="AT20" s="23">
        <f t="shared" si="66"/>
        <v>0</v>
      </c>
      <c r="AU20" s="23">
        <f t="shared" si="66"/>
        <v>0</v>
      </c>
      <c r="AV20" s="23">
        <f t="shared" si="66"/>
        <v>0</v>
      </c>
      <c r="AW20" s="23">
        <f t="shared" si="66"/>
        <v>0</v>
      </c>
      <c r="AX20" s="23">
        <f t="shared" si="66"/>
        <v>0</v>
      </c>
      <c r="AY20" s="23">
        <f t="shared" si="66"/>
        <v>0</v>
      </c>
      <c r="AZ20" s="23">
        <f t="shared" si="66"/>
        <v>0</v>
      </c>
      <c r="BA20" s="23">
        <f t="shared" si="66"/>
        <v>0</v>
      </c>
      <c r="BB20" s="23">
        <f t="shared" si="66"/>
        <v>0</v>
      </c>
      <c r="BC20" s="23">
        <f t="shared" si="66"/>
        <v>0</v>
      </c>
      <c r="BD20" s="23">
        <f t="shared" si="66"/>
        <v>0</v>
      </c>
      <c r="BE20" s="23">
        <f t="shared" si="66"/>
        <v>0</v>
      </c>
      <c r="BF20" s="23">
        <f t="shared" si="66"/>
        <v>0</v>
      </c>
      <c r="BG20" s="23">
        <f t="shared" si="66"/>
        <v>0</v>
      </c>
      <c r="BH20" s="23">
        <f t="shared" si="66"/>
        <v>0</v>
      </c>
      <c r="BI20" s="23">
        <f t="shared" si="66"/>
        <v>0</v>
      </c>
      <c r="BJ20" s="23">
        <f t="shared" si="66"/>
        <v>0</v>
      </c>
      <c r="BK20" s="23">
        <f t="shared" si="66"/>
        <v>0</v>
      </c>
      <c r="BL20" s="23">
        <f t="shared" si="66"/>
        <v>0</v>
      </c>
    </row>
    <row r="21" spans="1:64" ht="82.5" x14ac:dyDescent="0.25">
      <c r="A21" s="18" t="s">
        <v>53</v>
      </c>
      <c r="B21" s="19" t="s">
        <v>55</v>
      </c>
      <c r="C21" s="20" t="s">
        <v>25</v>
      </c>
      <c r="D21" s="20" t="s">
        <v>56</v>
      </c>
      <c r="E21" s="21">
        <f t="shared" ref="E21" si="67">J21+O21+T21+Y21+AD21+AI21+AN21+AS21+AX21</f>
        <v>6809.5</v>
      </c>
      <c r="F21" s="21">
        <f t="shared" ref="F21" si="68">K21+P21+U21+Z21+AE21+AJ21+AO21+AT21+AY21</f>
        <v>0</v>
      </c>
      <c r="G21" s="21">
        <f t="shared" ref="G21:G22" si="69">L21+Q21+V21+AA21+AF21+AK21+AP21+AU21+AZ21+BE21+BJ21</f>
        <v>0</v>
      </c>
      <c r="H21" s="21">
        <f t="shared" ref="H21:H22" si="70">M21+R21+W21+AB21+AG21+AL21+AQ21+AV21+BA21+BF21+BK21</f>
        <v>6809.5</v>
      </c>
      <c r="I21" s="21">
        <f t="shared" ref="I21:I22" si="71">N21+S21+X21+AC21+AH21+AM21+AR21+AW21+BB21+BG21+BL21</f>
        <v>0</v>
      </c>
      <c r="J21" s="33">
        <f t="shared" ref="J21" si="72">M21</f>
        <v>0</v>
      </c>
      <c r="K21" s="30">
        <v>0</v>
      </c>
      <c r="L21" s="30">
        <v>0</v>
      </c>
      <c r="M21" s="35">
        <v>0</v>
      </c>
      <c r="N21" s="30">
        <v>0</v>
      </c>
      <c r="O21" s="30">
        <f t="shared" ref="O21" si="73">Q21+R21</f>
        <v>0</v>
      </c>
      <c r="P21" s="23">
        <v>0</v>
      </c>
      <c r="Q21" s="23">
        <v>0</v>
      </c>
      <c r="R21" s="23">
        <v>0</v>
      </c>
      <c r="S21" s="23">
        <v>0</v>
      </c>
      <c r="T21" s="30">
        <f t="shared" ref="T21" si="74">V21+W21</f>
        <v>0</v>
      </c>
      <c r="U21" s="23">
        <v>0</v>
      </c>
      <c r="V21" s="23">
        <v>0</v>
      </c>
      <c r="W21" s="21">
        <v>0</v>
      </c>
      <c r="X21" s="23">
        <v>0</v>
      </c>
      <c r="Y21" s="30">
        <f>AA21+AB21</f>
        <v>0</v>
      </c>
      <c r="Z21" s="23">
        <v>0</v>
      </c>
      <c r="AA21" s="21">
        <v>0</v>
      </c>
      <c r="AB21" s="21">
        <v>0</v>
      </c>
      <c r="AC21" s="23">
        <v>0</v>
      </c>
      <c r="AD21" s="30">
        <f t="shared" ref="AD21" si="75">AF21+AG21</f>
        <v>6809.5</v>
      </c>
      <c r="AE21" s="23">
        <v>0</v>
      </c>
      <c r="AF21" s="21">
        <v>0</v>
      </c>
      <c r="AG21" s="21">
        <f>5674.6+1134.9</f>
        <v>6809.5</v>
      </c>
      <c r="AH21" s="23">
        <v>0</v>
      </c>
      <c r="AI21" s="30">
        <f t="shared" ref="AI21" si="76">AK21+AL21</f>
        <v>0</v>
      </c>
      <c r="AJ21" s="23">
        <v>0</v>
      </c>
      <c r="AK21" s="23">
        <v>0</v>
      </c>
      <c r="AL21" s="23">
        <v>0</v>
      </c>
      <c r="AM21" s="23">
        <v>0</v>
      </c>
      <c r="AN21" s="30">
        <f t="shared" ref="AN21" si="77">AP21+AQ21</f>
        <v>0</v>
      </c>
      <c r="AO21" s="23">
        <v>0</v>
      </c>
      <c r="AP21" s="23">
        <v>0</v>
      </c>
      <c r="AQ21" s="23">
        <v>0</v>
      </c>
      <c r="AR21" s="23">
        <v>0</v>
      </c>
      <c r="AS21" s="30">
        <f t="shared" ref="AS21" si="78">AU21+AV21</f>
        <v>0</v>
      </c>
      <c r="AT21" s="23">
        <v>0</v>
      </c>
      <c r="AU21" s="23">
        <v>0</v>
      </c>
      <c r="AV21" s="23">
        <v>0</v>
      </c>
      <c r="AW21" s="23">
        <v>0</v>
      </c>
      <c r="AX21" s="30">
        <f t="shared" ref="AX21" si="79">AZ21+BA21</f>
        <v>0</v>
      </c>
      <c r="AY21" s="23">
        <v>0</v>
      </c>
      <c r="AZ21" s="23">
        <v>0</v>
      </c>
      <c r="BA21" s="23">
        <v>0</v>
      </c>
      <c r="BB21" s="23">
        <v>0</v>
      </c>
      <c r="BC21" s="30">
        <f t="shared" ref="BC21" si="80">BE21+BF21</f>
        <v>0</v>
      </c>
      <c r="BD21" s="23">
        <v>0</v>
      </c>
      <c r="BE21" s="23">
        <v>0</v>
      </c>
      <c r="BF21" s="23">
        <v>0</v>
      </c>
      <c r="BG21" s="23">
        <v>0</v>
      </c>
      <c r="BH21" s="30">
        <f t="shared" ref="BH21" si="81">BJ21+BK21</f>
        <v>0</v>
      </c>
      <c r="BI21" s="23">
        <v>0</v>
      </c>
      <c r="BJ21" s="23">
        <v>0</v>
      </c>
      <c r="BK21" s="23">
        <v>0</v>
      </c>
      <c r="BL21" s="23">
        <v>0</v>
      </c>
    </row>
    <row r="22" spans="1:64" ht="82.5" x14ac:dyDescent="0.25">
      <c r="A22" s="18" t="s">
        <v>62</v>
      </c>
      <c r="B22" s="19" t="s">
        <v>70</v>
      </c>
      <c r="C22" s="20" t="s">
        <v>25</v>
      </c>
      <c r="D22" s="20" t="s">
        <v>56</v>
      </c>
      <c r="E22" s="21">
        <f t="shared" ref="E22" si="82">J22+O22+T22+Y22+AD22+AI22+AN22+AS22+AX22</f>
        <v>5894.5</v>
      </c>
      <c r="F22" s="21">
        <f t="shared" ref="F22" si="83">K22+P22+U22+Z22+AE22+AJ22+AO22+AT22+AY22</f>
        <v>0</v>
      </c>
      <c r="G22" s="21">
        <f t="shared" si="69"/>
        <v>0</v>
      </c>
      <c r="H22" s="21">
        <f t="shared" si="70"/>
        <v>5894.5</v>
      </c>
      <c r="I22" s="21">
        <f t="shared" si="71"/>
        <v>0</v>
      </c>
      <c r="J22" s="33">
        <f t="shared" ref="J22" si="84">M22</f>
        <v>0</v>
      </c>
      <c r="K22" s="30">
        <v>0</v>
      </c>
      <c r="L22" s="30">
        <v>0</v>
      </c>
      <c r="M22" s="35">
        <v>0</v>
      </c>
      <c r="N22" s="30">
        <v>0</v>
      </c>
      <c r="O22" s="30">
        <f t="shared" ref="O22" si="85">Q22+R22</f>
        <v>0</v>
      </c>
      <c r="P22" s="23">
        <v>0</v>
      </c>
      <c r="Q22" s="23">
        <v>0</v>
      </c>
      <c r="R22" s="23">
        <v>0</v>
      </c>
      <c r="S22" s="23">
        <v>0</v>
      </c>
      <c r="T22" s="30">
        <f t="shared" ref="T22" si="86">V22+W22</f>
        <v>0</v>
      </c>
      <c r="U22" s="23">
        <v>0</v>
      </c>
      <c r="V22" s="23">
        <v>0</v>
      </c>
      <c r="W22" s="21">
        <v>0</v>
      </c>
      <c r="X22" s="23">
        <v>0</v>
      </c>
      <c r="Y22" s="30">
        <f>AA22+AB22</f>
        <v>0</v>
      </c>
      <c r="Z22" s="23">
        <v>0</v>
      </c>
      <c r="AA22" s="21">
        <v>0</v>
      </c>
      <c r="AB22" s="21">
        <v>0</v>
      </c>
      <c r="AC22" s="23">
        <v>0</v>
      </c>
      <c r="AD22" s="30">
        <f t="shared" ref="AD22" si="87">AF22+AG22</f>
        <v>5894.5</v>
      </c>
      <c r="AE22" s="23">
        <v>0</v>
      </c>
      <c r="AF22" s="21">
        <v>0</v>
      </c>
      <c r="AG22" s="21">
        <v>5894.5</v>
      </c>
      <c r="AH22" s="23">
        <v>0</v>
      </c>
      <c r="AI22" s="30">
        <f t="shared" ref="AI22" si="88">AK22+AL22</f>
        <v>0</v>
      </c>
      <c r="AJ22" s="23">
        <v>0</v>
      </c>
      <c r="AK22" s="23">
        <v>0</v>
      </c>
      <c r="AL22" s="23">
        <v>0</v>
      </c>
      <c r="AM22" s="23">
        <v>0</v>
      </c>
      <c r="AN22" s="30">
        <f t="shared" ref="AN22" si="89">AP22+AQ22</f>
        <v>0</v>
      </c>
      <c r="AO22" s="23">
        <v>0</v>
      </c>
      <c r="AP22" s="23">
        <v>0</v>
      </c>
      <c r="AQ22" s="23">
        <v>0</v>
      </c>
      <c r="AR22" s="23">
        <v>0</v>
      </c>
      <c r="AS22" s="30">
        <f t="shared" ref="AS22" si="90">AU22+AV22</f>
        <v>0</v>
      </c>
      <c r="AT22" s="23">
        <v>0</v>
      </c>
      <c r="AU22" s="23">
        <v>0</v>
      </c>
      <c r="AV22" s="23">
        <v>0</v>
      </c>
      <c r="AW22" s="23">
        <v>0</v>
      </c>
      <c r="AX22" s="30">
        <f t="shared" ref="AX22" si="91">AZ22+BA22</f>
        <v>0</v>
      </c>
      <c r="AY22" s="23">
        <v>0</v>
      </c>
      <c r="AZ22" s="23">
        <v>0</v>
      </c>
      <c r="BA22" s="23">
        <v>0</v>
      </c>
      <c r="BB22" s="23">
        <v>0</v>
      </c>
      <c r="BC22" s="30">
        <f t="shared" ref="BC22" si="92">BE22+BF22</f>
        <v>0</v>
      </c>
      <c r="BD22" s="23">
        <v>0</v>
      </c>
      <c r="BE22" s="23">
        <v>0</v>
      </c>
      <c r="BF22" s="23">
        <v>0</v>
      </c>
      <c r="BG22" s="23">
        <v>0</v>
      </c>
      <c r="BH22" s="30">
        <f t="shared" ref="BH22" si="93">BJ22+BK22</f>
        <v>0</v>
      </c>
      <c r="BI22" s="23">
        <v>0</v>
      </c>
      <c r="BJ22" s="23">
        <v>0</v>
      </c>
      <c r="BK22" s="23">
        <v>0</v>
      </c>
      <c r="BL22" s="23">
        <v>0</v>
      </c>
    </row>
    <row r="23" spans="1:64" ht="82.5" x14ac:dyDescent="0.25">
      <c r="A23" s="18" t="s">
        <v>81</v>
      </c>
      <c r="B23" s="19" t="s">
        <v>82</v>
      </c>
      <c r="C23" s="20" t="s">
        <v>25</v>
      </c>
      <c r="D23" s="20" t="s">
        <v>56</v>
      </c>
      <c r="E23" s="21">
        <f t="shared" ref="E23" si="94">J23+O23+T23+Y23+AD23+AI23+AN23+AS23+AX23</f>
        <v>11539.3</v>
      </c>
      <c r="F23" s="21">
        <f t="shared" ref="F23" si="95">K23+P23+U23+Z23+AE23+AJ23+AO23+AT23+AY23</f>
        <v>0</v>
      </c>
      <c r="G23" s="21">
        <f t="shared" ref="G23" si="96">L23+Q23+V23+AA23+AF23+AK23+AP23+AU23+AZ23+BE23+BJ23</f>
        <v>0</v>
      </c>
      <c r="H23" s="21">
        <f t="shared" ref="H23" si="97">M23+R23+W23+AB23+AG23+AL23+AQ23+AV23+BA23+BF23+BK23</f>
        <v>11539.3</v>
      </c>
      <c r="I23" s="21">
        <f t="shared" ref="I23" si="98">N23+S23+X23+AC23+AH23+AM23+AR23+AW23+BB23+BG23+BL23</f>
        <v>0</v>
      </c>
      <c r="J23" s="33">
        <f t="shared" ref="J23" si="99">M23</f>
        <v>0</v>
      </c>
      <c r="K23" s="30">
        <v>0</v>
      </c>
      <c r="L23" s="30">
        <v>0</v>
      </c>
      <c r="M23" s="35">
        <v>0</v>
      </c>
      <c r="N23" s="30">
        <v>0</v>
      </c>
      <c r="O23" s="30">
        <f t="shared" ref="O23" si="100">Q23+R23</f>
        <v>0</v>
      </c>
      <c r="P23" s="23">
        <v>0</v>
      </c>
      <c r="Q23" s="23">
        <v>0</v>
      </c>
      <c r="R23" s="23">
        <v>0</v>
      </c>
      <c r="S23" s="23">
        <v>0</v>
      </c>
      <c r="T23" s="30">
        <f t="shared" ref="T23" si="101">V23+W23</f>
        <v>0</v>
      </c>
      <c r="U23" s="23">
        <v>0</v>
      </c>
      <c r="V23" s="23">
        <v>0</v>
      </c>
      <c r="W23" s="21">
        <v>0</v>
      </c>
      <c r="X23" s="23">
        <v>0</v>
      </c>
      <c r="Y23" s="30">
        <f>AA23+AB23</f>
        <v>0</v>
      </c>
      <c r="Z23" s="23">
        <v>0</v>
      </c>
      <c r="AA23" s="21">
        <v>0</v>
      </c>
      <c r="AB23" s="21">
        <v>0</v>
      </c>
      <c r="AC23" s="23">
        <v>0</v>
      </c>
      <c r="AD23" s="30">
        <f t="shared" ref="AD23" si="102">AF23+AG23</f>
        <v>11539.3</v>
      </c>
      <c r="AE23" s="23">
        <v>0</v>
      </c>
      <c r="AF23" s="21">
        <v>0</v>
      </c>
      <c r="AG23" s="21">
        <v>11539.3</v>
      </c>
      <c r="AH23" s="23">
        <v>0</v>
      </c>
      <c r="AI23" s="30">
        <f t="shared" ref="AI23" si="103">AK23+AL23</f>
        <v>0</v>
      </c>
      <c r="AJ23" s="23">
        <v>0</v>
      </c>
      <c r="AK23" s="23">
        <v>0</v>
      </c>
      <c r="AL23" s="23">
        <v>0</v>
      </c>
      <c r="AM23" s="23">
        <v>0</v>
      </c>
      <c r="AN23" s="30">
        <f t="shared" ref="AN23" si="104">AP23+AQ23</f>
        <v>0</v>
      </c>
      <c r="AO23" s="23">
        <v>0</v>
      </c>
      <c r="AP23" s="23">
        <v>0</v>
      </c>
      <c r="AQ23" s="23">
        <v>0</v>
      </c>
      <c r="AR23" s="23">
        <v>0</v>
      </c>
      <c r="AS23" s="30">
        <f t="shared" ref="AS23" si="105">AU23+AV23</f>
        <v>0</v>
      </c>
      <c r="AT23" s="23">
        <v>0</v>
      </c>
      <c r="AU23" s="23">
        <v>0</v>
      </c>
      <c r="AV23" s="23">
        <v>0</v>
      </c>
      <c r="AW23" s="23">
        <v>0</v>
      </c>
      <c r="AX23" s="30">
        <f t="shared" ref="AX23" si="106">AZ23+BA23</f>
        <v>0</v>
      </c>
      <c r="AY23" s="23">
        <v>0</v>
      </c>
      <c r="AZ23" s="23">
        <v>0</v>
      </c>
      <c r="BA23" s="23">
        <v>0</v>
      </c>
      <c r="BB23" s="23">
        <v>0</v>
      </c>
      <c r="BC23" s="30">
        <f t="shared" ref="BC23" si="107">BE23+BF23</f>
        <v>0</v>
      </c>
      <c r="BD23" s="23">
        <v>0</v>
      </c>
      <c r="BE23" s="23">
        <v>0</v>
      </c>
      <c r="BF23" s="23">
        <v>0</v>
      </c>
      <c r="BG23" s="23">
        <v>0</v>
      </c>
      <c r="BH23" s="30">
        <f t="shared" ref="BH23" si="108">BJ23+BK23</f>
        <v>0</v>
      </c>
      <c r="BI23" s="23">
        <v>0</v>
      </c>
      <c r="BJ23" s="23">
        <v>0</v>
      </c>
      <c r="BK23" s="23">
        <v>0</v>
      </c>
      <c r="BL23" s="23">
        <v>0</v>
      </c>
    </row>
    <row r="24" spans="1:64" s="24" customFormat="1" ht="16.5" x14ac:dyDescent="0.25">
      <c r="A24" s="18" t="s">
        <v>63</v>
      </c>
      <c r="B24" s="50" t="s">
        <v>65</v>
      </c>
      <c r="C24" s="51"/>
      <c r="D24" s="52"/>
      <c r="E24" s="23">
        <f>SUM(E25:E27)</f>
        <v>115481.7</v>
      </c>
      <c r="F24" s="23">
        <f t="shared" ref="F24:BL24" si="109">SUM(F25:F27)</f>
        <v>0</v>
      </c>
      <c r="G24" s="23">
        <f t="shared" si="109"/>
        <v>0</v>
      </c>
      <c r="H24" s="23">
        <f t="shared" si="109"/>
        <v>114326.8</v>
      </c>
      <c r="I24" s="23">
        <f t="shared" si="109"/>
        <v>1154.9000000000001</v>
      </c>
      <c r="J24" s="23">
        <f t="shared" si="109"/>
        <v>0</v>
      </c>
      <c r="K24" s="23">
        <f t="shared" si="109"/>
        <v>0</v>
      </c>
      <c r="L24" s="23">
        <f t="shared" si="109"/>
        <v>0</v>
      </c>
      <c r="M24" s="23">
        <f t="shared" si="109"/>
        <v>0</v>
      </c>
      <c r="N24" s="23">
        <f t="shared" si="109"/>
        <v>0</v>
      </c>
      <c r="O24" s="23">
        <f t="shared" si="109"/>
        <v>0</v>
      </c>
      <c r="P24" s="23">
        <f t="shared" si="109"/>
        <v>0</v>
      </c>
      <c r="Q24" s="23">
        <f t="shared" si="109"/>
        <v>0</v>
      </c>
      <c r="R24" s="23">
        <f t="shared" si="109"/>
        <v>0</v>
      </c>
      <c r="S24" s="23">
        <f t="shared" si="109"/>
        <v>0</v>
      </c>
      <c r="T24" s="23">
        <f t="shared" si="109"/>
        <v>0</v>
      </c>
      <c r="U24" s="23">
        <f t="shared" si="109"/>
        <v>0</v>
      </c>
      <c r="V24" s="23">
        <f t="shared" si="109"/>
        <v>0</v>
      </c>
      <c r="W24" s="23">
        <f t="shared" si="109"/>
        <v>0</v>
      </c>
      <c r="X24" s="23">
        <f t="shared" si="109"/>
        <v>0</v>
      </c>
      <c r="Y24" s="23">
        <f t="shared" si="109"/>
        <v>0</v>
      </c>
      <c r="Z24" s="23">
        <f t="shared" si="109"/>
        <v>0</v>
      </c>
      <c r="AA24" s="23">
        <f t="shared" si="109"/>
        <v>0</v>
      </c>
      <c r="AB24" s="23">
        <f t="shared" si="109"/>
        <v>0</v>
      </c>
      <c r="AC24" s="23">
        <f t="shared" si="109"/>
        <v>0</v>
      </c>
      <c r="AD24" s="23">
        <f t="shared" si="109"/>
        <v>71761.7</v>
      </c>
      <c r="AE24" s="23">
        <f t="shared" si="109"/>
        <v>0</v>
      </c>
      <c r="AF24" s="23">
        <f t="shared" si="109"/>
        <v>0</v>
      </c>
      <c r="AG24" s="23">
        <f t="shared" si="109"/>
        <v>71044</v>
      </c>
      <c r="AH24" s="23">
        <f t="shared" si="109"/>
        <v>717.7</v>
      </c>
      <c r="AI24" s="23">
        <f t="shared" si="109"/>
        <v>43720</v>
      </c>
      <c r="AJ24" s="23">
        <f t="shared" si="109"/>
        <v>0</v>
      </c>
      <c r="AK24" s="23">
        <f t="shared" si="109"/>
        <v>0</v>
      </c>
      <c r="AL24" s="23">
        <f t="shared" si="109"/>
        <v>43282.8</v>
      </c>
      <c r="AM24" s="23">
        <f t="shared" si="109"/>
        <v>437.2</v>
      </c>
      <c r="AN24" s="23">
        <f t="shared" si="109"/>
        <v>0</v>
      </c>
      <c r="AO24" s="23">
        <f t="shared" si="109"/>
        <v>0</v>
      </c>
      <c r="AP24" s="23">
        <f t="shared" si="109"/>
        <v>0</v>
      </c>
      <c r="AQ24" s="23">
        <f t="shared" si="109"/>
        <v>0</v>
      </c>
      <c r="AR24" s="23">
        <f t="shared" si="109"/>
        <v>0</v>
      </c>
      <c r="AS24" s="23">
        <f t="shared" si="109"/>
        <v>0</v>
      </c>
      <c r="AT24" s="23">
        <f t="shared" si="109"/>
        <v>0</v>
      </c>
      <c r="AU24" s="23">
        <f t="shared" si="109"/>
        <v>0</v>
      </c>
      <c r="AV24" s="23">
        <f t="shared" si="109"/>
        <v>0</v>
      </c>
      <c r="AW24" s="23">
        <f t="shared" si="109"/>
        <v>0</v>
      </c>
      <c r="AX24" s="23">
        <f t="shared" si="109"/>
        <v>0</v>
      </c>
      <c r="AY24" s="23">
        <f t="shared" si="109"/>
        <v>0</v>
      </c>
      <c r="AZ24" s="23">
        <f t="shared" si="109"/>
        <v>0</v>
      </c>
      <c r="BA24" s="23">
        <f t="shared" si="109"/>
        <v>0</v>
      </c>
      <c r="BB24" s="23">
        <f t="shared" si="109"/>
        <v>0</v>
      </c>
      <c r="BC24" s="23">
        <f t="shared" si="109"/>
        <v>0</v>
      </c>
      <c r="BD24" s="23">
        <f t="shared" si="109"/>
        <v>0</v>
      </c>
      <c r="BE24" s="23">
        <f t="shared" si="109"/>
        <v>0</v>
      </c>
      <c r="BF24" s="23">
        <f t="shared" si="109"/>
        <v>0</v>
      </c>
      <c r="BG24" s="23">
        <f t="shared" si="109"/>
        <v>0</v>
      </c>
      <c r="BH24" s="23">
        <f t="shared" si="109"/>
        <v>0</v>
      </c>
      <c r="BI24" s="23">
        <f t="shared" si="109"/>
        <v>0</v>
      </c>
      <c r="BJ24" s="23">
        <f t="shared" si="109"/>
        <v>0</v>
      </c>
      <c r="BK24" s="23">
        <f t="shared" si="109"/>
        <v>0</v>
      </c>
      <c r="BL24" s="23">
        <f t="shared" si="109"/>
        <v>0</v>
      </c>
    </row>
    <row r="25" spans="1:64" ht="66" x14ac:dyDescent="0.25">
      <c r="A25" s="18" t="s">
        <v>64</v>
      </c>
      <c r="B25" s="19" t="s">
        <v>66</v>
      </c>
      <c r="C25" s="20" t="s">
        <v>25</v>
      </c>
      <c r="D25" s="20" t="s">
        <v>60</v>
      </c>
      <c r="E25" s="21">
        <f t="shared" ref="E25" si="110">J25+O25+T25+Y25+AD25+AI25+AN25+AS25+AX25</f>
        <v>37550</v>
      </c>
      <c r="F25" s="21">
        <f t="shared" ref="F25" si="111">K25+P25+U25+Z25+AE25+AJ25+AO25+AT25+AY25</f>
        <v>0</v>
      </c>
      <c r="G25" s="21">
        <f t="shared" ref="G25:G26" si="112">L25+Q25+V25+AA25+AF25+AK25+AP25+AU25+AZ25+BE25+BJ25</f>
        <v>0</v>
      </c>
      <c r="H25" s="21">
        <f t="shared" ref="H25:H26" si="113">M25+R25+W25+AB25+AG25+AL25+AQ25+AV25+BA25+BF25+BK25</f>
        <v>37174.5</v>
      </c>
      <c r="I25" s="21">
        <f t="shared" ref="I25:I26" si="114">N25+S25+X25+AC25+AH25+AM25+AR25+AW25+BB25+BG25+BL25</f>
        <v>375.5</v>
      </c>
      <c r="J25" s="33">
        <f t="shared" ref="J25" si="115">M25</f>
        <v>0</v>
      </c>
      <c r="K25" s="30">
        <v>0</v>
      </c>
      <c r="L25" s="30">
        <v>0</v>
      </c>
      <c r="M25" s="35">
        <v>0</v>
      </c>
      <c r="N25" s="30">
        <v>0</v>
      </c>
      <c r="O25" s="30">
        <f t="shared" ref="O25" si="116">Q25+R25</f>
        <v>0</v>
      </c>
      <c r="P25" s="23">
        <v>0</v>
      </c>
      <c r="Q25" s="23">
        <v>0</v>
      </c>
      <c r="R25" s="23">
        <v>0</v>
      </c>
      <c r="S25" s="23">
        <v>0</v>
      </c>
      <c r="T25" s="30">
        <f t="shared" ref="T25" si="117">V25+W25</f>
        <v>0</v>
      </c>
      <c r="U25" s="23">
        <v>0</v>
      </c>
      <c r="V25" s="23">
        <v>0</v>
      </c>
      <c r="W25" s="21">
        <v>0</v>
      </c>
      <c r="X25" s="23">
        <v>0</v>
      </c>
      <c r="Y25" s="30">
        <f>AA25+AB25</f>
        <v>0</v>
      </c>
      <c r="Z25" s="23">
        <v>0</v>
      </c>
      <c r="AA25" s="21">
        <v>0</v>
      </c>
      <c r="AB25" s="21">
        <v>0</v>
      </c>
      <c r="AC25" s="23">
        <v>0</v>
      </c>
      <c r="AD25" s="30">
        <f>SUM(AF25:AH25)</f>
        <v>37550</v>
      </c>
      <c r="AE25" s="23">
        <v>0</v>
      </c>
      <c r="AF25" s="21">
        <v>0</v>
      </c>
      <c r="AG25" s="21">
        <f>18364.5+18810</f>
        <v>37174.5</v>
      </c>
      <c r="AH25" s="21">
        <f>185.5+190</f>
        <v>375.5</v>
      </c>
      <c r="AI25" s="30">
        <f t="shared" ref="AI25" si="118">AK25+AL25</f>
        <v>0</v>
      </c>
      <c r="AJ25" s="23">
        <v>0</v>
      </c>
      <c r="AK25" s="23">
        <v>0</v>
      </c>
      <c r="AL25" s="23">
        <v>0</v>
      </c>
      <c r="AM25" s="23">
        <v>0</v>
      </c>
      <c r="AN25" s="30">
        <f t="shared" ref="AN25" si="119">AP25+AQ25</f>
        <v>0</v>
      </c>
      <c r="AO25" s="23">
        <v>0</v>
      </c>
      <c r="AP25" s="23">
        <v>0</v>
      </c>
      <c r="AQ25" s="23">
        <v>0</v>
      </c>
      <c r="AR25" s="23">
        <v>0</v>
      </c>
      <c r="AS25" s="30">
        <f t="shared" ref="AS25" si="120">AU25+AV25</f>
        <v>0</v>
      </c>
      <c r="AT25" s="23">
        <v>0</v>
      </c>
      <c r="AU25" s="23">
        <v>0</v>
      </c>
      <c r="AV25" s="23">
        <v>0</v>
      </c>
      <c r="AW25" s="23">
        <v>0</v>
      </c>
      <c r="AX25" s="30">
        <f t="shared" ref="AX25" si="121">AZ25+BA25</f>
        <v>0</v>
      </c>
      <c r="AY25" s="23">
        <v>0</v>
      </c>
      <c r="AZ25" s="23">
        <v>0</v>
      </c>
      <c r="BA25" s="23">
        <v>0</v>
      </c>
      <c r="BB25" s="23">
        <v>0</v>
      </c>
      <c r="BC25" s="30">
        <f t="shared" ref="BC25" si="122">BE25+BF25</f>
        <v>0</v>
      </c>
      <c r="BD25" s="23">
        <v>0</v>
      </c>
      <c r="BE25" s="23">
        <v>0</v>
      </c>
      <c r="BF25" s="23">
        <v>0</v>
      </c>
      <c r="BG25" s="23">
        <v>0</v>
      </c>
      <c r="BH25" s="30">
        <f t="shared" ref="BH25" si="123">BJ25+BK25</f>
        <v>0</v>
      </c>
      <c r="BI25" s="23">
        <v>0</v>
      </c>
      <c r="BJ25" s="23">
        <v>0</v>
      </c>
      <c r="BK25" s="23">
        <v>0</v>
      </c>
      <c r="BL25" s="23">
        <v>0</v>
      </c>
    </row>
    <row r="26" spans="1:64" ht="49.5" x14ac:dyDescent="0.25">
      <c r="A26" s="18" t="s">
        <v>68</v>
      </c>
      <c r="B26" s="19" t="s">
        <v>85</v>
      </c>
      <c r="C26" s="20" t="s">
        <v>25</v>
      </c>
      <c r="D26" s="20" t="s">
        <v>60</v>
      </c>
      <c r="E26" s="21">
        <f t="shared" ref="E26" si="124">J26+O26+T26+Y26+AD26+AI26+AN26+AS26+AX26</f>
        <v>34211.699999999997</v>
      </c>
      <c r="F26" s="21">
        <f t="shared" ref="F26" si="125">K26+P26+U26+Z26+AE26+AJ26+AO26+AT26+AY26</f>
        <v>0</v>
      </c>
      <c r="G26" s="21">
        <f t="shared" si="112"/>
        <v>0</v>
      </c>
      <c r="H26" s="21">
        <f t="shared" si="113"/>
        <v>33869.5</v>
      </c>
      <c r="I26" s="21">
        <f t="shared" si="114"/>
        <v>342.2</v>
      </c>
      <c r="J26" s="33">
        <f t="shared" ref="J26" si="126">M26</f>
        <v>0</v>
      </c>
      <c r="K26" s="30">
        <v>0</v>
      </c>
      <c r="L26" s="30">
        <v>0</v>
      </c>
      <c r="M26" s="35">
        <v>0</v>
      </c>
      <c r="N26" s="30">
        <v>0</v>
      </c>
      <c r="O26" s="30">
        <f t="shared" ref="O26" si="127">Q26+R26</f>
        <v>0</v>
      </c>
      <c r="P26" s="23">
        <v>0</v>
      </c>
      <c r="Q26" s="23">
        <v>0</v>
      </c>
      <c r="R26" s="23">
        <v>0</v>
      </c>
      <c r="S26" s="23">
        <v>0</v>
      </c>
      <c r="T26" s="30">
        <f t="shared" ref="T26" si="128">V26+W26</f>
        <v>0</v>
      </c>
      <c r="U26" s="23">
        <v>0</v>
      </c>
      <c r="V26" s="23">
        <v>0</v>
      </c>
      <c r="W26" s="21">
        <v>0</v>
      </c>
      <c r="X26" s="23">
        <v>0</v>
      </c>
      <c r="Y26" s="30">
        <f>AA26+AB26</f>
        <v>0</v>
      </c>
      <c r="Z26" s="23">
        <v>0</v>
      </c>
      <c r="AA26" s="21">
        <v>0</v>
      </c>
      <c r="AB26" s="21">
        <v>0</v>
      </c>
      <c r="AC26" s="23">
        <v>0</v>
      </c>
      <c r="AD26" s="30">
        <f>SUM(AF26:AH26)</f>
        <v>34211.699999999997</v>
      </c>
      <c r="AE26" s="23">
        <v>0</v>
      </c>
      <c r="AF26" s="21">
        <v>0</v>
      </c>
      <c r="AG26" s="21">
        <f>23768.4+10679.1-578</f>
        <v>33869.5</v>
      </c>
      <c r="AH26" s="21">
        <f>240+108-5.8</f>
        <v>342.2</v>
      </c>
      <c r="AI26" s="30">
        <f t="shared" ref="AI26" si="129">AK26+AL26</f>
        <v>0</v>
      </c>
      <c r="AJ26" s="23">
        <v>0</v>
      </c>
      <c r="AK26" s="23">
        <v>0</v>
      </c>
      <c r="AL26" s="23">
        <v>0</v>
      </c>
      <c r="AM26" s="23">
        <v>0</v>
      </c>
      <c r="AN26" s="30">
        <f t="shared" ref="AN26:AN27" si="130">AP26+AQ26</f>
        <v>0</v>
      </c>
      <c r="AO26" s="23">
        <v>0</v>
      </c>
      <c r="AP26" s="23">
        <v>0</v>
      </c>
      <c r="AQ26" s="23">
        <v>0</v>
      </c>
      <c r="AR26" s="23">
        <v>0</v>
      </c>
      <c r="AS26" s="30">
        <f t="shared" ref="AS26" si="131">AU26+AV26</f>
        <v>0</v>
      </c>
      <c r="AT26" s="23">
        <v>0</v>
      </c>
      <c r="AU26" s="23">
        <v>0</v>
      </c>
      <c r="AV26" s="23">
        <v>0</v>
      </c>
      <c r="AW26" s="23">
        <v>0</v>
      </c>
      <c r="AX26" s="30">
        <f t="shared" ref="AX26" si="132">AZ26+BA26</f>
        <v>0</v>
      </c>
      <c r="AY26" s="23">
        <v>0</v>
      </c>
      <c r="AZ26" s="23">
        <v>0</v>
      </c>
      <c r="BA26" s="23">
        <v>0</v>
      </c>
      <c r="BB26" s="23">
        <v>0</v>
      </c>
      <c r="BC26" s="30">
        <f t="shared" ref="BC26" si="133">BE26+BF26</f>
        <v>0</v>
      </c>
      <c r="BD26" s="23">
        <v>0</v>
      </c>
      <c r="BE26" s="23">
        <v>0</v>
      </c>
      <c r="BF26" s="23">
        <v>0</v>
      </c>
      <c r="BG26" s="23">
        <v>0</v>
      </c>
      <c r="BH26" s="30">
        <f t="shared" ref="BH26" si="134">BJ26+BK26</f>
        <v>0</v>
      </c>
      <c r="BI26" s="23">
        <v>0</v>
      </c>
      <c r="BJ26" s="23">
        <v>0</v>
      </c>
      <c r="BK26" s="23">
        <v>0</v>
      </c>
      <c r="BL26" s="23">
        <v>0</v>
      </c>
    </row>
    <row r="27" spans="1:64" ht="82.5" x14ac:dyDescent="0.25">
      <c r="A27" s="18" t="s">
        <v>83</v>
      </c>
      <c r="B27" s="19" t="s">
        <v>84</v>
      </c>
      <c r="C27" s="20" t="s">
        <v>25</v>
      </c>
      <c r="D27" s="20" t="s">
        <v>60</v>
      </c>
      <c r="E27" s="21">
        <f t="shared" ref="E27" si="135">J27+O27+T27+Y27+AD27+AI27+AN27+AS27+AX27</f>
        <v>43720</v>
      </c>
      <c r="F27" s="21">
        <f t="shared" ref="F27" si="136">K27+P27+U27+Z27+AE27+AJ27+AO27+AT27+AY27</f>
        <v>0</v>
      </c>
      <c r="G27" s="21">
        <f t="shared" ref="G27" si="137">L27+Q27+V27+AA27+AF27+AK27+AP27+AU27+AZ27+BE27+BJ27</f>
        <v>0</v>
      </c>
      <c r="H27" s="21">
        <f t="shared" ref="H27" si="138">M27+R27+W27+AB27+AG27+AL27+AQ27+AV27+BA27+BF27+BK27</f>
        <v>43282.8</v>
      </c>
      <c r="I27" s="21">
        <f t="shared" ref="I27" si="139">N27+S27+X27+AC27+AH27+AM27+AR27+AW27+BB27+BG27+BL27</f>
        <v>437.2</v>
      </c>
      <c r="J27" s="33">
        <f t="shared" ref="J27" si="140">M27</f>
        <v>0</v>
      </c>
      <c r="K27" s="30">
        <v>0</v>
      </c>
      <c r="L27" s="30">
        <v>0</v>
      </c>
      <c r="M27" s="35">
        <v>0</v>
      </c>
      <c r="N27" s="30">
        <v>0</v>
      </c>
      <c r="O27" s="30">
        <f t="shared" ref="O27" si="141">Q27+R27</f>
        <v>0</v>
      </c>
      <c r="P27" s="23">
        <v>0</v>
      </c>
      <c r="Q27" s="23">
        <v>0</v>
      </c>
      <c r="R27" s="23">
        <v>0</v>
      </c>
      <c r="S27" s="23">
        <v>0</v>
      </c>
      <c r="T27" s="30">
        <f t="shared" ref="T27" si="142">V27+W27</f>
        <v>0</v>
      </c>
      <c r="U27" s="23">
        <v>0</v>
      </c>
      <c r="V27" s="23">
        <v>0</v>
      </c>
      <c r="W27" s="21">
        <v>0</v>
      </c>
      <c r="X27" s="23">
        <v>0</v>
      </c>
      <c r="Y27" s="30">
        <f>AA27+AB27</f>
        <v>0</v>
      </c>
      <c r="Z27" s="23">
        <v>0</v>
      </c>
      <c r="AA27" s="21">
        <v>0</v>
      </c>
      <c r="AB27" s="21">
        <v>0</v>
      </c>
      <c r="AC27" s="23">
        <v>0</v>
      </c>
      <c r="AD27" s="30">
        <f>SUM(AF27:AH27)</f>
        <v>0</v>
      </c>
      <c r="AE27" s="23">
        <v>0</v>
      </c>
      <c r="AF27" s="21">
        <v>0</v>
      </c>
      <c r="AG27" s="21">
        <v>0</v>
      </c>
      <c r="AH27" s="21">
        <v>0</v>
      </c>
      <c r="AI27" s="30">
        <f>AK27+AL27+AM27</f>
        <v>43720</v>
      </c>
      <c r="AJ27" s="23">
        <v>0</v>
      </c>
      <c r="AK27" s="23">
        <v>0</v>
      </c>
      <c r="AL27" s="21">
        <v>43282.8</v>
      </c>
      <c r="AM27" s="21">
        <v>437.2</v>
      </c>
      <c r="AN27" s="30">
        <f t="shared" si="130"/>
        <v>0</v>
      </c>
      <c r="AO27" s="23">
        <v>0</v>
      </c>
      <c r="AP27" s="21">
        <v>0</v>
      </c>
      <c r="AQ27" s="23">
        <v>0</v>
      </c>
      <c r="AR27" s="23">
        <v>0</v>
      </c>
      <c r="AS27" s="30">
        <f t="shared" ref="AS27" si="143">AU27+AV27</f>
        <v>0</v>
      </c>
      <c r="AT27" s="23">
        <v>0</v>
      </c>
      <c r="AU27" s="23">
        <v>0</v>
      </c>
      <c r="AV27" s="23">
        <v>0</v>
      </c>
      <c r="AW27" s="23">
        <v>0</v>
      </c>
      <c r="AX27" s="30">
        <f t="shared" ref="AX27" si="144">AZ27+BA27</f>
        <v>0</v>
      </c>
      <c r="AY27" s="23">
        <v>0</v>
      </c>
      <c r="AZ27" s="23">
        <v>0</v>
      </c>
      <c r="BA27" s="23">
        <v>0</v>
      </c>
      <c r="BB27" s="23">
        <v>0</v>
      </c>
      <c r="BC27" s="30">
        <f t="shared" ref="BC27" si="145">BE27+BF27</f>
        <v>0</v>
      </c>
      <c r="BD27" s="23">
        <v>0</v>
      </c>
      <c r="BE27" s="23">
        <v>0</v>
      </c>
      <c r="BF27" s="23">
        <v>0</v>
      </c>
      <c r="BG27" s="23">
        <v>0</v>
      </c>
      <c r="BH27" s="30">
        <f t="shared" ref="BH27" si="146">BJ27+BK27</f>
        <v>0</v>
      </c>
      <c r="BI27" s="23">
        <v>0</v>
      </c>
      <c r="BJ27" s="23">
        <v>0</v>
      </c>
      <c r="BK27" s="23">
        <v>0</v>
      </c>
      <c r="BL27" s="23">
        <v>0</v>
      </c>
    </row>
    <row r="28" spans="1:64" s="24" customFormat="1" ht="16.5" x14ac:dyDescent="0.25">
      <c r="A28" s="18" t="s">
        <v>78</v>
      </c>
      <c r="B28" s="50" t="s">
        <v>77</v>
      </c>
      <c r="C28" s="51"/>
      <c r="D28" s="52"/>
      <c r="E28" s="23">
        <f>SUM(E29)</f>
        <v>200000</v>
      </c>
      <c r="F28" s="23">
        <f t="shared" ref="F28:BL28" si="147">SUM(F29)</f>
        <v>0</v>
      </c>
      <c r="G28" s="23">
        <f t="shared" si="147"/>
        <v>0</v>
      </c>
      <c r="H28" s="23">
        <f t="shared" si="147"/>
        <v>200000</v>
      </c>
      <c r="I28" s="23">
        <f t="shared" si="147"/>
        <v>0</v>
      </c>
      <c r="J28" s="23">
        <f t="shared" si="147"/>
        <v>0</v>
      </c>
      <c r="K28" s="23">
        <f t="shared" si="147"/>
        <v>0</v>
      </c>
      <c r="L28" s="23">
        <f t="shared" si="147"/>
        <v>0</v>
      </c>
      <c r="M28" s="23">
        <f t="shared" si="147"/>
        <v>0</v>
      </c>
      <c r="N28" s="23">
        <f t="shared" si="147"/>
        <v>0</v>
      </c>
      <c r="O28" s="23">
        <f t="shared" si="147"/>
        <v>0</v>
      </c>
      <c r="P28" s="23">
        <f t="shared" si="147"/>
        <v>0</v>
      </c>
      <c r="Q28" s="23">
        <f t="shared" si="147"/>
        <v>0</v>
      </c>
      <c r="R28" s="23">
        <f t="shared" si="147"/>
        <v>0</v>
      </c>
      <c r="S28" s="23">
        <f t="shared" si="147"/>
        <v>0</v>
      </c>
      <c r="T28" s="23">
        <f t="shared" si="147"/>
        <v>0</v>
      </c>
      <c r="U28" s="23">
        <f t="shared" si="147"/>
        <v>0</v>
      </c>
      <c r="V28" s="23">
        <f t="shared" si="147"/>
        <v>0</v>
      </c>
      <c r="W28" s="23">
        <f t="shared" si="147"/>
        <v>0</v>
      </c>
      <c r="X28" s="23">
        <f t="shared" si="147"/>
        <v>0</v>
      </c>
      <c r="Y28" s="23">
        <f t="shared" si="147"/>
        <v>0</v>
      </c>
      <c r="Z28" s="23">
        <f t="shared" si="147"/>
        <v>0</v>
      </c>
      <c r="AA28" s="23">
        <f t="shared" si="147"/>
        <v>0</v>
      </c>
      <c r="AB28" s="23">
        <f t="shared" si="147"/>
        <v>0</v>
      </c>
      <c r="AC28" s="23">
        <f t="shared" si="147"/>
        <v>0</v>
      </c>
      <c r="AD28" s="23">
        <f t="shared" si="147"/>
        <v>0</v>
      </c>
      <c r="AE28" s="23">
        <f t="shared" si="147"/>
        <v>0</v>
      </c>
      <c r="AF28" s="23">
        <f t="shared" si="147"/>
        <v>0</v>
      </c>
      <c r="AG28" s="23">
        <f t="shared" si="147"/>
        <v>0</v>
      </c>
      <c r="AH28" s="23">
        <f t="shared" si="147"/>
        <v>0</v>
      </c>
      <c r="AI28" s="23">
        <f t="shared" si="147"/>
        <v>100000</v>
      </c>
      <c r="AJ28" s="23">
        <f t="shared" si="147"/>
        <v>0</v>
      </c>
      <c r="AK28" s="23">
        <f t="shared" si="147"/>
        <v>0</v>
      </c>
      <c r="AL28" s="23">
        <f t="shared" si="147"/>
        <v>100000</v>
      </c>
      <c r="AM28" s="23">
        <f t="shared" si="147"/>
        <v>0</v>
      </c>
      <c r="AN28" s="23">
        <f t="shared" si="147"/>
        <v>100000</v>
      </c>
      <c r="AO28" s="23">
        <f t="shared" si="147"/>
        <v>0</v>
      </c>
      <c r="AP28" s="23">
        <f t="shared" si="147"/>
        <v>0</v>
      </c>
      <c r="AQ28" s="23">
        <f t="shared" si="147"/>
        <v>100000</v>
      </c>
      <c r="AR28" s="23">
        <f t="shared" si="147"/>
        <v>0</v>
      </c>
      <c r="AS28" s="23">
        <f t="shared" si="147"/>
        <v>0</v>
      </c>
      <c r="AT28" s="23">
        <f t="shared" si="147"/>
        <v>0</v>
      </c>
      <c r="AU28" s="23">
        <f t="shared" si="147"/>
        <v>0</v>
      </c>
      <c r="AV28" s="23">
        <f t="shared" si="147"/>
        <v>0</v>
      </c>
      <c r="AW28" s="23">
        <f t="shared" si="147"/>
        <v>0</v>
      </c>
      <c r="AX28" s="23">
        <f t="shared" si="147"/>
        <v>0</v>
      </c>
      <c r="AY28" s="23">
        <f t="shared" si="147"/>
        <v>0</v>
      </c>
      <c r="AZ28" s="23">
        <f t="shared" si="147"/>
        <v>0</v>
      </c>
      <c r="BA28" s="23">
        <f t="shared" si="147"/>
        <v>0</v>
      </c>
      <c r="BB28" s="23">
        <f t="shared" si="147"/>
        <v>0</v>
      </c>
      <c r="BC28" s="23">
        <f t="shared" si="147"/>
        <v>0</v>
      </c>
      <c r="BD28" s="23">
        <f t="shared" si="147"/>
        <v>0</v>
      </c>
      <c r="BE28" s="23">
        <f t="shared" si="147"/>
        <v>0</v>
      </c>
      <c r="BF28" s="23">
        <f t="shared" si="147"/>
        <v>0</v>
      </c>
      <c r="BG28" s="23">
        <f t="shared" si="147"/>
        <v>0</v>
      </c>
      <c r="BH28" s="23">
        <f t="shared" si="147"/>
        <v>0</v>
      </c>
      <c r="BI28" s="23">
        <f t="shared" si="147"/>
        <v>0</v>
      </c>
      <c r="BJ28" s="23">
        <f t="shared" si="147"/>
        <v>0</v>
      </c>
      <c r="BK28" s="23">
        <f t="shared" si="147"/>
        <v>0</v>
      </c>
      <c r="BL28" s="23">
        <f t="shared" si="147"/>
        <v>0</v>
      </c>
    </row>
    <row r="29" spans="1:64" ht="66" x14ac:dyDescent="0.25">
      <c r="A29" s="18" t="s">
        <v>79</v>
      </c>
      <c r="B29" s="19" t="s">
        <v>80</v>
      </c>
      <c r="C29" s="20" t="s">
        <v>25</v>
      </c>
      <c r="D29" s="20" t="s">
        <v>25</v>
      </c>
      <c r="E29" s="21">
        <f t="shared" ref="E29" si="148">J29+O29+T29+Y29+AD29+AI29+AN29+AS29+AX29</f>
        <v>200000</v>
      </c>
      <c r="F29" s="21">
        <f t="shared" ref="F29" si="149">K29+P29+U29+Z29+AE29+AJ29+AO29+AT29+AY29</f>
        <v>0</v>
      </c>
      <c r="G29" s="21">
        <f t="shared" ref="G29" si="150">L29+Q29+V29+AA29+AF29+AK29+AP29+AU29+AZ29+BE29+BJ29</f>
        <v>0</v>
      </c>
      <c r="H29" s="21">
        <f t="shared" ref="H29" si="151">M29+R29+W29+AB29+AG29+AL29+AQ29+AV29+BA29+BF29+BK29</f>
        <v>200000</v>
      </c>
      <c r="I29" s="21">
        <f t="shared" ref="I29" si="152">N29+S29+X29+AC29+AH29+AM29+AR29+AW29+BB29+BG29+BL29</f>
        <v>0</v>
      </c>
      <c r="J29" s="33">
        <f t="shared" ref="J29" si="153">M29</f>
        <v>0</v>
      </c>
      <c r="K29" s="30">
        <v>0</v>
      </c>
      <c r="L29" s="30">
        <v>0</v>
      </c>
      <c r="M29" s="35">
        <v>0</v>
      </c>
      <c r="N29" s="30">
        <v>0</v>
      </c>
      <c r="O29" s="30">
        <f t="shared" ref="O29" si="154">Q29+R29</f>
        <v>0</v>
      </c>
      <c r="P29" s="23">
        <v>0</v>
      </c>
      <c r="Q29" s="23">
        <v>0</v>
      </c>
      <c r="R29" s="23">
        <v>0</v>
      </c>
      <c r="S29" s="23">
        <v>0</v>
      </c>
      <c r="T29" s="30">
        <f t="shared" ref="T29" si="155">V29+W29</f>
        <v>0</v>
      </c>
      <c r="U29" s="23">
        <v>0</v>
      </c>
      <c r="V29" s="23">
        <v>0</v>
      </c>
      <c r="W29" s="21">
        <v>0</v>
      </c>
      <c r="X29" s="23">
        <v>0</v>
      </c>
      <c r="Y29" s="30">
        <f>AA29+AB29</f>
        <v>0</v>
      </c>
      <c r="Z29" s="23">
        <v>0</v>
      </c>
      <c r="AA29" s="21">
        <v>0</v>
      </c>
      <c r="AB29" s="21">
        <v>0</v>
      </c>
      <c r="AC29" s="23">
        <v>0</v>
      </c>
      <c r="AD29" s="30">
        <f>SUM(AF29:AH29)</f>
        <v>0</v>
      </c>
      <c r="AE29" s="23">
        <v>0</v>
      </c>
      <c r="AF29" s="21">
        <v>0</v>
      </c>
      <c r="AG29" s="21">
        <v>0</v>
      </c>
      <c r="AH29" s="21">
        <v>0</v>
      </c>
      <c r="AI29" s="30">
        <f t="shared" ref="AI29" si="156">AK29+AL29</f>
        <v>100000</v>
      </c>
      <c r="AJ29" s="23">
        <v>0</v>
      </c>
      <c r="AK29" s="23">
        <v>0</v>
      </c>
      <c r="AL29" s="21">
        <v>100000</v>
      </c>
      <c r="AM29" s="23">
        <v>0</v>
      </c>
      <c r="AN29" s="30">
        <f t="shared" ref="AN29" si="157">AP29+AQ29</f>
        <v>100000</v>
      </c>
      <c r="AO29" s="23">
        <v>0</v>
      </c>
      <c r="AP29" s="23">
        <v>0</v>
      </c>
      <c r="AQ29" s="21">
        <v>100000</v>
      </c>
      <c r="AR29" s="23">
        <v>0</v>
      </c>
      <c r="AS29" s="30">
        <f t="shared" ref="AS29" si="158">AU29+AV29</f>
        <v>0</v>
      </c>
      <c r="AT29" s="23">
        <v>0</v>
      </c>
      <c r="AU29" s="23">
        <v>0</v>
      </c>
      <c r="AV29" s="23">
        <v>0</v>
      </c>
      <c r="AW29" s="23">
        <v>0</v>
      </c>
      <c r="AX29" s="30">
        <f t="shared" ref="AX29" si="159">AZ29+BA29</f>
        <v>0</v>
      </c>
      <c r="AY29" s="23">
        <v>0</v>
      </c>
      <c r="AZ29" s="23">
        <v>0</v>
      </c>
      <c r="BA29" s="23">
        <v>0</v>
      </c>
      <c r="BB29" s="23">
        <v>0</v>
      </c>
      <c r="BC29" s="30">
        <f t="shared" ref="BC29" si="160">BE29+BF29</f>
        <v>0</v>
      </c>
      <c r="BD29" s="23">
        <v>0</v>
      </c>
      <c r="BE29" s="23">
        <v>0</v>
      </c>
      <c r="BF29" s="23">
        <v>0</v>
      </c>
      <c r="BG29" s="23">
        <v>0</v>
      </c>
      <c r="BH29" s="30">
        <f t="shared" ref="BH29" si="161">BJ29+BK29</f>
        <v>0</v>
      </c>
      <c r="BI29" s="23">
        <v>0</v>
      </c>
      <c r="BJ29" s="23">
        <v>0</v>
      </c>
      <c r="BK29" s="23">
        <v>0</v>
      </c>
      <c r="BL29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9">
    <mergeCell ref="Y7:Y8"/>
    <mergeCell ref="AD6:AH6"/>
    <mergeCell ref="B20:D20"/>
    <mergeCell ref="B15:D15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AI6:AM6"/>
    <mergeCell ref="E7:E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B28:D28"/>
    <mergeCell ref="B24:D24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</mergeCells>
  <printOptions horizontalCentered="1"/>
  <pageMargins left="0" right="0" top="0.19685039370078741" bottom="0.19685039370078741" header="0.31496062992125984" footer="0.31496062992125984"/>
  <pageSetup paperSize="9" scale="36" fitToWidth="2" orientation="landscape" r:id="rId1"/>
  <headerFooter>
    <oddFooter>Страница  &amp;P из &amp;N</oddFooter>
  </headerFooter>
  <colBreaks count="1" manualBreakCount="1">
    <brk id="29" max="2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2023-08-14T08:31:56Z</cp:lastPrinted>
  <dcterms:created xsi:type="dcterms:W3CDTF">2019-10-14T07:16:42Z</dcterms:created>
  <dcterms:modified xsi:type="dcterms:W3CDTF">2024-12-24T09:20:02Z</dcterms:modified>
</cp:coreProperties>
</file>