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4 г\сентя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G25" i="1"/>
  <c r="F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C69" i="1"/>
  <c r="AX69" i="1"/>
  <c r="AS69" i="1"/>
  <c r="AN69" i="1"/>
  <c r="AI69" i="1"/>
  <c r="AD69" i="1"/>
  <c r="Y69" i="1"/>
  <c r="W69" i="1"/>
  <c r="T69" i="1"/>
  <c r="O69" i="1"/>
  <c r="J69" i="1"/>
  <c r="E69" i="1" s="1"/>
  <c r="I69" i="1"/>
  <c r="H69" i="1"/>
  <c r="G69" i="1"/>
  <c r="F69" i="1"/>
  <c r="H7" i="2" l="1"/>
  <c r="O68" i="1"/>
  <c r="BC68" i="1"/>
  <c r="AX68" i="1"/>
  <c r="AS68" i="1"/>
  <c r="AN68" i="1"/>
  <c r="AI68" i="1"/>
  <c r="AD68" i="1"/>
  <c r="Y68" i="1"/>
  <c r="W68" i="1"/>
  <c r="T68" i="1" s="1"/>
  <c r="E68" i="1" s="1"/>
  <c r="J68" i="1"/>
  <c r="I68" i="1"/>
  <c r="G68" i="1"/>
  <c r="F68" i="1"/>
  <c r="BC67" i="1"/>
  <c r="AX67" i="1"/>
  <c r="AS67" i="1"/>
  <c r="AN67" i="1"/>
  <c r="AI67" i="1"/>
  <c r="AD67" i="1"/>
  <c r="Y67" i="1"/>
  <c r="W67" i="1"/>
  <c r="T67" i="1" s="1"/>
  <c r="E67" i="1" s="1"/>
  <c r="O67" i="1"/>
  <c r="J67" i="1"/>
  <c r="I67" i="1"/>
  <c r="G67" i="1"/>
  <c r="F67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H13" i="2"/>
  <c r="BC64" i="1"/>
  <c r="AX64" i="1"/>
  <c r="AS64" i="1"/>
  <c r="AN64" i="1"/>
  <c r="AI64" i="1"/>
  <c r="AD64" i="1"/>
  <c r="Y64" i="1"/>
  <c r="W64" i="1"/>
  <c r="T64" i="1"/>
  <c r="O64" i="1"/>
  <c r="J64" i="1"/>
  <c r="I64" i="1"/>
  <c r="H64" i="1"/>
  <c r="G64" i="1"/>
  <c r="F64" i="1"/>
  <c r="BC63" i="1"/>
  <c r="AX63" i="1"/>
  <c r="AS63" i="1"/>
  <c r="AN63" i="1"/>
  <c r="AI63" i="1"/>
  <c r="AD63" i="1"/>
  <c r="Y63" i="1"/>
  <c r="W63" i="1"/>
  <c r="T63" i="1"/>
  <c r="O63" i="1"/>
  <c r="E63" i="1" s="1"/>
  <c r="J63" i="1"/>
  <c r="I63" i="1"/>
  <c r="H63" i="1"/>
  <c r="G63" i="1"/>
  <c r="F63" i="1"/>
  <c r="BC62" i="1"/>
  <c r="AX62" i="1"/>
  <c r="AS62" i="1"/>
  <c r="AN62" i="1"/>
  <c r="AI62" i="1"/>
  <c r="AD62" i="1"/>
  <c r="Y62" i="1"/>
  <c r="W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W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E57" i="1" s="1"/>
  <c r="I57" i="1"/>
  <c r="H57" i="1"/>
  <c r="G57" i="1"/>
  <c r="F57" i="1"/>
  <c r="H68" i="1" l="1"/>
  <c r="H67" i="1"/>
  <c r="E66" i="1"/>
  <c r="E65" i="1"/>
  <c r="E62" i="1"/>
  <c r="E61" i="1"/>
  <c r="E64" i="1"/>
  <c r="E60" i="1"/>
  <c r="E59" i="1"/>
  <c r="E58" i="1"/>
  <c r="H12" i="2"/>
  <c r="Y54" i="1"/>
  <c r="Y55" i="1"/>
  <c r="Y56" i="1"/>
  <c r="Y53" i="1"/>
  <c r="BC56" i="1"/>
  <c r="AX56" i="1"/>
  <c r="AS56" i="1"/>
  <c r="AN56" i="1"/>
  <c r="AI56" i="1"/>
  <c r="AD56" i="1"/>
  <c r="W56" i="1"/>
  <c r="T56" i="1"/>
  <c r="O56" i="1"/>
  <c r="E56" i="1" s="1"/>
  <c r="J56" i="1"/>
  <c r="I56" i="1"/>
  <c r="H56" i="1"/>
  <c r="G56" i="1"/>
  <c r="F56" i="1"/>
  <c r="BC55" i="1"/>
  <c r="AX55" i="1"/>
  <c r="AS55" i="1"/>
  <c r="AN55" i="1"/>
  <c r="AI55" i="1"/>
  <c r="AD55" i="1"/>
  <c r="W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W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W53" i="1"/>
  <c r="T53" i="1"/>
  <c r="O53" i="1"/>
  <c r="J53" i="1"/>
  <c r="I53" i="1"/>
  <c r="H53" i="1"/>
  <c r="G53" i="1"/>
  <c r="F53" i="1"/>
  <c r="E55" i="1" l="1"/>
  <c r="E54" i="1"/>
  <c r="E53" i="1"/>
  <c r="BC52" i="1" l="1"/>
  <c r="AX52" i="1"/>
  <c r="AS52" i="1"/>
  <c r="AN52" i="1"/>
  <c r="AI52" i="1"/>
  <c r="AD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AD51" i="1"/>
  <c r="W51" i="1"/>
  <c r="T51" i="1"/>
  <c r="O51" i="1"/>
  <c r="E51" i="1" s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0" i="1" l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<sst xmlns="http://schemas.openxmlformats.org/spreadsheetml/2006/main" count="374" uniqueCount="182">
  <si>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</si>
  <si>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</si>
  <si>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</si>
  <si>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</si>
  <si>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</si>
  <si>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</si>
  <si>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</si>
  <si>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</si>
  <si>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</si>
  <si>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</si>
  <si>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</si>
  <si>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</si>
  <si>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</si>
  <si>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</si>
  <si>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</si>
  <si>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</si>
  <si>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</si>
  <si>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</si>
  <si>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</si>
  <si>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</si>
  <si>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</si>
  <si>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</si>
  <si>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</si>
  <si>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</si>
  <si>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</si>
  <si>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</si>
  <si>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</si>
  <si>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</si>
  <si>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</si>
  <si>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</si>
  <si>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</si>
  <si>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</si>
  <si>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</si>
  <si>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</si>
  <si>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</si>
  <si>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</si>
  <si>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</si>
  <si>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</si>
  <si>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</si>
  <si>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</si>
  <si>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</si>
  <si>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</si>
  <si>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</si>
  <si>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</si>
  <si>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</si>
  <si>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</si>
  <si>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</si>
  <si>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</si>
  <si>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</si>
  <si>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</si>
  <si>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</si>
  <si>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</si>
  <si>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</si>
  <si>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</si>
  <si>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</si>
  <si>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</si>
  <si>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</si>
  <si>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</si>
  <si>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</si>
  <si>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</si>
  <si>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</si>
  <si>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</si>
  <si>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</si>
  <si>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</si>
  <si>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</si>
  <si>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</si>
  <si>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</si>
  <si>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</si>
  <si>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</si>
  <si>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</si>
  <si>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</si>
  <si>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</si>
  <si>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</si>
  <si>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</si>
  <si>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</si>
  <si>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</si>
  <si>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</si>
  <si>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</si>
  <si>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</si>
  <si>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</si>
  <si>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</si>
  <si>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</si>
  <si>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</si>
  <si>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</si>
  <si>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</si>
  <si>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</si>
  <si>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</si>
  <si>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</si>
  <si>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</si>
  <si>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</si>
  <si>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</si>
  <si>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</si>
  <si>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</si>
  <si>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</si>
  <si>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</si>
  <si>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</si>
  <si>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</si>
  <si>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</si>
  <si>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</si>
  <si>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</si>
  <si>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</si>
  <si>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</si>
  <si>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</si>
  <si>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</si>
  <si>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</si>
  <si>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</si>
  <si>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</si>
  <si>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</si>
  <si>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</si>
  <si>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</si>
  <si>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</si>
  <si>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</si>
  <si>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</si>
  <si>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</si>
  <si>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</si>
  <si>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</si>
  <si>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</si>
  <si>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</si>
  <si>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</si>
  <si>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</si>
  <si>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</si>
  <si>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</si>
  <si>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</si>
  <si>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</si>
  <si>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</si>
  <si>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</si>
  <si>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</si>
  <si>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</si>
  <si>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</si>
  <si>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</si>
  <si>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</si>
  <si>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</si>
  <si>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</si>
  <si>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</si>
  <si>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</si>
  <si>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</si>
  <si>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</si>
  <si>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</si>
  <si>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</si>
  <si>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</si>
  <si>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</si>
  <si>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</si>
  <si>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</si>
  <si>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</si>
  <si>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</si>
  <si>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</si>
  <si>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</si>
  <si>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</si>
  <si>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и дренажной линии БВПУ в п. Нельмин-Нос</t>
  </si>
  <si>
    <t>Капитальный ремонт подводящей сети дренажной линии БВПУ в д. Андег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</si>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</sst>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73" fontId="3" fillId="0" borderId="5" xfId="4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169" fontId="2" fillId="0" borderId="1" xfId="1" applyNumberFormat="1" applyFont="1" applyFill="1" applyBorder="1" applyAlignment="1">
      <alignment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topLeftCell="A7" zoomScaleNormal="100" zoomScaleSheetLayoutView="100" workbookViewId="0">
      <selection activeCell="B16" sqref="B1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79" t="s">
        <v>35</v>
      </c>
      <c r="K1" s="79"/>
      <c r="L1" s="79"/>
      <c r="M1" s="79"/>
      <c r="N1" s="79"/>
    </row>
    <row r="2" spans="1:14" ht="60" customHeight="1" x14ac:dyDescent="0.25">
      <c r="A2" s="80" t="s">
        <v>34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36.75" customHeight="1" x14ac:dyDescent="0.25">
      <c r="A3" s="81" t="s">
        <v>22</v>
      </c>
      <c r="B3" s="81" t="s">
        <v>23</v>
      </c>
      <c r="C3" s="81" t="s">
        <v>24</v>
      </c>
      <c r="D3" s="81" t="s">
        <v>25</v>
      </c>
      <c r="E3" s="82" t="s">
        <v>26</v>
      </c>
      <c r="F3" s="83"/>
      <c r="G3" s="83"/>
      <c r="H3" s="83"/>
      <c r="I3" s="83"/>
      <c r="J3" s="83"/>
      <c r="K3" s="83"/>
      <c r="L3" s="83"/>
      <c r="M3" s="83"/>
      <c r="N3" s="84"/>
    </row>
    <row r="4" spans="1:14" ht="53.25" customHeight="1" x14ac:dyDescent="0.25">
      <c r="A4" s="81"/>
      <c r="B4" s="81"/>
      <c r="C4" s="81"/>
      <c r="D4" s="81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f>40+123</f>
        <v>163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76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75" x14ac:dyDescent="0.25">
      <c r="A7" s="77"/>
      <c r="B7" s="30" t="s">
        <v>170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f>1+6</f>
        <v>7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77"/>
      <c r="B8" s="30" t="s">
        <v>75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77"/>
      <c r="B9" s="30" t="s">
        <v>96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77"/>
      <c r="B10" s="30" t="s">
        <v>106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77"/>
      <c r="B11" s="30" t="s">
        <v>115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43">
        <v>2</v>
      </c>
      <c r="I11" s="28">
        <v>0</v>
      </c>
      <c r="J11" s="43">
        <v>1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77"/>
      <c r="B12" s="30" t="s">
        <v>121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43">
        <f>1+4</f>
        <v>5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77"/>
      <c r="B13" s="30" t="s">
        <v>124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f>1+2</f>
        <v>3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77"/>
      <c r="B14" s="30" t="s">
        <v>141</v>
      </c>
      <c r="C14" s="31" t="s">
        <v>142</v>
      </c>
      <c r="D14" s="58">
        <v>0</v>
      </c>
      <c r="E14" s="58">
        <v>0</v>
      </c>
      <c r="F14" s="43">
        <v>0</v>
      </c>
      <c r="G14" s="43">
        <v>0</v>
      </c>
      <c r="H14" s="28">
        <v>2.4900000000000002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60" x14ac:dyDescent="0.25">
      <c r="A15" s="77"/>
      <c r="B15" s="30" t="s">
        <v>143</v>
      </c>
      <c r="C15" s="31" t="s">
        <v>30</v>
      </c>
      <c r="D15" s="58">
        <v>0</v>
      </c>
      <c r="E15" s="58">
        <v>0</v>
      </c>
      <c r="F15" s="43">
        <v>0</v>
      </c>
      <c r="G15" s="43">
        <v>0</v>
      </c>
      <c r="H15" s="43">
        <v>1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ht="45" x14ac:dyDescent="0.25">
      <c r="A16" s="78"/>
      <c r="B16" s="30" t="s">
        <v>171</v>
      </c>
      <c r="C16" s="31" t="s">
        <v>30</v>
      </c>
      <c r="D16" s="58">
        <v>0</v>
      </c>
      <c r="E16" s="58">
        <v>0</v>
      </c>
      <c r="F16" s="43">
        <v>0</v>
      </c>
      <c r="G16" s="43">
        <v>0</v>
      </c>
      <c r="H16" s="43">
        <v>2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</row>
    <row r="17" spans="1:14" ht="30" x14ac:dyDescent="0.25">
      <c r="A17" s="30" t="s">
        <v>58</v>
      </c>
      <c r="B17" s="30" t="s">
        <v>59</v>
      </c>
      <c r="C17" s="34" t="s">
        <v>30</v>
      </c>
      <c r="D17" s="58">
        <v>0</v>
      </c>
      <c r="E17" s="34">
        <v>1</v>
      </c>
      <c r="F17" s="43">
        <v>0</v>
      </c>
      <c r="G17" s="43">
        <v>1</v>
      </c>
      <c r="H17" s="43">
        <v>1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</row>
  </sheetData>
  <mergeCells count="8">
    <mergeCell ref="A6:A16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69"/>
  <sheetViews>
    <sheetView tabSelected="1" view="pageBreakPreview" zoomScale="70" zoomScaleNormal="70" zoomScaleSheetLayoutView="70" workbookViewId="0">
      <pane xSplit="4" ySplit="9" topLeftCell="E58" activePane="bottomRight" state="frozen"/>
      <selection pane="topRight" activeCell="E1" sqref="E1"/>
      <selection pane="bottomLeft" activeCell="A10" sqref="A10"/>
      <selection pane="bottomRight" activeCell="D69" sqref="D6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8554687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90" t="s">
        <v>33</v>
      </c>
      <c r="BF1" s="90"/>
      <c r="BG1" s="90"/>
    </row>
    <row r="2" spans="1:62" ht="25.5" customHeight="1" x14ac:dyDescent="0.25">
      <c r="BE2" s="90"/>
      <c r="BF2" s="90"/>
      <c r="BG2" s="90"/>
    </row>
    <row r="3" spans="1:62" ht="30.75" customHeight="1" x14ac:dyDescent="0.25">
      <c r="A3" s="91" t="s">
        <v>32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1"/>
      <c r="BE3" s="90"/>
      <c r="BF3" s="90"/>
      <c r="BG3" s="90"/>
      <c r="BH3" s="15"/>
      <c r="BI3" s="15"/>
      <c r="BJ3" s="15"/>
    </row>
    <row r="4" spans="1:62" x14ac:dyDescent="0.25">
      <c r="E4" s="3"/>
    </row>
    <row r="5" spans="1:62" x14ac:dyDescent="0.25">
      <c r="A5" s="92" t="s">
        <v>0</v>
      </c>
      <c r="B5" s="88" t="s">
        <v>1</v>
      </c>
      <c r="C5" s="88" t="s">
        <v>2</v>
      </c>
      <c r="D5" s="88" t="s">
        <v>3</v>
      </c>
      <c r="E5" s="89" t="s">
        <v>31</v>
      </c>
      <c r="F5" s="89"/>
      <c r="G5" s="89"/>
      <c r="H5" s="89"/>
      <c r="I5" s="89"/>
      <c r="J5" s="93" t="s">
        <v>50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5"/>
    </row>
    <row r="6" spans="1:62" x14ac:dyDescent="0.25">
      <c r="A6" s="92"/>
      <c r="B6" s="88"/>
      <c r="C6" s="88"/>
      <c r="D6" s="88"/>
      <c r="E6" s="89"/>
      <c r="F6" s="89"/>
      <c r="G6" s="89"/>
      <c r="H6" s="89"/>
      <c r="I6" s="89"/>
      <c r="J6" s="89" t="s">
        <v>4</v>
      </c>
      <c r="K6" s="89"/>
      <c r="L6" s="89"/>
      <c r="M6" s="89"/>
      <c r="N6" s="89"/>
      <c r="O6" s="89" t="s">
        <v>5</v>
      </c>
      <c r="P6" s="89"/>
      <c r="Q6" s="89"/>
      <c r="R6" s="89"/>
      <c r="S6" s="89"/>
      <c r="T6" s="89" t="s">
        <v>6</v>
      </c>
      <c r="U6" s="89"/>
      <c r="V6" s="89"/>
      <c r="W6" s="89"/>
      <c r="X6" s="89"/>
      <c r="Y6" s="89" t="s">
        <v>7</v>
      </c>
      <c r="Z6" s="89"/>
      <c r="AA6" s="89"/>
      <c r="AB6" s="89"/>
      <c r="AC6" s="89"/>
      <c r="AD6" s="89" t="s">
        <v>8</v>
      </c>
      <c r="AE6" s="89"/>
      <c r="AF6" s="89"/>
      <c r="AG6" s="89"/>
      <c r="AH6" s="89"/>
      <c r="AI6" s="89" t="s">
        <v>9</v>
      </c>
      <c r="AJ6" s="89"/>
      <c r="AK6" s="89"/>
      <c r="AL6" s="89"/>
      <c r="AM6" s="89"/>
      <c r="AN6" s="89" t="s">
        <v>10</v>
      </c>
      <c r="AO6" s="89"/>
      <c r="AP6" s="89"/>
      <c r="AQ6" s="89"/>
      <c r="AR6" s="89"/>
      <c r="AS6" s="89" t="s">
        <v>11</v>
      </c>
      <c r="AT6" s="89"/>
      <c r="AU6" s="89"/>
      <c r="AV6" s="89"/>
      <c r="AW6" s="89"/>
      <c r="AX6" s="89" t="s">
        <v>12</v>
      </c>
      <c r="AY6" s="89"/>
      <c r="AZ6" s="89"/>
      <c r="BA6" s="89"/>
      <c r="BB6" s="89"/>
      <c r="BC6" s="89" t="s">
        <v>13</v>
      </c>
      <c r="BD6" s="89"/>
      <c r="BE6" s="89"/>
      <c r="BF6" s="89"/>
      <c r="BG6" s="89"/>
    </row>
    <row r="7" spans="1:62" x14ac:dyDescent="0.25">
      <c r="A7" s="92"/>
      <c r="B7" s="88"/>
      <c r="C7" s="88"/>
      <c r="D7" s="88"/>
      <c r="E7" s="86" t="s">
        <v>14</v>
      </c>
      <c r="F7" s="87" t="s">
        <v>15</v>
      </c>
      <c r="G7" s="87"/>
      <c r="H7" s="87"/>
      <c r="I7" s="87"/>
      <c r="J7" s="86" t="s">
        <v>14</v>
      </c>
      <c r="K7" s="87" t="s">
        <v>15</v>
      </c>
      <c r="L7" s="87"/>
      <c r="M7" s="87"/>
      <c r="N7" s="87"/>
      <c r="O7" s="86" t="s">
        <v>14</v>
      </c>
      <c r="P7" s="87" t="s">
        <v>15</v>
      </c>
      <c r="Q7" s="87"/>
      <c r="R7" s="87"/>
      <c r="S7" s="87"/>
      <c r="T7" s="86" t="s">
        <v>14</v>
      </c>
      <c r="U7" s="87" t="s">
        <v>15</v>
      </c>
      <c r="V7" s="87"/>
      <c r="W7" s="87"/>
      <c r="X7" s="87"/>
      <c r="Y7" s="86" t="s">
        <v>14</v>
      </c>
      <c r="Z7" s="87" t="s">
        <v>15</v>
      </c>
      <c r="AA7" s="87"/>
      <c r="AB7" s="87"/>
      <c r="AC7" s="87"/>
      <c r="AD7" s="86" t="s">
        <v>14</v>
      </c>
      <c r="AE7" s="87" t="s">
        <v>15</v>
      </c>
      <c r="AF7" s="87"/>
      <c r="AG7" s="87"/>
      <c r="AH7" s="87"/>
      <c r="AI7" s="86" t="s">
        <v>14</v>
      </c>
      <c r="AJ7" s="87" t="s">
        <v>15</v>
      </c>
      <c r="AK7" s="87"/>
      <c r="AL7" s="87"/>
      <c r="AM7" s="87"/>
      <c r="AN7" s="86" t="s">
        <v>14</v>
      </c>
      <c r="AO7" s="87" t="s">
        <v>15</v>
      </c>
      <c r="AP7" s="87"/>
      <c r="AQ7" s="87"/>
      <c r="AR7" s="87"/>
      <c r="AS7" s="86" t="s">
        <v>14</v>
      </c>
      <c r="AT7" s="87" t="s">
        <v>15</v>
      </c>
      <c r="AU7" s="87"/>
      <c r="AV7" s="87"/>
      <c r="AW7" s="87"/>
      <c r="AX7" s="86" t="s">
        <v>14</v>
      </c>
      <c r="AY7" s="87" t="s">
        <v>15</v>
      </c>
      <c r="AZ7" s="87"/>
      <c r="BA7" s="87"/>
      <c r="BB7" s="87"/>
      <c r="BC7" s="86" t="s">
        <v>14</v>
      </c>
      <c r="BD7" s="87" t="s">
        <v>15</v>
      </c>
      <c r="BE7" s="87"/>
      <c r="BF7" s="87"/>
      <c r="BG7" s="87"/>
    </row>
    <row r="8" spans="1:62" s="7" customFormat="1" ht="35.25" customHeight="1" x14ac:dyDescent="0.25">
      <c r="A8" s="92"/>
      <c r="B8" s="88"/>
      <c r="C8" s="88"/>
      <c r="D8" s="88"/>
      <c r="E8" s="86"/>
      <c r="F8" s="37" t="s">
        <v>16</v>
      </c>
      <c r="G8" s="37" t="s">
        <v>17</v>
      </c>
      <c r="H8" s="37" t="s">
        <v>18</v>
      </c>
      <c r="I8" s="37" t="s">
        <v>19</v>
      </c>
      <c r="J8" s="86"/>
      <c r="K8" s="37" t="s">
        <v>16</v>
      </c>
      <c r="L8" s="37" t="s">
        <v>17</v>
      </c>
      <c r="M8" s="37" t="s">
        <v>18</v>
      </c>
      <c r="N8" s="37" t="s">
        <v>19</v>
      </c>
      <c r="O8" s="86"/>
      <c r="P8" s="37" t="s">
        <v>16</v>
      </c>
      <c r="Q8" s="37" t="s">
        <v>17</v>
      </c>
      <c r="R8" s="37" t="s">
        <v>18</v>
      </c>
      <c r="S8" s="37" t="s">
        <v>19</v>
      </c>
      <c r="T8" s="86"/>
      <c r="U8" s="37" t="s">
        <v>16</v>
      </c>
      <c r="V8" s="37" t="s">
        <v>17</v>
      </c>
      <c r="W8" s="37" t="s">
        <v>18</v>
      </c>
      <c r="X8" s="37" t="s">
        <v>19</v>
      </c>
      <c r="Y8" s="86"/>
      <c r="Z8" s="37" t="s">
        <v>16</v>
      </c>
      <c r="AA8" s="37" t="s">
        <v>17</v>
      </c>
      <c r="AB8" s="37" t="s">
        <v>18</v>
      </c>
      <c r="AC8" s="37" t="s">
        <v>19</v>
      </c>
      <c r="AD8" s="86"/>
      <c r="AE8" s="37" t="s">
        <v>16</v>
      </c>
      <c r="AF8" s="37" t="s">
        <v>17</v>
      </c>
      <c r="AG8" s="37" t="s">
        <v>18</v>
      </c>
      <c r="AH8" s="37" t="s">
        <v>19</v>
      </c>
      <c r="AI8" s="86"/>
      <c r="AJ8" s="37" t="s">
        <v>16</v>
      </c>
      <c r="AK8" s="37" t="s">
        <v>17</v>
      </c>
      <c r="AL8" s="37" t="s">
        <v>18</v>
      </c>
      <c r="AM8" s="37" t="s">
        <v>19</v>
      </c>
      <c r="AN8" s="86"/>
      <c r="AO8" s="37" t="s">
        <v>16</v>
      </c>
      <c r="AP8" s="37" t="s">
        <v>17</v>
      </c>
      <c r="AQ8" s="37" t="s">
        <v>18</v>
      </c>
      <c r="AR8" s="37" t="s">
        <v>19</v>
      </c>
      <c r="AS8" s="86"/>
      <c r="AT8" s="37" t="s">
        <v>16</v>
      </c>
      <c r="AU8" s="37" t="s">
        <v>17</v>
      </c>
      <c r="AV8" s="37" t="s">
        <v>18</v>
      </c>
      <c r="AW8" s="37" t="s">
        <v>19</v>
      </c>
      <c r="AX8" s="86"/>
      <c r="AY8" s="37" t="s">
        <v>16</v>
      </c>
      <c r="AZ8" s="37" t="s">
        <v>17</v>
      </c>
      <c r="BA8" s="37" t="s">
        <v>18</v>
      </c>
      <c r="BB8" s="37" t="s">
        <v>19</v>
      </c>
      <c r="BC8" s="86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88" t="s">
        <v>29</v>
      </c>
      <c r="C10" s="88"/>
      <c r="D10" s="88"/>
      <c r="E10" s="8">
        <f t="shared" ref="E10:AJ10" si="0">E11+E25</f>
        <v>314365.10000000003</v>
      </c>
      <c r="F10" s="8">
        <f t="shared" si="0"/>
        <v>0</v>
      </c>
      <c r="G10" s="8">
        <f t="shared" si="0"/>
        <v>10912</v>
      </c>
      <c r="H10" s="8">
        <f t="shared" si="0"/>
        <v>287801.59999999998</v>
      </c>
      <c r="I10" s="8">
        <f t="shared" si="0"/>
        <v>15651.5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74411.199999999997</v>
      </c>
      <c r="Z10" s="8">
        <f t="shared" si="0"/>
        <v>0</v>
      </c>
      <c r="AA10" s="8">
        <f t="shared" si="0"/>
        <v>6367</v>
      </c>
      <c r="AB10" s="8">
        <f t="shared" si="0"/>
        <v>64383.999999999993</v>
      </c>
      <c r="AC10" s="8">
        <f t="shared" si="0"/>
        <v>3660.2</v>
      </c>
      <c r="AD10" s="8">
        <f t="shared" si="0"/>
        <v>50000</v>
      </c>
      <c r="AE10" s="8">
        <f t="shared" si="0"/>
        <v>0</v>
      </c>
      <c r="AF10" s="8">
        <f t="shared" si="0"/>
        <v>0</v>
      </c>
      <c r="AG10" s="8">
        <f t="shared" si="0"/>
        <v>50000</v>
      </c>
      <c r="AH10" s="8">
        <f t="shared" si="0"/>
        <v>0</v>
      </c>
      <c r="AI10" s="8">
        <f t="shared" si="0"/>
        <v>55286.2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85" t="s">
        <v>36</v>
      </c>
      <c r="C11" s="85"/>
      <c r="D11" s="85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107</v>
      </c>
      <c r="B18" s="59" t="s">
        <v>108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109</v>
      </c>
      <c r="B19" s="59" t="s">
        <v>116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110</v>
      </c>
      <c r="B20" s="59" t="s">
        <v>111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117</v>
      </c>
      <c r="B21" s="59" t="s">
        <v>87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118</v>
      </c>
      <c r="B22" s="59" t="s">
        <v>88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ht="111.75" customHeight="1" x14ac:dyDescent="0.25">
      <c r="A23" s="10" t="s">
        <v>129</v>
      </c>
      <c r="B23" s="63" t="s">
        <v>130</v>
      </c>
      <c r="C23" s="19" t="s">
        <v>21</v>
      </c>
      <c r="D23" s="19" t="s">
        <v>21</v>
      </c>
      <c r="E23" s="11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11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40">
        <f t="shared" ref="J23" si="69">M23</f>
        <v>0</v>
      </c>
      <c r="K23" s="27">
        <v>0</v>
      </c>
      <c r="L23" s="27">
        <v>0</v>
      </c>
      <c r="M23" s="41">
        <v>0</v>
      </c>
      <c r="N23" s="27">
        <v>0</v>
      </c>
      <c r="O23" s="35">
        <f t="shared" ref="O23" si="70">R23</f>
        <v>0</v>
      </c>
      <c r="P23" s="27">
        <v>0</v>
      </c>
      <c r="Q23" s="27">
        <v>0</v>
      </c>
      <c r="R23" s="42">
        <v>0</v>
      </c>
      <c r="S23" s="27">
        <v>0</v>
      </c>
      <c r="T23" s="35">
        <f t="shared" ref="T23" si="71">W23</f>
        <v>0</v>
      </c>
      <c r="U23" s="27">
        <v>0</v>
      </c>
      <c r="V23" s="27">
        <v>0</v>
      </c>
      <c r="W23" s="27">
        <v>0</v>
      </c>
      <c r="X23" s="56">
        <v>0</v>
      </c>
      <c r="Y23" s="35">
        <f t="shared" ref="Y23" si="72">AB23</f>
        <v>886.5</v>
      </c>
      <c r="Z23" s="27">
        <v>0</v>
      </c>
      <c r="AA23" s="27">
        <v>0</v>
      </c>
      <c r="AB23" s="42">
        <v>886.5</v>
      </c>
      <c r="AC23" s="27">
        <v>0</v>
      </c>
      <c r="AD23" s="25">
        <f t="shared" ref="AD23" si="73">AG23</f>
        <v>0</v>
      </c>
      <c r="AE23" s="27">
        <v>0</v>
      </c>
      <c r="AF23" s="27">
        <v>0</v>
      </c>
      <c r="AG23" s="26">
        <v>0</v>
      </c>
      <c r="AH23" s="27">
        <v>0</v>
      </c>
      <c r="AI23" s="25">
        <f t="shared" ref="AI23" si="74">AL23</f>
        <v>0</v>
      </c>
      <c r="AJ23" s="27">
        <v>0</v>
      </c>
      <c r="AK23" s="27">
        <v>0</v>
      </c>
      <c r="AL23" s="26">
        <v>0</v>
      </c>
      <c r="AM23" s="27">
        <v>0</v>
      </c>
      <c r="AN23" s="25">
        <f t="shared" ref="AN23" si="75">AQ23</f>
        <v>0</v>
      </c>
      <c r="AO23" s="27">
        <v>0</v>
      </c>
      <c r="AP23" s="27">
        <v>0</v>
      </c>
      <c r="AQ23" s="26">
        <v>0</v>
      </c>
      <c r="AR23" s="27">
        <v>0</v>
      </c>
      <c r="AS23" s="25">
        <f t="shared" ref="AS23" si="76">AV23</f>
        <v>0</v>
      </c>
      <c r="AT23" s="27">
        <v>0</v>
      </c>
      <c r="AU23" s="27">
        <v>0</v>
      </c>
      <c r="AV23" s="26">
        <v>0</v>
      </c>
      <c r="AW23" s="27">
        <v>0</v>
      </c>
      <c r="AX23" s="25">
        <f t="shared" ref="AX23" si="77">BA23</f>
        <v>0</v>
      </c>
      <c r="AY23" s="27">
        <v>0</v>
      </c>
      <c r="AZ23" s="27">
        <v>0</v>
      </c>
      <c r="BA23" s="26">
        <v>0</v>
      </c>
      <c r="BB23" s="27">
        <v>0</v>
      </c>
      <c r="BC23" s="25">
        <f t="shared" ref="BC23" si="78">BF23</f>
        <v>0</v>
      </c>
      <c r="BD23" s="27">
        <v>0</v>
      </c>
      <c r="BE23" s="27">
        <v>0</v>
      </c>
      <c r="BF23" s="26">
        <v>0</v>
      </c>
      <c r="BG23" s="27">
        <v>0</v>
      </c>
    </row>
    <row r="24" spans="1:59" ht="105" customHeight="1" x14ac:dyDescent="0.25">
      <c r="A24" s="10" t="s">
        <v>131</v>
      </c>
      <c r="B24" s="63" t="s">
        <v>132</v>
      </c>
      <c r="C24" s="19" t="s">
        <v>21</v>
      </c>
      <c r="D24" s="19" t="s">
        <v>21</v>
      </c>
      <c r="E24" s="11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11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40">
        <f t="shared" ref="J24" si="84">M24</f>
        <v>0</v>
      </c>
      <c r="K24" s="27">
        <v>0</v>
      </c>
      <c r="L24" s="27">
        <v>0</v>
      </c>
      <c r="M24" s="41">
        <v>0</v>
      </c>
      <c r="N24" s="27">
        <v>0</v>
      </c>
      <c r="O24" s="35">
        <f t="shared" ref="O24" si="85">R24</f>
        <v>0</v>
      </c>
      <c r="P24" s="27">
        <v>0</v>
      </c>
      <c r="Q24" s="27">
        <v>0</v>
      </c>
      <c r="R24" s="42">
        <v>0</v>
      </c>
      <c r="S24" s="27">
        <v>0</v>
      </c>
      <c r="T24" s="35">
        <f t="shared" ref="T24" si="86">W24</f>
        <v>0</v>
      </c>
      <c r="U24" s="27">
        <v>0</v>
      </c>
      <c r="V24" s="27">
        <v>0</v>
      </c>
      <c r="W24" s="27">
        <v>0</v>
      </c>
      <c r="X24" s="56">
        <v>0</v>
      </c>
      <c r="Y24" s="35">
        <f t="shared" ref="Y24" si="87">AB24</f>
        <v>162.5</v>
      </c>
      <c r="Z24" s="27">
        <v>0</v>
      </c>
      <c r="AA24" s="27">
        <v>0</v>
      </c>
      <c r="AB24" s="42">
        <v>162.5</v>
      </c>
      <c r="AC24" s="27">
        <v>0</v>
      </c>
      <c r="AD24" s="25">
        <f t="shared" ref="AD24" si="88">AG24</f>
        <v>0</v>
      </c>
      <c r="AE24" s="27">
        <v>0</v>
      </c>
      <c r="AF24" s="27">
        <v>0</v>
      </c>
      <c r="AG24" s="26">
        <v>0</v>
      </c>
      <c r="AH24" s="27">
        <v>0</v>
      </c>
      <c r="AI24" s="25">
        <f t="shared" ref="AI24" si="89">AL24</f>
        <v>0</v>
      </c>
      <c r="AJ24" s="27">
        <v>0</v>
      </c>
      <c r="AK24" s="27">
        <v>0</v>
      </c>
      <c r="AL24" s="26">
        <v>0</v>
      </c>
      <c r="AM24" s="27">
        <v>0</v>
      </c>
      <c r="AN24" s="25">
        <f t="shared" ref="AN24" si="90">AQ24</f>
        <v>0</v>
      </c>
      <c r="AO24" s="27">
        <v>0</v>
      </c>
      <c r="AP24" s="27">
        <v>0</v>
      </c>
      <c r="AQ24" s="26">
        <v>0</v>
      </c>
      <c r="AR24" s="27">
        <v>0</v>
      </c>
      <c r="AS24" s="25">
        <f t="shared" ref="AS24" si="91">AV24</f>
        <v>0</v>
      </c>
      <c r="AT24" s="27">
        <v>0</v>
      </c>
      <c r="AU24" s="27">
        <v>0</v>
      </c>
      <c r="AV24" s="26">
        <v>0</v>
      </c>
      <c r="AW24" s="27">
        <v>0</v>
      </c>
      <c r="AX24" s="25">
        <f t="shared" ref="AX24" si="92">BA24</f>
        <v>0</v>
      </c>
      <c r="AY24" s="27">
        <v>0</v>
      </c>
      <c r="AZ24" s="27">
        <v>0</v>
      </c>
      <c r="BA24" s="26">
        <v>0</v>
      </c>
      <c r="BB24" s="27">
        <v>0</v>
      </c>
      <c r="BC24" s="25">
        <f t="shared" ref="BC24" si="93">BF24</f>
        <v>0</v>
      </c>
      <c r="BD24" s="27">
        <v>0</v>
      </c>
      <c r="BE24" s="27">
        <v>0</v>
      </c>
      <c r="BF24" s="26">
        <v>0</v>
      </c>
      <c r="BG24" s="27">
        <v>0</v>
      </c>
    </row>
    <row r="25" spans="1:59" s="9" customFormat="1" ht="30.75" customHeight="1" x14ac:dyDescent="0.25">
      <c r="A25" s="38" t="s">
        <v>41</v>
      </c>
      <c r="B25" s="85" t="s">
        <v>45</v>
      </c>
      <c r="C25" s="85"/>
      <c r="D25" s="85"/>
      <c r="E25" s="8">
        <f>SUM(E26:E69)</f>
        <v>308104.00000000006</v>
      </c>
      <c r="F25" s="8">
        <f t="shared" ref="F25:BG25" si="94">SUM(F26:F69)</f>
        <v>0</v>
      </c>
      <c r="G25" s="8">
        <f>SUM(G26:G69)</f>
        <v>10912</v>
      </c>
      <c r="H25" s="8">
        <f t="shared" si="94"/>
        <v>281540.5</v>
      </c>
      <c r="I25" s="8">
        <f t="shared" si="94"/>
        <v>15651.5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73273.399999999994</v>
      </c>
      <c r="Z25" s="8">
        <f t="shared" si="94"/>
        <v>0</v>
      </c>
      <c r="AA25" s="8">
        <f t="shared" si="94"/>
        <v>6367</v>
      </c>
      <c r="AB25" s="8">
        <f t="shared" si="94"/>
        <v>63246.19999999999</v>
      </c>
      <c r="AC25" s="8">
        <f t="shared" si="94"/>
        <v>3660.2</v>
      </c>
      <c r="AD25" s="8">
        <f t="shared" si="94"/>
        <v>50000</v>
      </c>
      <c r="AE25" s="8">
        <f t="shared" si="94"/>
        <v>0</v>
      </c>
      <c r="AF25" s="8">
        <f t="shared" si="94"/>
        <v>0</v>
      </c>
      <c r="AG25" s="8">
        <f t="shared" si="94"/>
        <v>50000</v>
      </c>
      <c r="AH25" s="8">
        <f t="shared" si="94"/>
        <v>0</v>
      </c>
      <c r="AI25" s="8">
        <f t="shared" si="94"/>
        <v>55286.2</v>
      </c>
      <c r="AJ25" s="8">
        <f t="shared" si="94"/>
        <v>0</v>
      </c>
      <c r="AK25" s="8">
        <f t="shared" si="94"/>
        <v>0</v>
      </c>
      <c r="AL25" s="8">
        <f t="shared" si="94"/>
        <v>55233.3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11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11">
        <f t="shared" ref="H26:H27" si="98">M26+R26+W26+AB26+AG26+AL26+AQ26+AV26+BA26+BF26</f>
        <v>24177.200000000001</v>
      </c>
      <c r="I26" s="11">
        <f t="shared" ref="I26:I27" si="99">N26+S26+X26+AC26+AH26+AM26+AR26+AW26+BB26+BG26</f>
        <v>6044.3</v>
      </c>
      <c r="J26" s="12">
        <f t="shared" ref="J26:J31" si="100">M26+N26</f>
        <v>0</v>
      </c>
      <c r="K26" s="33">
        <v>0</v>
      </c>
      <c r="L26" s="33">
        <v>0</v>
      </c>
      <c r="M26" s="32">
        <v>0</v>
      </c>
      <c r="N26" s="32">
        <v>0</v>
      </c>
      <c r="O26" s="35">
        <f t="shared" ref="O26:O27" si="101">R26+S26</f>
        <v>30221.5</v>
      </c>
      <c r="P26" s="33">
        <v>0</v>
      </c>
      <c r="Q26" s="33">
        <v>0</v>
      </c>
      <c r="R26" s="29">
        <v>24177.200000000001</v>
      </c>
      <c r="S26" s="29">
        <v>6044.3</v>
      </c>
      <c r="T26" s="25">
        <f t="shared" ref="T26:T27" si="102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:Y27" si="103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:AD27" si="104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:AI27" si="105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:AN27" si="106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:AS27" si="107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:AX27" si="108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:BC27" si="109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11">
        <f t="shared" si="95"/>
        <v>4249.2</v>
      </c>
      <c r="F27" s="11">
        <f t="shared" si="96"/>
        <v>0</v>
      </c>
      <c r="G27" s="11">
        <f t="shared" si="97"/>
        <v>0</v>
      </c>
      <c r="H27" s="11">
        <f t="shared" si="98"/>
        <v>4036.7</v>
      </c>
      <c r="I27" s="11">
        <f t="shared" si="99"/>
        <v>212.49999999999997</v>
      </c>
      <c r="J27" s="12">
        <f t="shared" si="100"/>
        <v>4249.2</v>
      </c>
      <c r="K27" s="33">
        <v>0</v>
      </c>
      <c r="L27" s="33">
        <v>0</v>
      </c>
      <c r="M27" s="32">
        <f>7313.7-3277</f>
        <v>4036.7</v>
      </c>
      <c r="N27" s="32">
        <f>384.9-172.4</f>
        <v>212.49999999999997</v>
      </c>
      <c r="O27" s="25">
        <f t="shared" si="101"/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si="102"/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si="103"/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si="104"/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si="105"/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si="106"/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si="107"/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si="108"/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si="109"/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11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11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12">
        <f t="shared" si="100"/>
        <v>1866</v>
      </c>
      <c r="K28" s="33">
        <v>0</v>
      </c>
      <c r="L28" s="33">
        <v>0</v>
      </c>
      <c r="M28" s="32">
        <f>3110-1244</f>
        <v>1866</v>
      </c>
      <c r="N28" s="32">
        <v>0</v>
      </c>
      <c r="O28" s="35">
        <f t="shared" ref="O28" si="115">R28+S28</f>
        <v>1244</v>
      </c>
      <c r="P28" s="33">
        <v>0</v>
      </c>
      <c r="Q28" s="33">
        <v>0</v>
      </c>
      <c r="R28" s="29">
        <v>1244</v>
      </c>
      <c r="S28" s="29">
        <v>0</v>
      </c>
      <c r="T28" s="25">
        <f t="shared" ref="T28" si="116">W28</f>
        <v>622</v>
      </c>
      <c r="U28" s="33">
        <v>0</v>
      </c>
      <c r="V28" s="33">
        <v>0</v>
      </c>
      <c r="W28" s="42">
        <f>1244-622</f>
        <v>622</v>
      </c>
      <c r="X28" s="33">
        <v>0</v>
      </c>
      <c r="Y28" s="25">
        <f t="shared" ref="Y28" si="117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8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9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20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21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2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3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11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11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12">
        <f t="shared" si="100"/>
        <v>20338.3</v>
      </c>
      <c r="K29" s="33">
        <v>0</v>
      </c>
      <c r="L29" s="33">
        <v>0</v>
      </c>
      <c r="M29" s="32">
        <v>20338.3</v>
      </c>
      <c r="N29" s="32">
        <v>0</v>
      </c>
      <c r="O29" s="35">
        <f t="shared" ref="O29" si="129">R29+S29</f>
        <v>3833.7999999999993</v>
      </c>
      <c r="P29" s="33">
        <v>0</v>
      </c>
      <c r="Q29" s="33">
        <v>0</v>
      </c>
      <c r="R29" s="29">
        <f>20338.3-16504.5</f>
        <v>3833.7999999999993</v>
      </c>
      <c r="S29" s="29">
        <v>0</v>
      </c>
      <c r="T29" s="35">
        <f t="shared" ref="T29" si="130">W29</f>
        <v>3909.7999999999993</v>
      </c>
      <c r="U29" s="33">
        <v>0</v>
      </c>
      <c r="V29" s="33">
        <v>0</v>
      </c>
      <c r="W29" s="42">
        <f>16504.5-12594.7</f>
        <v>3909.7999999999993</v>
      </c>
      <c r="X29" s="33">
        <v>0</v>
      </c>
      <c r="Y29" s="35">
        <f t="shared" ref="Y29" si="131">AB29</f>
        <v>3909.8</v>
      </c>
      <c r="Z29" s="33">
        <v>0</v>
      </c>
      <c r="AA29" s="33">
        <v>0</v>
      </c>
      <c r="AB29" s="42">
        <v>3909.8</v>
      </c>
      <c r="AC29" s="33">
        <v>0</v>
      </c>
      <c r="AD29" s="25">
        <f t="shared" ref="AD29" si="132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3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4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5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6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7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11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11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12">
        <f t="shared" si="100"/>
        <v>74.2</v>
      </c>
      <c r="K30" s="33">
        <v>0</v>
      </c>
      <c r="L30" s="33">
        <v>0</v>
      </c>
      <c r="M30" s="32">
        <v>74.2</v>
      </c>
      <c r="N30" s="32">
        <v>0</v>
      </c>
      <c r="O30" s="25">
        <f t="shared" ref="O30" si="143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4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5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6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7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8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9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50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1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11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11">
        <f t="shared" ref="H31" si="155">M31+R31+W31+AB31+AG31+AL31+AQ31+AV31+BA31+BF31</f>
        <v>1004.8</v>
      </c>
      <c r="I31" s="11">
        <f t="shared" ref="I31" si="156">N31+S31+X31+AC31+AH31+AM31+AR31+AW31+BB31+BG31</f>
        <v>10.199999999999999</v>
      </c>
      <c r="J31" s="12">
        <f t="shared" si="100"/>
        <v>1015</v>
      </c>
      <c r="K31" s="33">
        <v>0</v>
      </c>
      <c r="L31" s="33">
        <v>0</v>
      </c>
      <c r="M31" s="32">
        <v>1004.8</v>
      </c>
      <c r="N31" s="32">
        <v>10.199999999999999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11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8979.7999999999993</v>
      </c>
      <c r="I32" s="11">
        <f t="shared" ref="I32" si="170">N32+S32+X32+AC32+AH32+AM32+AR32+AW32+BB32+BG32</f>
        <v>90.7</v>
      </c>
      <c r="J32" s="12">
        <f t="shared" ref="J32" si="171">M32+N32</f>
        <v>9070.5</v>
      </c>
      <c r="K32" s="33">
        <v>0</v>
      </c>
      <c r="L32" s="33">
        <v>0</v>
      </c>
      <c r="M32" s="32">
        <v>8979.7999999999993</v>
      </c>
      <c r="N32" s="32">
        <v>90.7</v>
      </c>
      <c r="O32" s="25">
        <f t="shared" ref="O32" si="172">R32+S32</f>
        <v>0</v>
      </c>
      <c r="P32" s="33">
        <v>0</v>
      </c>
      <c r="Q32" s="33">
        <v>0</v>
      </c>
      <c r="R32" s="29">
        <v>0</v>
      </c>
      <c r="S32" s="29">
        <v>0</v>
      </c>
      <c r="T32" s="25">
        <f t="shared" ref="T32" si="173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11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11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12">
        <f t="shared" ref="J33" si="186">M33+N33</f>
        <v>81.099999999999994</v>
      </c>
      <c r="K33" s="33">
        <v>0</v>
      </c>
      <c r="L33" s="33">
        <v>0</v>
      </c>
      <c r="M33" s="32">
        <v>81.099999999999994</v>
      </c>
      <c r="N33" s="32">
        <v>0</v>
      </c>
      <c r="O33" s="25">
        <f t="shared" ref="O33" si="187">R33+S33</f>
        <v>0</v>
      </c>
      <c r="P33" s="33">
        <v>0</v>
      </c>
      <c r="Q33" s="33">
        <v>0</v>
      </c>
      <c r="R33" s="29">
        <v>0</v>
      </c>
      <c r="S33" s="29">
        <v>0</v>
      </c>
      <c r="T33" s="25">
        <f t="shared" ref="T33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11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11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9">
        <f t="shared" ref="J34" si="201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02">R34+S34</f>
        <v>350</v>
      </c>
      <c r="P34" s="33">
        <v>0</v>
      </c>
      <c r="Q34" s="33">
        <v>0</v>
      </c>
      <c r="R34" s="47">
        <f>1150-350-450</f>
        <v>350</v>
      </c>
      <c r="S34" s="29">
        <v>0</v>
      </c>
      <c r="T34" s="35">
        <f t="shared" ref="T34" si="203">W34</f>
        <v>0</v>
      </c>
      <c r="U34" s="33">
        <v>0</v>
      </c>
      <c r="V34" s="33">
        <v>0</v>
      </c>
      <c r="W34" s="42">
        <f>450-450</f>
        <v>0</v>
      </c>
      <c r="X34" s="33">
        <v>0</v>
      </c>
      <c r="Y34" s="35">
        <f t="shared" ref="Y34" si="204">AB34</f>
        <v>450</v>
      </c>
      <c r="Z34" s="33">
        <v>0</v>
      </c>
      <c r="AA34" s="33">
        <v>0</v>
      </c>
      <c r="AB34" s="42">
        <v>450</v>
      </c>
      <c r="AC34" s="33">
        <v>0</v>
      </c>
      <c r="AD34" s="25">
        <f t="shared" ref="AD34" si="205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06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07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08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09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10">BF34</f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47.25" customHeight="1" x14ac:dyDescent="0.25">
      <c r="A35" s="10" t="s">
        <v>78</v>
      </c>
      <c r="B35" s="49" t="s">
        <v>95</v>
      </c>
      <c r="C35" s="19" t="s">
        <v>21</v>
      </c>
      <c r="D35" s="19" t="s">
        <v>54</v>
      </c>
      <c r="E35" s="11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11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9">
        <f t="shared" ref="J35:J37" si="216">M35+N35</f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ref="O35:O37" si="217">R35+S35</f>
        <v>88</v>
      </c>
      <c r="P35" s="33">
        <v>0</v>
      </c>
      <c r="Q35" s="45">
        <v>0</v>
      </c>
      <c r="R35" s="53">
        <f>74.2+13.8</f>
        <v>88</v>
      </c>
      <c r="S35" s="46">
        <v>0</v>
      </c>
      <c r="T35" s="25">
        <f t="shared" ref="T35:T37" si="218">W35</f>
        <v>0</v>
      </c>
      <c r="U35" s="33">
        <v>0</v>
      </c>
      <c r="V35" s="33">
        <v>0</v>
      </c>
      <c r="W35" s="26">
        <v>0</v>
      </c>
      <c r="X35" s="33">
        <v>0</v>
      </c>
      <c r="Y35" s="25">
        <f t="shared" ref="Y35:Y37" si="219">AB35</f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ref="AD35:AD37" si="220">AG35</f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ref="AI35:AI37" si="221">AL35</f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ref="AN35:AN37" si="222">AQ35</f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ref="AS35:AS37" si="223">AV35</f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ref="AX35:AX37" si="224">BA35</f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ref="BC35:BC37" si="225">BF35</f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78.75" x14ac:dyDescent="0.25">
      <c r="A36" s="10" t="s">
        <v>79</v>
      </c>
      <c r="B36" s="50" t="s">
        <v>93</v>
      </c>
      <c r="C36" s="48" t="s">
        <v>21</v>
      </c>
      <c r="D36" s="19" t="s">
        <v>54</v>
      </c>
      <c r="E36" s="11">
        <f t="shared" si="211"/>
        <v>80</v>
      </c>
      <c r="F36" s="11">
        <f t="shared" si="212"/>
        <v>0</v>
      </c>
      <c r="G36" s="11">
        <f t="shared" si="213"/>
        <v>0</v>
      </c>
      <c r="H36" s="11">
        <f t="shared" si="214"/>
        <v>80</v>
      </c>
      <c r="I36" s="11">
        <f t="shared" si="215"/>
        <v>0</v>
      </c>
      <c r="J36" s="39">
        <f t="shared" si="216"/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si="217"/>
        <v>80</v>
      </c>
      <c r="P36" s="33">
        <v>0</v>
      </c>
      <c r="Q36" s="45">
        <v>0</v>
      </c>
      <c r="R36" s="53">
        <f>64.5+15.5</f>
        <v>80</v>
      </c>
      <c r="S36" s="46">
        <v>0</v>
      </c>
      <c r="T36" s="25">
        <f t="shared" si="218"/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si="219"/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si="220"/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si="221"/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si="222"/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si="223"/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si="224"/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si="225"/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78.75" x14ac:dyDescent="0.25">
      <c r="A37" s="10" t="s">
        <v>80</v>
      </c>
      <c r="B37" s="50" t="s">
        <v>94</v>
      </c>
      <c r="C37" s="48" t="s">
        <v>21</v>
      </c>
      <c r="D37" s="19" t="s">
        <v>54</v>
      </c>
      <c r="E37" s="11">
        <f t="shared" si="211"/>
        <v>82.5</v>
      </c>
      <c r="F37" s="11">
        <f t="shared" si="212"/>
        <v>0</v>
      </c>
      <c r="G37" s="11">
        <f t="shared" si="213"/>
        <v>0</v>
      </c>
      <c r="H37" s="11">
        <f t="shared" si="214"/>
        <v>82.5</v>
      </c>
      <c r="I37" s="11">
        <f t="shared" si="215"/>
        <v>0</v>
      </c>
      <c r="J37" s="39">
        <f t="shared" si="216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17"/>
        <v>20</v>
      </c>
      <c r="P37" s="33">
        <v>0</v>
      </c>
      <c r="Q37" s="45">
        <v>0</v>
      </c>
      <c r="R37" s="53">
        <f>82.5-62.5</f>
        <v>20</v>
      </c>
      <c r="S37" s="46">
        <v>0</v>
      </c>
      <c r="T37" s="35">
        <f t="shared" si="218"/>
        <v>62.5</v>
      </c>
      <c r="U37" s="33">
        <v>0</v>
      </c>
      <c r="V37" s="33">
        <v>0</v>
      </c>
      <c r="W37" s="42">
        <v>62.5</v>
      </c>
      <c r="X37" s="33">
        <v>0</v>
      </c>
      <c r="Y37" s="25">
        <f t="shared" si="219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20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21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22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23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24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25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110.25" x14ac:dyDescent="0.25">
      <c r="A38" s="10" t="s">
        <v>92</v>
      </c>
      <c r="B38" s="50" t="s">
        <v>100</v>
      </c>
      <c r="C38" s="48" t="s">
        <v>21</v>
      </c>
      <c r="D38" s="19" t="s">
        <v>54</v>
      </c>
      <c r="E38" s="11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11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9">
        <f t="shared" ref="J38:J39" si="231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:O39" si="232">R38+S38</f>
        <v>599.9</v>
      </c>
      <c r="P38" s="33">
        <v>0</v>
      </c>
      <c r="Q38" s="45">
        <v>0</v>
      </c>
      <c r="R38" s="51">
        <v>599.9</v>
      </c>
      <c r="S38" s="46">
        <v>0</v>
      </c>
      <c r="T38" s="25">
        <f t="shared" ref="T38:T39" si="233">W38</f>
        <v>0</v>
      </c>
      <c r="U38" s="33">
        <v>0</v>
      </c>
      <c r="V38" s="33">
        <v>0</v>
      </c>
      <c r="W38" s="26">
        <v>0</v>
      </c>
      <c r="X38" s="33">
        <v>0</v>
      </c>
      <c r="Y38" s="25">
        <f t="shared" ref="Y38:Y39" si="234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:AD39" si="235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:AI39" si="236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:AN39" si="237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:AS39" si="238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:AX39" si="239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:BC39" si="240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110.25" x14ac:dyDescent="0.25">
      <c r="A39" s="10" t="s">
        <v>98</v>
      </c>
      <c r="B39" s="50" t="s">
        <v>101</v>
      </c>
      <c r="C39" s="48" t="s">
        <v>21</v>
      </c>
      <c r="D39" s="19" t="s">
        <v>54</v>
      </c>
      <c r="E39" s="11">
        <f t="shared" si="226"/>
        <v>595.70000000000005</v>
      </c>
      <c r="F39" s="11">
        <f t="shared" si="227"/>
        <v>0</v>
      </c>
      <c r="G39" s="11">
        <f t="shared" si="228"/>
        <v>0</v>
      </c>
      <c r="H39" s="11">
        <f t="shared" si="229"/>
        <v>595.70000000000005</v>
      </c>
      <c r="I39" s="11">
        <f t="shared" si="230"/>
        <v>0</v>
      </c>
      <c r="J39" s="39">
        <f t="shared" si="231"/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si="232"/>
        <v>0</v>
      </c>
      <c r="P39" s="33">
        <v>0</v>
      </c>
      <c r="Q39" s="45">
        <v>0</v>
      </c>
      <c r="R39" s="52">
        <v>0</v>
      </c>
      <c r="S39" s="46">
        <v>0</v>
      </c>
      <c r="T39" s="35">
        <f t="shared" si="233"/>
        <v>595.70000000000005</v>
      </c>
      <c r="U39" s="33">
        <v>0</v>
      </c>
      <c r="V39" s="33">
        <v>0</v>
      </c>
      <c r="W39" s="42">
        <v>595.70000000000005</v>
      </c>
      <c r="X39" s="33">
        <v>0</v>
      </c>
      <c r="Y39" s="25">
        <f t="shared" si="234"/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si="235"/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si="236"/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si="237"/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si="238"/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si="239"/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si="240"/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31.5" x14ac:dyDescent="0.25">
      <c r="A40" s="10" t="s">
        <v>99</v>
      </c>
      <c r="B40" s="50" t="s">
        <v>103</v>
      </c>
      <c r="C40" s="48" t="s">
        <v>21</v>
      </c>
      <c r="D40" s="19" t="s">
        <v>49</v>
      </c>
      <c r="E40" s="11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1211.2</v>
      </c>
      <c r="I40" s="11">
        <f t="shared" ref="I40" si="245">N40+S40+X40+AC40+AH40+AM40+AR40+AW40+BB40+BG40</f>
        <v>2334.6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3545.8</v>
      </c>
      <c r="P40" s="33">
        <v>0</v>
      </c>
      <c r="Q40" s="45">
        <v>0</v>
      </c>
      <c r="R40" s="54">
        <v>1211.2</v>
      </c>
      <c r="S40" s="46">
        <v>2334.6</v>
      </c>
      <c r="T40" s="35">
        <f t="shared" ref="T40" si="248">W40</f>
        <v>0</v>
      </c>
      <c r="U40" s="33">
        <v>0</v>
      </c>
      <c r="V40" s="33">
        <v>0</v>
      </c>
      <c r="W40" s="42">
        <v>0</v>
      </c>
      <c r="X40" s="33">
        <v>0</v>
      </c>
      <c r="Y40" s="25">
        <f t="shared" ref="Y40" si="249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50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1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2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3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4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5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63" x14ac:dyDescent="0.25">
      <c r="A41" s="10" t="s">
        <v>102</v>
      </c>
      <c r="B41" s="50" t="s">
        <v>105</v>
      </c>
      <c r="C41" s="48" t="s">
        <v>21</v>
      </c>
      <c r="D41" s="19" t="s">
        <v>54</v>
      </c>
      <c r="E41" s="11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11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9">
        <f t="shared" ref="J41" si="261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2">R41+S41</f>
        <v>94.2</v>
      </c>
      <c r="P41" s="33">
        <v>0</v>
      </c>
      <c r="Q41" s="45">
        <v>0</v>
      </c>
      <c r="R41" s="54">
        <v>94.2</v>
      </c>
      <c r="S41" s="46">
        <v>0</v>
      </c>
      <c r="T41" s="35">
        <f t="shared" ref="T41" si="263">W41</f>
        <v>0</v>
      </c>
      <c r="U41" s="33">
        <v>0</v>
      </c>
      <c r="V41" s="33">
        <v>0</v>
      </c>
      <c r="W41" s="42">
        <v>0</v>
      </c>
      <c r="X41" s="33">
        <v>0</v>
      </c>
      <c r="Y41" s="25">
        <f t="shared" ref="Y41" si="264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5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6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7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8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9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70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63" x14ac:dyDescent="0.25">
      <c r="A42" s="10" t="s">
        <v>104</v>
      </c>
      <c r="B42" s="50" t="s">
        <v>112</v>
      </c>
      <c r="C42" s="48" t="s">
        <v>21</v>
      </c>
      <c r="D42" s="19" t="s">
        <v>49</v>
      </c>
      <c r="E42" s="11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11">
        <f t="shared" ref="H42" si="274">M42+R42+W42+AB42+AG42+AL42+AQ42+AV42+BA42+BF42</f>
        <v>32571.000000000004</v>
      </c>
      <c r="I42" s="11">
        <f t="shared" ref="I42" si="275">N42+S42+X42+AC42+AH42+AM42+AR42+AW42+BB42+BG42</f>
        <v>329</v>
      </c>
      <c r="J42" s="39">
        <f t="shared" ref="J42" si="276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7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32900</v>
      </c>
      <c r="U42" s="33">
        <v>0</v>
      </c>
      <c r="V42" s="33">
        <v>0</v>
      </c>
      <c r="W42" s="42">
        <f>32830.8-259.8</f>
        <v>32571.000000000004</v>
      </c>
      <c r="X42" s="32">
        <f>331.7-2.7</f>
        <v>329</v>
      </c>
      <c r="Y42" s="25">
        <f t="shared" ref="Y42" si="278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9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80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81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2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3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4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113</v>
      </c>
      <c r="B43" s="50" t="s">
        <v>114</v>
      </c>
      <c r="C43" s="48" t="s">
        <v>21</v>
      </c>
      <c r="D43" s="19" t="s">
        <v>49</v>
      </c>
      <c r="E43" s="11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11">
        <f t="shared" ref="H43" si="288">M43+R43+W43+AB43+AG43+AL43+AQ43+AV43+BA43+BF43</f>
        <v>4612.5</v>
      </c>
      <c r="I43" s="11">
        <f t="shared" ref="I43" si="289">N43+S43+X43+AC43+AH43+AM43+AR43+AW43+BB43+BG43</f>
        <v>46.599999999999994</v>
      </c>
      <c r="J43" s="39">
        <f t="shared" ref="J43" si="290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91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W43+X43</f>
        <v>4659.1000000000004</v>
      </c>
      <c r="U43" s="33">
        <v>0</v>
      </c>
      <c r="V43" s="33">
        <v>0</v>
      </c>
      <c r="W43" s="42">
        <f>4682.7-70.2</f>
        <v>4612.5</v>
      </c>
      <c r="X43" s="32">
        <f>47.3-0.7</f>
        <v>46.599999999999994</v>
      </c>
      <c r="Y43" s="25">
        <f t="shared" ref="Y43" si="292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3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4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5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6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7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8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47.25" x14ac:dyDescent="0.25">
      <c r="A44" s="10" t="s">
        <v>119</v>
      </c>
      <c r="B44" s="50" t="s">
        <v>120</v>
      </c>
      <c r="C44" s="48" t="s">
        <v>21</v>
      </c>
      <c r="D44" s="19" t="s">
        <v>49</v>
      </c>
      <c r="E44" s="11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11">
        <f t="shared" ref="H44" si="302">M44+R44+W44+AB44+AG44+AL44+AQ44+AV44+BA44+BF44</f>
        <v>2369.5</v>
      </c>
      <c r="I44" s="11">
        <f t="shared" ref="I44" si="303">N44+S44+X44+AC44+AH44+AM44+AR44+AW44+BB44+BG44</f>
        <v>24.1</v>
      </c>
      <c r="J44" s="39">
        <f t="shared" ref="J44" si="304">M44+N44</f>
        <v>0</v>
      </c>
      <c r="K44" s="33">
        <v>0</v>
      </c>
      <c r="L44" s="33">
        <v>0</v>
      </c>
      <c r="M44" s="32">
        <v>0</v>
      </c>
      <c r="N44" s="32">
        <v>0</v>
      </c>
      <c r="O44" s="35">
        <f t="shared" ref="O44" si="305">R44+S44</f>
        <v>0</v>
      </c>
      <c r="P44" s="33">
        <v>0</v>
      </c>
      <c r="Q44" s="45">
        <v>0</v>
      </c>
      <c r="R44" s="54">
        <v>0</v>
      </c>
      <c r="S44" s="46">
        <v>0</v>
      </c>
      <c r="T44" s="35">
        <f>W44+X44</f>
        <v>2393.6</v>
      </c>
      <c r="U44" s="33">
        <v>0</v>
      </c>
      <c r="V44" s="33">
        <v>0</v>
      </c>
      <c r="W44" s="42">
        <v>2369.5</v>
      </c>
      <c r="X44" s="32">
        <v>24.1</v>
      </c>
      <c r="Y44" s="25">
        <f t="shared" ref="Y44" si="306">AB44</f>
        <v>0</v>
      </c>
      <c r="Z44" s="33">
        <v>0</v>
      </c>
      <c r="AA44" s="33">
        <v>0</v>
      </c>
      <c r="AB44" s="26">
        <v>0</v>
      </c>
      <c r="AC44" s="33">
        <v>0</v>
      </c>
      <c r="AD44" s="25">
        <f t="shared" ref="AD44" si="307">AG44</f>
        <v>0</v>
      </c>
      <c r="AE44" s="33">
        <v>0</v>
      </c>
      <c r="AF44" s="33">
        <v>0</v>
      </c>
      <c r="AG44" s="26">
        <v>0</v>
      </c>
      <c r="AH44" s="33">
        <v>0</v>
      </c>
      <c r="AI44" s="25">
        <f t="shared" ref="AI44" si="308">AL44</f>
        <v>0</v>
      </c>
      <c r="AJ44" s="33">
        <v>0</v>
      </c>
      <c r="AK44" s="33">
        <v>0</v>
      </c>
      <c r="AL44" s="26">
        <v>0</v>
      </c>
      <c r="AM44" s="33">
        <v>0</v>
      </c>
      <c r="AN44" s="25">
        <f t="shared" ref="AN44" si="309">AQ44</f>
        <v>0</v>
      </c>
      <c r="AO44" s="33">
        <v>0</v>
      </c>
      <c r="AP44" s="33">
        <v>0</v>
      </c>
      <c r="AQ44" s="26">
        <v>0</v>
      </c>
      <c r="AR44" s="33">
        <v>0</v>
      </c>
      <c r="AS44" s="25">
        <f t="shared" ref="AS44" si="310">AV44</f>
        <v>0</v>
      </c>
      <c r="AT44" s="33">
        <v>0</v>
      </c>
      <c r="AU44" s="33">
        <v>0</v>
      </c>
      <c r="AV44" s="26">
        <v>0</v>
      </c>
      <c r="AW44" s="33">
        <v>0</v>
      </c>
      <c r="AX44" s="25">
        <f t="shared" ref="AX44" si="311">BA44</f>
        <v>0</v>
      </c>
      <c r="AY44" s="33">
        <v>0</v>
      </c>
      <c r="AZ44" s="33">
        <v>0</v>
      </c>
      <c r="BA44" s="26">
        <v>0</v>
      </c>
      <c r="BB44" s="33">
        <v>0</v>
      </c>
      <c r="BC44" s="25">
        <f t="shared" ref="BC44" si="312">BF44</f>
        <v>0</v>
      </c>
      <c r="BD44" s="33">
        <v>0</v>
      </c>
      <c r="BE44" s="33">
        <v>0</v>
      </c>
      <c r="BF44" s="26">
        <v>0</v>
      </c>
      <c r="BG44" s="33">
        <v>0</v>
      </c>
    </row>
    <row r="45" spans="1:59" ht="31.5" x14ac:dyDescent="0.25">
      <c r="A45" s="10" t="s">
        <v>122</v>
      </c>
      <c r="B45" s="50" t="s">
        <v>126</v>
      </c>
      <c r="C45" s="48" t="s">
        <v>21</v>
      </c>
      <c r="D45" s="19" t="s">
        <v>49</v>
      </c>
      <c r="E45" s="11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11">
        <f t="shared" ref="G45" si="315">L45+Q45+V45+AA45+AF45+AK45+AP45+AU45+AZ45+BE45</f>
        <v>4545</v>
      </c>
      <c r="H45" s="11">
        <f t="shared" ref="H45" si="316">M45+R45+W45+AB45+AG45+AL45+AQ45+AV45+BA45+BF45</f>
        <v>238.8</v>
      </c>
      <c r="I45" s="11">
        <f t="shared" ref="I45" si="317">N45+S45+X45+AC45+AH45+AM45+AR45+AW45+BB45+BG45</f>
        <v>2846.4</v>
      </c>
      <c r="J45" s="39">
        <f t="shared" ref="J45" si="318">M45+N45</f>
        <v>0</v>
      </c>
      <c r="K45" s="33">
        <v>0</v>
      </c>
      <c r="L45" s="33">
        <v>0</v>
      </c>
      <c r="M45" s="32">
        <v>0</v>
      </c>
      <c r="N45" s="32">
        <v>0</v>
      </c>
      <c r="O45" s="35">
        <f t="shared" ref="O45" si="319">R45+S45</f>
        <v>0</v>
      </c>
      <c r="P45" s="33">
        <v>0</v>
      </c>
      <c r="Q45" s="45">
        <v>0</v>
      </c>
      <c r="R45" s="54">
        <v>0</v>
      </c>
      <c r="S45" s="46">
        <v>0</v>
      </c>
      <c r="T45" s="35">
        <f>V45+W45+X45</f>
        <v>7630.2000000000007</v>
      </c>
      <c r="U45" s="33">
        <v>0</v>
      </c>
      <c r="V45" s="61">
        <v>4545</v>
      </c>
      <c r="W45" s="62">
        <v>238.8</v>
      </c>
      <c r="X45" s="61">
        <v>2846.4</v>
      </c>
      <c r="Y45" s="25">
        <f t="shared" ref="Y45" si="320">AB45</f>
        <v>0</v>
      </c>
      <c r="Z45" s="33">
        <v>0</v>
      </c>
      <c r="AA45" s="33">
        <v>0</v>
      </c>
      <c r="AB45" s="26">
        <v>0</v>
      </c>
      <c r="AC45" s="33">
        <v>0</v>
      </c>
      <c r="AD45" s="25">
        <f t="shared" ref="AD45" si="321">AG45</f>
        <v>0</v>
      </c>
      <c r="AE45" s="33">
        <v>0</v>
      </c>
      <c r="AF45" s="33">
        <v>0</v>
      </c>
      <c r="AG45" s="26">
        <v>0</v>
      </c>
      <c r="AH45" s="33">
        <v>0</v>
      </c>
      <c r="AI45" s="25">
        <f t="shared" ref="AI45" si="322">AL45</f>
        <v>0</v>
      </c>
      <c r="AJ45" s="33">
        <v>0</v>
      </c>
      <c r="AK45" s="33">
        <v>0</v>
      </c>
      <c r="AL45" s="26">
        <v>0</v>
      </c>
      <c r="AM45" s="33">
        <v>0</v>
      </c>
      <c r="AN45" s="25">
        <f t="shared" ref="AN45" si="323">AQ45</f>
        <v>0</v>
      </c>
      <c r="AO45" s="33">
        <v>0</v>
      </c>
      <c r="AP45" s="33">
        <v>0</v>
      </c>
      <c r="AQ45" s="26">
        <v>0</v>
      </c>
      <c r="AR45" s="33">
        <v>0</v>
      </c>
      <c r="AS45" s="25">
        <f t="shared" ref="AS45" si="324">AV45</f>
        <v>0</v>
      </c>
      <c r="AT45" s="33">
        <v>0</v>
      </c>
      <c r="AU45" s="33">
        <v>0</v>
      </c>
      <c r="AV45" s="26">
        <v>0</v>
      </c>
      <c r="AW45" s="33">
        <v>0</v>
      </c>
      <c r="AX45" s="25">
        <f t="shared" ref="AX45" si="325">BA45</f>
        <v>0</v>
      </c>
      <c r="AY45" s="33">
        <v>0</v>
      </c>
      <c r="AZ45" s="33">
        <v>0</v>
      </c>
      <c r="BA45" s="26">
        <v>0</v>
      </c>
      <c r="BB45" s="33">
        <v>0</v>
      </c>
      <c r="BC45" s="25">
        <f t="shared" ref="BC45" si="326">BF45</f>
        <v>0</v>
      </c>
      <c r="BD45" s="33">
        <v>0</v>
      </c>
      <c r="BE45" s="33">
        <v>0</v>
      </c>
      <c r="BF45" s="26">
        <v>0</v>
      </c>
      <c r="BG45" s="33">
        <v>0</v>
      </c>
    </row>
    <row r="46" spans="1:59" ht="94.5" x14ac:dyDescent="0.25">
      <c r="A46" s="10" t="s">
        <v>125</v>
      </c>
      <c r="B46" s="59" t="s">
        <v>123</v>
      </c>
      <c r="C46" s="19" t="s">
        <v>21</v>
      </c>
      <c r="D46" s="19" t="s">
        <v>54</v>
      </c>
      <c r="E46" s="11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11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40">
        <f t="shared" ref="J46" si="332">M46</f>
        <v>0</v>
      </c>
      <c r="K46" s="27">
        <v>0</v>
      </c>
      <c r="L46" s="27">
        <v>0</v>
      </c>
      <c r="M46" s="41">
        <v>0</v>
      </c>
      <c r="N46" s="27">
        <v>0</v>
      </c>
      <c r="O46" s="35">
        <f t="shared" ref="O46" si="333">R46</f>
        <v>0</v>
      </c>
      <c r="P46" s="27">
        <v>0</v>
      </c>
      <c r="Q46" s="27">
        <v>0</v>
      </c>
      <c r="R46" s="42">
        <v>0</v>
      </c>
      <c r="S46" s="27">
        <v>0</v>
      </c>
      <c r="T46" s="35">
        <f t="shared" ref="T46" si="334">W46</f>
        <v>0</v>
      </c>
      <c r="U46" s="27">
        <v>0</v>
      </c>
      <c r="V46" s="55">
        <v>0</v>
      </c>
      <c r="W46" s="60">
        <f t="shared" ref="W46:W69" si="335">100-100</f>
        <v>0</v>
      </c>
      <c r="X46" s="56">
        <v>0</v>
      </c>
      <c r="Y46" s="35">
        <f t="shared" ref="Y46" si="336">AB46</f>
        <v>300</v>
      </c>
      <c r="Z46" s="27">
        <v>0</v>
      </c>
      <c r="AA46" s="27">
        <v>0</v>
      </c>
      <c r="AB46" s="42">
        <v>300</v>
      </c>
      <c r="AC46" s="27">
        <v>0</v>
      </c>
      <c r="AD46" s="25">
        <f t="shared" ref="AD46" si="337">AG46</f>
        <v>0</v>
      </c>
      <c r="AE46" s="27">
        <v>0</v>
      </c>
      <c r="AF46" s="27">
        <v>0</v>
      </c>
      <c r="AG46" s="26">
        <v>0</v>
      </c>
      <c r="AH46" s="27">
        <v>0</v>
      </c>
      <c r="AI46" s="25">
        <f t="shared" ref="AI46" si="338">AL46</f>
        <v>0</v>
      </c>
      <c r="AJ46" s="27">
        <v>0</v>
      </c>
      <c r="AK46" s="27">
        <v>0</v>
      </c>
      <c r="AL46" s="26">
        <v>0</v>
      </c>
      <c r="AM46" s="27">
        <v>0</v>
      </c>
      <c r="AN46" s="25">
        <f t="shared" ref="AN46" si="339">AQ46</f>
        <v>0</v>
      </c>
      <c r="AO46" s="27">
        <v>0</v>
      </c>
      <c r="AP46" s="27">
        <v>0</v>
      </c>
      <c r="AQ46" s="26">
        <v>0</v>
      </c>
      <c r="AR46" s="27">
        <v>0</v>
      </c>
      <c r="AS46" s="25">
        <f t="shared" ref="AS46" si="340">AV46</f>
        <v>0</v>
      </c>
      <c r="AT46" s="27">
        <v>0</v>
      </c>
      <c r="AU46" s="27">
        <v>0</v>
      </c>
      <c r="AV46" s="26">
        <v>0</v>
      </c>
      <c r="AW46" s="27">
        <v>0</v>
      </c>
      <c r="AX46" s="25">
        <f t="shared" ref="AX46" si="341">BA46</f>
        <v>0</v>
      </c>
      <c r="AY46" s="27">
        <v>0</v>
      </c>
      <c r="AZ46" s="27">
        <v>0</v>
      </c>
      <c r="BA46" s="26">
        <v>0</v>
      </c>
      <c r="BB46" s="27">
        <v>0</v>
      </c>
      <c r="BC46" s="25">
        <f t="shared" ref="BC46" si="342">BF46</f>
        <v>0</v>
      </c>
      <c r="BD46" s="27">
        <v>0</v>
      </c>
      <c r="BE46" s="27">
        <v>0</v>
      </c>
      <c r="BF46" s="26">
        <v>0</v>
      </c>
      <c r="BG46" s="27">
        <v>0</v>
      </c>
    </row>
    <row r="47" spans="1:59" ht="47.25" x14ac:dyDescent="0.25">
      <c r="A47" s="10" t="s">
        <v>127</v>
      </c>
      <c r="B47" s="59" t="s">
        <v>128</v>
      </c>
      <c r="C47" s="19" t="s">
        <v>21</v>
      </c>
      <c r="D47" s="19" t="s">
        <v>49</v>
      </c>
      <c r="E47" s="11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11">
        <f t="shared" ref="H47" si="346">M47+R47+W47+AB47+AG47+AL47+AQ47+AV47+BA47+BF47</f>
        <v>25690.5</v>
      </c>
      <c r="I47" s="11">
        <f t="shared" ref="I47" si="347">N47+S47+X47+AC47+AH47+AM47+AR47+AW47+BB47+BG47</f>
        <v>259.5</v>
      </c>
      <c r="J47" s="40">
        <f t="shared" ref="J47" si="348">M47</f>
        <v>0</v>
      </c>
      <c r="K47" s="27">
        <v>0</v>
      </c>
      <c r="L47" s="27">
        <v>0</v>
      </c>
      <c r="M47" s="41">
        <v>0</v>
      </c>
      <c r="N47" s="27">
        <v>0</v>
      </c>
      <c r="O47" s="35">
        <f t="shared" ref="O47" si="349">R47</f>
        <v>0</v>
      </c>
      <c r="P47" s="27">
        <v>0</v>
      </c>
      <c r="Q47" s="27">
        <v>0</v>
      </c>
      <c r="R47" s="42">
        <v>0</v>
      </c>
      <c r="S47" s="27">
        <v>0</v>
      </c>
      <c r="T47" s="35">
        <f t="shared" ref="T47" si="350">W47</f>
        <v>0</v>
      </c>
      <c r="U47" s="27">
        <v>0</v>
      </c>
      <c r="V47" s="55">
        <v>0</v>
      </c>
      <c r="W47" s="60">
        <f t="shared" si="335"/>
        <v>0</v>
      </c>
      <c r="X47" s="56">
        <v>0</v>
      </c>
      <c r="Y47" s="35">
        <f>AB47+AC47</f>
        <v>25950</v>
      </c>
      <c r="Z47" s="27">
        <v>0</v>
      </c>
      <c r="AA47" s="27">
        <v>0</v>
      </c>
      <c r="AB47" s="42">
        <v>25690.5</v>
      </c>
      <c r="AC47" s="32">
        <v>259.5</v>
      </c>
      <c r="AD47" s="25">
        <f t="shared" ref="AD47" si="351">AG47</f>
        <v>0</v>
      </c>
      <c r="AE47" s="27">
        <v>0</v>
      </c>
      <c r="AF47" s="27">
        <v>0</v>
      </c>
      <c r="AG47" s="26">
        <v>0</v>
      </c>
      <c r="AH47" s="27">
        <v>0</v>
      </c>
      <c r="AI47" s="25">
        <f t="shared" ref="AI47" si="352">AL47</f>
        <v>0</v>
      </c>
      <c r="AJ47" s="27">
        <v>0</v>
      </c>
      <c r="AK47" s="27">
        <v>0</v>
      </c>
      <c r="AL47" s="26">
        <v>0</v>
      </c>
      <c r="AM47" s="27">
        <v>0</v>
      </c>
      <c r="AN47" s="25">
        <f t="shared" ref="AN47" si="353">AQ47</f>
        <v>0</v>
      </c>
      <c r="AO47" s="27">
        <v>0</v>
      </c>
      <c r="AP47" s="27">
        <v>0</v>
      </c>
      <c r="AQ47" s="26">
        <v>0</v>
      </c>
      <c r="AR47" s="27">
        <v>0</v>
      </c>
      <c r="AS47" s="25">
        <f t="shared" ref="AS47" si="354">AV47</f>
        <v>0</v>
      </c>
      <c r="AT47" s="27">
        <v>0</v>
      </c>
      <c r="AU47" s="27">
        <v>0</v>
      </c>
      <c r="AV47" s="26">
        <v>0</v>
      </c>
      <c r="AW47" s="27">
        <v>0</v>
      </c>
      <c r="AX47" s="25">
        <f t="shared" ref="AX47" si="355">BA47</f>
        <v>0</v>
      </c>
      <c r="AY47" s="27">
        <v>0</v>
      </c>
      <c r="AZ47" s="27">
        <v>0</v>
      </c>
      <c r="BA47" s="26">
        <v>0</v>
      </c>
      <c r="BB47" s="27">
        <v>0</v>
      </c>
      <c r="BC47" s="25">
        <f t="shared" ref="BC47" si="356">BF47</f>
        <v>0</v>
      </c>
      <c r="BD47" s="27">
        <v>0</v>
      </c>
      <c r="BE47" s="27">
        <v>0</v>
      </c>
      <c r="BF47" s="26">
        <v>0</v>
      </c>
      <c r="BG47" s="27">
        <v>0</v>
      </c>
    </row>
    <row r="48" spans="1:59" ht="78.75" x14ac:dyDescent="0.25">
      <c r="A48" s="10" t="s">
        <v>133</v>
      </c>
      <c r="B48" s="59" t="s">
        <v>134</v>
      </c>
      <c r="C48" s="19" t="s">
        <v>21</v>
      </c>
      <c r="D48" s="19" t="s">
        <v>49</v>
      </c>
      <c r="E48" s="11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11">
        <f t="shared" ref="H48" si="360">M48+R48+W48+AB48+AG48+AL48+AQ48+AV48+BA48+BF48</f>
        <v>3484.8</v>
      </c>
      <c r="I48" s="11">
        <f t="shared" ref="I48" si="361">N48+S48+X48+AC48+AH48+AM48+AR48+AW48+BB48+BG48</f>
        <v>35.200000000000003</v>
      </c>
      <c r="J48" s="40">
        <f t="shared" ref="J48" si="362">M48</f>
        <v>0</v>
      </c>
      <c r="K48" s="27">
        <v>0</v>
      </c>
      <c r="L48" s="27">
        <v>0</v>
      </c>
      <c r="M48" s="41">
        <v>0</v>
      </c>
      <c r="N48" s="27">
        <v>0</v>
      </c>
      <c r="O48" s="35">
        <f t="shared" ref="O48" si="363">R48</f>
        <v>0</v>
      </c>
      <c r="P48" s="27">
        <v>0</v>
      </c>
      <c r="Q48" s="27">
        <v>0</v>
      </c>
      <c r="R48" s="42">
        <v>0</v>
      </c>
      <c r="S48" s="27">
        <v>0</v>
      </c>
      <c r="T48" s="35">
        <f t="shared" ref="T48" si="364">W48</f>
        <v>0</v>
      </c>
      <c r="U48" s="27">
        <v>0</v>
      </c>
      <c r="V48" s="55">
        <v>0</v>
      </c>
      <c r="W48" s="60">
        <f t="shared" si="335"/>
        <v>0</v>
      </c>
      <c r="X48" s="56">
        <v>0</v>
      </c>
      <c r="Y48" s="35">
        <f t="shared" ref="Y48:Y51" si="365">AB48+AC48</f>
        <v>3520</v>
      </c>
      <c r="Z48" s="27">
        <v>0</v>
      </c>
      <c r="AA48" s="27">
        <v>0</v>
      </c>
      <c r="AB48" s="42">
        <v>3484.8</v>
      </c>
      <c r="AC48" s="32">
        <v>35.200000000000003</v>
      </c>
      <c r="AD48" s="25">
        <f t="shared" ref="AD48" si="366">AG48</f>
        <v>0</v>
      </c>
      <c r="AE48" s="27">
        <v>0</v>
      </c>
      <c r="AF48" s="27">
        <v>0</v>
      </c>
      <c r="AG48" s="26">
        <v>0</v>
      </c>
      <c r="AH48" s="27">
        <v>0</v>
      </c>
      <c r="AI48" s="25">
        <f t="shared" ref="AI48" si="367">AL48</f>
        <v>0</v>
      </c>
      <c r="AJ48" s="27">
        <v>0</v>
      </c>
      <c r="AK48" s="27">
        <v>0</v>
      </c>
      <c r="AL48" s="26">
        <v>0</v>
      </c>
      <c r="AM48" s="27">
        <v>0</v>
      </c>
      <c r="AN48" s="25">
        <f t="shared" ref="AN48" si="368">AQ48</f>
        <v>0</v>
      </c>
      <c r="AO48" s="27">
        <v>0</v>
      </c>
      <c r="AP48" s="27">
        <v>0</v>
      </c>
      <c r="AQ48" s="26">
        <v>0</v>
      </c>
      <c r="AR48" s="27">
        <v>0</v>
      </c>
      <c r="AS48" s="25">
        <f t="shared" ref="AS48" si="369">AV48</f>
        <v>0</v>
      </c>
      <c r="AT48" s="27">
        <v>0</v>
      </c>
      <c r="AU48" s="27">
        <v>0</v>
      </c>
      <c r="AV48" s="26">
        <v>0</v>
      </c>
      <c r="AW48" s="27">
        <v>0</v>
      </c>
      <c r="AX48" s="25">
        <f t="shared" ref="AX48" si="370">BA48</f>
        <v>0</v>
      </c>
      <c r="AY48" s="27">
        <v>0</v>
      </c>
      <c r="AZ48" s="27">
        <v>0</v>
      </c>
      <c r="BA48" s="26">
        <v>0</v>
      </c>
      <c r="BB48" s="27">
        <v>0</v>
      </c>
      <c r="BC48" s="25">
        <f t="shared" ref="BC48" si="371">BF48</f>
        <v>0</v>
      </c>
      <c r="BD48" s="27">
        <v>0</v>
      </c>
      <c r="BE48" s="27">
        <v>0</v>
      </c>
      <c r="BF48" s="26">
        <v>0</v>
      </c>
      <c r="BG48" s="27">
        <v>0</v>
      </c>
    </row>
    <row r="49" spans="1:59" ht="78.75" x14ac:dyDescent="0.25">
      <c r="A49" s="10" t="s">
        <v>136</v>
      </c>
      <c r="B49" s="59" t="s">
        <v>135</v>
      </c>
      <c r="C49" s="19" t="s">
        <v>21</v>
      </c>
      <c r="D49" s="19" t="s">
        <v>49</v>
      </c>
      <c r="E49" s="11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11">
        <f t="shared" ref="H49" si="375">M49+R49+W49+AB49+AG49+AL49+AQ49+AV49+BA49+BF49</f>
        <v>8118</v>
      </c>
      <c r="I49" s="11">
        <f t="shared" ref="I49" si="376">N49+S49+X49+AC49+AH49+AM49+AR49+AW49+BB49+BG49</f>
        <v>82</v>
      </c>
      <c r="J49" s="40">
        <f t="shared" ref="J49" si="377">M49</f>
        <v>0</v>
      </c>
      <c r="K49" s="27">
        <v>0</v>
      </c>
      <c r="L49" s="27">
        <v>0</v>
      </c>
      <c r="M49" s="41">
        <v>0</v>
      </c>
      <c r="N49" s="27">
        <v>0</v>
      </c>
      <c r="O49" s="35">
        <f t="shared" ref="O49" si="378">R49</f>
        <v>0</v>
      </c>
      <c r="P49" s="27">
        <v>0</v>
      </c>
      <c r="Q49" s="27">
        <v>0</v>
      </c>
      <c r="R49" s="42">
        <v>0</v>
      </c>
      <c r="S49" s="27">
        <v>0</v>
      </c>
      <c r="T49" s="35">
        <f t="shared" ref="T49" si="379">W49</f>
        <v>0</v>
      </c>
      <c r="U49" s="27">
        <v>0</v>
      </c>
      <c r="V49" s="55">
        <v>0</v>
      </c>
      <c r="W49" s="60">
        <f t="shared" si="335"/>
        <v>0</v>
      </c>
      <c r="X49" s="56">
        <v>0</v>
      </c>
      <c r="Y49" s="35">
        <f t="shared" si="365"/>
        <v>8200</v>
      </c>
      <c r="Z49" s="27">
        <v>0</v>
      </c>
      <c r="AA49" s="27">
        <v>0</v>
      </c>
      <c r="AB49" s="42">
        <v>8118</v>
      </c>
      <c r="AC49" s="32">
        <v>82</v>
      </c>
      <c r="AD49" s="25">
        <f t="shared" ref="AD49" si="380">AG49</f>
        <v>0</v>
      </c>
      <c r="AE49" s="27">
        <v>0</v>
      </c>
      <c r="AF49" s="27">
        <v>0</v>
      </c>
      <c r="AG49" s="26">
        <v>0</v>
      </c>
      <c r="AH49" s="27">
        <v>0</v>
      </c>
      <c r="AI49" s="25">
        <f t="shared" ref="AI49" si="381">AL49</f>
        <v>0</v>
      </c>
      <c r="AJ49" s="27">
        <v>0</v>
      </c>
      <c r="AK49" s="27">
        <v>0</v>
      </c>
      <c r="AL49" s="26">
        <v>0</v>
      </c>
      <c r="AM49" s="27">
        <v>0</v>
      </c>
      <c r="AN49" s="25">
        <f t="shared" ref="AN49" si="382">AQ49</f>
        <v>0</v>
      </c>
      <c r="AO49" s="27">
        <v>0</v>
      </c>
      <c r="AP49" s="27">
        <v>0</v>
      </c>
      <c r="AQ49" s="26">
        <v>0</v>
      </c>
      <c r="AR49" s="27">
        <v>0</v>
      </c>
      <c r="AS49" s="25">
        <f t="shared" ref="AS49" si="383">AV49</f>
        <v>0</v>
      </c>
      <c r="AT49" s="27">
        <v>0</v>
      </c>
      <c r="AU49" s="27">
        <v>0</v>
      </c>
      <c r="AV49" s="26">
        <v>0</v>
      </c>
      <c r="AW49" s="27">
        <v>0</v>
      </c>
      <c r="AX49" s="25">
        <f t="shared" ref="AX49" si="384">BA49</f>
        <v>0</v>
      </c>
      <c r="AY49" s="27">
        <v>0</v>
      </c>
      <c r="AZ49" s="27">
        <v>0</v>
      </c>
      <c r="BA49" s="26">
        <v>0</v>
      </c>
      <c r="BB49" s="27">
        <v>0</v>
      </c>
      <c r="BC49" s="25">
        <f t="shared" ref="BC49" si="385">BF49</f>
        <v>0</v>
      </c>
      <c r="BD49" s="27">
        <v>0</v>
      </c>
      <c r="BE49" s="27">
        <v>0</v>
      </c>
      <c r="BF49" s="26">
        <v>0</v>
      </c>
      <c r="BG49" s="27">
        <v>0</v>
      </c>
    </row>
    <row r="50" spans="1:59" ht="47.25" x14ac:dyDescent="0.25">
      <c r="A50" s="10" t="s">
        <v>137</v>
      </c>
      <c r="B50" s="59" t="s">
        <v>138</v>
      </c>
      <c r="C50" s="19" t="s">
        <v>21</v>
      </c>
      <c r="D50" s="19" t="s">
        <v>49</v>
      </c>
      <c r="E50" s="11">
        <f t="shared" ref="E50:E51" si="386">J50+O50+T50+Y50+AD50+AI50+AN50+AS50+AX50+BC50</f>
        <v>5286.2</v>
      </c>
      <c r="F50" s="11">
        <f t="shared" ref="F50:F51" si="387">K50+P50+U50+Z50+AE50+AJ50+AO50+AT50+AY50+BD50</f>
        <v>0</v>
      </c>
      <c r="G50" s="11">
        <f t="shared" ref="G50:G51" si="388">L50+Q50+V50+AA50+AF50+AK50+AP50+AU50+AZ50+BE50</f>
        <v>0</v>
      </c>
      <c r="H50" s="11">
        <f t="shared" ref="H50:H51" si="389">M50+R50+W50+AB50+AG50+AL50+AQ50+AV50+BA50+BF50</f>
        <v>5233.3</v>
      </c>
      <c r="I50" s="11">
        <f t="shared" ref="I50:I51" si="390">N50+S50+X50+AC50+AH50+AM50+AR50+AW50+BB50+BG50</f>
        <v>52.9</v>
      </c>
      <c r="J50" s="40">
        <f t="shared" ref="J50:J51" si="391">M50</f>
        <v>0</v>
      </c>
      <c r="K50" s="27">
        <v>0</v>
      </c>
      <c r="L50" s="27">
        <v>0</v>
      </c>
      <c r="M50" s="41">
        <v>0</v>
      </c>
      <c r="N50" s="27">
        <v>0</v>
      </c>
      <c r="O50" s="35">
        <f t="shared" ref="O50:O51" si="392">R50</f>
        <v>0</v>
      </c>
      <c r="P50" s="27">
        <v>0</v>
      </c>
      <c r="Q50" s="27">
        <v>0</v>
      </c>
      <c r="R50" s="42">
        <v>0</v>
      </c>
      <c r="S50" s="27">
        <v>0</v>
      </c>
      <c r="T50" s="35">
        <f t="shared" ref="T50:T51" si="393">W50</f>
        <v>0</v>
      </c>
      <c r="U50" s="27">
        <v>0</v>
      </c>
      <c r="V50" s="55">
        <v>0</v>
      </c>
      <c r="W50" s="60">
        <f t="shared" si="335"/>
        <v>0</v>
      </c>
      <c r="X50" s="56">
        <v>0</v>
      </c>
      <c r="Y50" s="35">
        <f t="shared" si="365"/>
        <v>0</v>
      </c>
      <c r="Z50" s="27">
        <v>0</v>
      </c>
      <c r="AA50" s="27">
        <v>0</v>
      </c>
      <c r="AB50" s="42">
        <v>0</v>
      </c>
      <c r="AC50" s="32">
        <v>0</v>
      </c>
      <c r="AD50" s="25">
        <f t="shared" ref="AD50:AD51" si="394">AG50</f>
        <v>0</v>
      </c>
      <c r="AE50" s="27">
        <v>0</v>
      </c>
      <c r="AF50" s="27">
        <v>0</v>
      </c>
      <c r="AG50" s="26">
        <v>0</v>
      </c>
      <c r="AH50" s="27">
        <v>0</v>
      </c>
      <c r="AI50" s="35">
        <f>AL50+AM50</f>
        <v>5286.2</v>
      </c>
      <c r="AJ50" s="27">
        <v>0</v>
      </c>
      <c r="AK50" s="27">
        <v>0</v>
      </c>
      <c r="AL50" s="42">
        <v>5233.3</v>
      </c>
      <c r="AM50" s="32">
        <v>52.9</v>
      </c>
      <c r="AN50" s="25">
        <f t="shared" ref="AN50:AN51" si="395">AQ50</f>
        <v>0</v>
      </c>
      <c r="AO50" s="27">
        <v>0</v>
      </c>
      <c r="AP50" s="27">
        <v>0</v>
      </c>
      <c r="AQ50" s="26">
        <v>0</v>
      </c>
      <c r="AR50" s="27">
        <v>0</v>
      </c>
      <c r="AS50" s="25">
        <f t="shared" ref="AS50:AS51" si="396">AV50</f>
        <v>0</v>
      </c>
      <c r="AT50" s="27">
        <v>0</v>
      </c>
      <c r="AU50" s="27">
        <v>0</v>
      </c>
      <c r="AV50" s="26">
        <v>0</v>
      </c>
      <c r="AW50" s="27">
        <v>0</v>
      </c>
      <c r="AX50" s="25">
        <f t="shared" ref="AX50:AX51" si="397">BA50</f>
        <v>0</v>
      </c>
      <c r="AY50" s="27">
        <v>0</v>
      </c>
      <c r="AZ50" s="27">
        <v>0</v>
      </c>
      <c r="BA50" s="26">
        <v>0</v>
      </c>
      <c r="BB50" s="27">
        <v>0</v>
      </c>
      <c r="BC50" s="25">
        <f t="shared" ref="BC50:BC51" si="398">BF50</f>
        <v>0</v>
      </c>
      <c r="BD50" s="27">
        <v>0</v>
      </c>
      <c r="BE50" s="27">
        <v>0</v>
      </c>
      <c r="BF50" s="26">
        <v>0</v>
      </c>
      <c r="BG50" s="27">
        <v>0</v>
      </c>
    </row>
    <row r="51" spans="1:59" ht="47.25" x14ac:dyDescent="0.25">
      <c r="A51" s="10" t="s">
        <v>139</v>
      </c>
      <c r="B51" s="59" t="s">
        <v>140</v>
      </c>
      <c r="C51" s="19" t="s">
        <v>21</v>
      </c>
      <c r="D51" s="19" t="s">
        <v>49</v>
      </c>
      <c r="E51" s="11">
        <f t="shared" si="386"/>
        <v>19094.900000000001</v>
      </c>
      <c r="F51" s="11">
        <f t="shared" si="387"/>
        <v>0</v>
      </c>
      <c r="G51" s="11">
        <f t="shared" si="388"/>
        <v>0</v>
      </c>
      <c r="H51" s="11">
        <f t="shared" si="389"/>
        <v>15912.4</v>
      </c>
      <c r="I51" s="11">
        <f t="shared" si="390"/>
        <v>3182.5</v>
      </c>
      <c r="J51" s="40">
        <f t="shared" si="391"/>
        <v>0</v>
      </c>
      <c r="K51" s="27">
        <v>0</v>
      </c>
      <c r="L51" s="27">
        <v>0</v>
      </c>
      <c r="M51" s="41">
        <v>0</v>
      </c>
      <c r="N51" s="27">
        <v>0</v>
      </c>
      <c r="O51" s="35">
        <f t="shared" si="392"/>
        <v>0</v>
      </c>
      <c r="P51" s="27">
        <v>0</v>
      </c>
      <c r="Q51" s="27">
        <v>0</v>
      </c>
      <c r="R51" s="42">
        <v>0</v>
      </c>
      <c r="S51" s="27">
        <v>0</v>
      </c>
      <c r="T51" s="35">
        <f t="shared" si="393"/>
        <v>0</v>
      </c>
      <c r="U51" s="27">
        <v>0</v>
      </c>
      <c r="V51" s="55">
        <v>0</v>
      </c>
      <c r="W51" s="60">
        <f t="shared" si="335"/>
        <v>0</v>
      </c>
      <c r="X51" s="56">
        <v>0</v>
      </c>
      <c r="Y51" s="35">
        <f t="shared" si="365"/>
        <v>19094.900000000001</v>
      </c>
      <c r="Z51" s="27">
        <v>0</v>
      </c>
      <c r="AA51" s="27">
        <v>0</v>
      </c>
      <c r="AB51" s="42">
        <v>15912.4</v>
      </c>
      <c r="AC51" s="32">
        <v>3182.5</v>
      </c>
      <c r="AD51" s="25">
        <f t="shared" si="394"/>
        <v>0</v>
      </c>
      <c r="AE51" s="27">
        <v>0</v>
      </c>
      <c r="AF51" s="27">
        <v>0</v>
      </c>
      <c r="AG51" s="26">
        <v>0</v>
      </c>
      <c r="AH51" s="27">
        <v>0</v>
      </c>
      <c r="AI51" s="25">
        <f t="shared" ref="AI51" si="399">AL51</f>
        <v>0</v>
      </c>
      <c r="AJ51" s="27">
        <v>0</v>
      </c>
      <c r="AK51" s="27">
        <v>0</v>
      </c>
      <c r="AL51" s="26">
        <v>0</v>
      </c>
      <c r="AM51" s="27">
        <v>0</v>
      </c>
      <c r="AN51" s="25">
        <f t="shared" si="395"/>
        <v>0</v>
      </c>
      <c r="AO51" s="27">
        <v>0</v>
      </c>
      <c r="AP51" s="27">
        <v>0</v>
      </c>
      <c r="AQ51" s="26">
        <v>0</v>
      </c>
      <c r="AR51" s="27">
        <v>0</v>
      </c>
      <c r="AS51" s="25">
        <f t="shared" si="396"/>
        <v>0</v>
      </c>
      <c r="AT51" s="27">
        <v>0</v>
      </c>
      <c r="AU51" s="27">
        <v>0</v>
      </c>
      <c r="AV51" s="26">
        <v>0</v>
      </c>
      <c r="AW51" s="27">
        <v>0</v>
      </c>
      <c r="AX51" s="25">
        <f t="shared" si="397"/>
        <v>0</v>
      </c>
      <c r="AY51" s="27">
        <v>0</v>
      </c>
      <c r="AZ51" s="27">
        <v>0</v>
      </c>
      <c r="BA51" s="26">
        <v>0</v>
      </c>
      <c r="BB51" s="27">
        <v>0</v>
      </c>
      <c r="BC51" s="25">
        <f t="shared" si="398"/>
        <v>0</v>
      </c>
      <c r="BD51" s="27">
        <v>0</v>
      </c>
      <c r="BE51" s="27">
        <v>0</v>
      </c>
      <c r="BF51" s="26">
        <v>0</v>
      </c>
      <c r="BG51" s="27">
        <v>0</v>
      </c>
    </row>
    <row r="52" spans="1:59" ht="63" x14ac:dyDescent="0.25">
      <c r="A52" s="10" t="s">
        <v>144</v>
      </c>
      <c r="B52" s="59" t="s">
        <v>145</v>
      </c>
      <c r="C52" s="19" t="s">
        <v>21</v>
      </c>
      <c r="D52" s="19" t="s">
        <v>49</v>
      </c>
      <c r="E52" s="11">
        <f t="shared" ref="E52" si="400">J52+O52+T52+Y52+AD52+AI52+AN52+AS52+AX52+BC52</f>
        <v>3335.8</v>
      </c>
      <c r="F52" s="11">
        <f t="shared" ref="F52" si="401">K52+P52+U52+Z52+AE52+AJ52+AO52+AT52+AY52+BD52</f>
        <v>0</v>
      </c>
      <c r="G52" s="11">
        <f t="shared" ref="G52" si="402">L52+Q52+V52+AA52+AF52+AK52+AP52+AU52+AZ52+BE52</f>
        <v>0</v>
      </c>
      <c r="H52" s="11">
        <f t="shared" ref="H52" si="403">M52+R52+W52+AB52+AG52+AL52+AQ52+AV52+BA52+BF52</f>
        <v>3302.4</v>
      </c>
      <c r="I52" s="11">
        <f t="shared" ref="I52" si="404">N52+S52+X52+AC52+AH52+AM52+AR52+AW52+BB52+BG52</f>
        <v>33.4</v>
      </c>
      <c r="J52" s="40">
        <f t="shared" ref="J52" si="405">M52</f>
        <v>0</v>
      </c>
      <c r="K52" s="27">
        <v>0</v>
      </c>
      <c r="L52" s="27">
        <v>0</v>
      </c>
      <c r="M52" s="41">
        <v>0</v>
      </c>
      <c r="N52" s="27">
        <v>0</v>
      </c>
      <c r="O52" s="35">
        <f t="shared" ref="O52" si="406">R52</f>
        <v>0</v>
      </c>
      <c r="P52" s="27">
        <v>0</v>
      </c>
      <c r="Q52" s="27">
        <v>0</v>
      </c>
      <c r="R52" s="42">
        <v>0</v>
      </c>
      <c r="S52" s="27">
        <v>0</v>
      </c>
      <c r="T52" s="35">
        <f t="shared" ref="T52" si="407">W52</f>
        <v>0</v>
      </c>
      <c r="U52" s="27">
        <v>0</v>
      </c>
      <c r="V52" s="55">
        <v>0</v>
      </c>
      <c r="W52" s="60">
        <f t="shared" si="335"/>
        <v>0</v>
      </c>
      <c r="X52" s="56">
        <v>0</v>
      </c>
      <c r="Y52" s="35">
        <f t="shared" ref="Y52" si="408">AB52+AC52</f>
        <v>3335.8</v>
      </c>
      <c r="Z52" s="27">
        <v>0</v>
      </c>
      <c r="AA52" s="27">
        <v>0</v>
      </c>
      <c r="AB52" s="42">
        <v>3302.4</v>
      </c>
      <c r="AC52" s="32">
        <v>33.4</v>
      </c>
      <c r="AD52" s="25">
        <f t="shared" ref="AD52" si="409">AG52</f>
        <v>0</v>
      </c>
      <c r="AE52" s="27">
        <v>0</v>
      </c>
      <c r="AF52" s="27">
        <v>0</v>
      </c>
      <c r="AG52" s="26">
        <v>0</v>
      </c>
      <c r="AH52" s="27">
        <v>0</v>
      </c>
      <c r="AI52" s="25">
        <f t="shared" ref="AI52" si="410">AL52</f>
        <v>0</v>
      </c>
      <c r="AJ52" s="27">
        <v>0</v>
      </c>
      <c r="AK52" s="27">
        <v>0</v>
      </c>
      <c r="AL52" s="26">
        <v>0</v>
      </c>
      <c r="AM52" s="27">
        <v>0</v>
      </c>
      <c r="AN52" s="25">
        <f t="shared" ref="AN52" si="411">AQ52</f>
        <v>0</v>
      </c>
      <c r="AO52" s="27">
        <v>0</v>
      </c>
      <c r="AP52" s="27">
        <v>0</v>
      </c>
      <c r="AQ52" s="26">
        <v>0</v>
      </c>
      <c r="AR52" s="27">
        <v>0</v>
      </c>
      <c r="AS52" s="25">
        <f t="shared" ref="AS52" si="412">AV52</f>
        <v>0</v>
      </c>
      <c r="AT52" s="27">
        <v>0</v>
      </c>
      <c r="AU52" s="27">
        <v>0</v>
      </c>
      <c r="AV52" s="26">
        <v>0</v>
      </c>
      <c r="AW52" s="27">
        <v>0</v>
      </c>
      <c r="AX52" s="25">
        <f t="shared" ref="AX52" si="413">BA52</f>
        <v>0</v>
      </c>
      <c r="AY52" s="27">
        <v>0</v>
      </c>
      <c r="AZ52" s="27">
        <v>0</v>
      </c>
      <c r="BA52" s="26">
        <v>0</v>
      </c>
      <c r="BB52" s="27">
        <v>0</v>
      </c>
      <c r="BC52" s="25">
        <f t="shared" ref="BC52" si="414">BF52</f>
        <v>0</v>
      </c>
      <c r="BD52" s="27">
        <v>0</v>
      </c>
      <c r="BE52" s="27">
        <v>0</v>
      </c>
      <c r="BF52" s="26">
        <v>0</v>
      </c>
      <c r="BG52" s="27">
        <v>0</v>
      </c>
    </row>
    <row r="53" spans="1:59" ht="31.5" x14ac:dyDescent="0.25">
      <c r="A53" s="10" t="s">
        <v>150</v>
      </c>
      <c r="B53" s="59" t="s">
        <v>146</v>
      </c>
      <c r="C53" s="19" t="s">
        <v>21</v>
      </c>
      <c r="D53" s="19" t="s">
        <v>49</v>
      </c>
      <c r="E53" s="11">
        <f t="shared" ref="E53:E56" si="415">J53+O53+T53+Y53+AD53+AI53+AN53+AS53+AX53+BC53</f>
        <v>1595.7</v>
      </c>
      <c r="F53" s="11">
        <f t="shared" ref="F53:F56" si="416">K53+P53+U53+Z53+AE53+AJ53+AO53+AT53+AY53+BD53</f>
        <v>0</v>
      </c>
      <c r="G53" s="11">
        <f t="shared" ref="G53:G56" si="417">L53+Q53+V53+AA53+AF53+AK53+AP53+AU53+AZ53+BE53</f>
        <v>1500.7</v>
      </c>
      <c r="H53" s="11">
        <f t="shared" ref="H53:H56" si="418">M53+R53+W53+AB53+AG53+AL53+AQ53+AV53+BA53+BF53</f>
        <v>79</v>
      </c>
      <c r="I53" s="11">
        <f t="shared" ref="I53:I56" si="419">N53+S53+X53+AC53+AH53+AM53+AR53+AW53+BB53+BG53</f>
        <v>16</v>
      </c>
      <c r="J53" s="40">
        <f t="shared" ref="J53:J56" si="420">M53</f>
        <v>0</v>
      </c>
      <c r="K53" s="27">
        <v>0</v>
      </c>
      <c r="L53" s="27">
        <v>0</v>
      </c>
      <c r="M53" s="41">
        <v>0</v>
      </c>
      <c r="N53" s="27">
        <v>0</v>
      </c>
      <c r="O53" s="35">
        <f t="shared" ref="O53:O56" si="421">R53</f>
        <v>0</v>
      </c>
      <c r="P53" s="27">
        <v>0</v>
      </c>
      <c r="Q53" s="27">
        <v>0</v>
      </c>
      <c r="R53" s="42">
        <v>0</v>
      </c>
      <c r="S53" s="27">
        <v>0</v>
      </c>
      <c r="T53" s="35">
        <f t="shared" ref="T53:T56" si="422">W53</f>
        <v>0</v>
      </c>
      <c r="U53" s="27">
        <v>0</v>
      </c>
      <c r="V53" s="55">
        <v>0</v>
      </c>
      <c r="W53" s="60">
        <f t="shared" si="335"/>
        <v>0</v>
      </c>
      <c r="X53" s="56">
        <v>0</v>
      </c>
      <c r="Y53" s="35">
        <f>AB53+AC53+AA53</f>
        <v>1595.7</v>
      </c>
      <c r="Z53" s="27">
        <v>0</v>
      </c>
      <c r="AA53" s="32">
        <v>1500.7</v>
      </c>
      <c r="AB53" s="42">
        <v>79</v>
      </c>
      <c r="AC53" s="32">
        <v>16</v>
      </c>
      <c r="AD53" s="25">
        <f t="shared" ref="AD53:AD56" si="423">AG53</f>
        <v>0</v>
      </c>
      <c r="AE53" s="27">
        <v>0</v>
      </c>
      <c r="AF53" s="27">
        <v>0</v>
      </c>
      <c r="AG53" s="26">
        <v>0</v>
      </c>
      <c r="AH53" s="27">
        <v>0</v>
      </c>
      <c r="AI53" s="25">
        <f t="shared" ref="AI53:AI56" si="424">AL53</f>
        <v>0</v>
      </c>
      <c r="AJ53" s="27">
        <v>0</v>
      </c>
      <c r="AK53" s="27">
        <v>0</v>
      </c>
      <c r="AL53" s="26">
        <v>0</v>
      </c>
      <c r="AM53" s="27">
        <v>0</v>
      </c>
      <c r="AN53" s="25">
        <f t="shared" ref="AN53:AN56" si="425">AQ53</f>
        <v>0</v>
      </c>
      <c r="AO53" s="27">
        <v>0</v>
      </c>
      <c r="AP53" s="27">
        <v>0</v>
      </c>
      <c r="AQ53" s="26">
        <v>0</v>
      </c>
      <c r="AR53" s="27">
        <v>0</v>
      </c>
      <c r="AS53" s="25">
        <f t="shared" ref="AS53:AS56" si="426">AV53</f>
        <v>0</v>
      </c>
      <c r="AT53" s="27">
        <v>0</v>
      </c>
      <c r="AU53" s="27">
        <v>0</v>
      </c>
      <c r="AV53" s="26">
        <v>0</v>
      </c>
      <c r="AW53" s="27">
        <v>0</v>
      </c>
      <c r="AX53" s="25">
        <f t="shared" ref="AX53:AX56" si="427">BA53</f>
        <v>0</v>
      </c>
      <c r="AY53" s="27">
        <v>0</v>
      </c>
      <c r="AZ53" s="27">
        <v>0</v>
      </c>
      <c r="BA53" s="26">
        <v>0</v>
      </c>
      <c r="BB53" s="27">
        <v>0</v>
      </c>
      <c r="BC53" s="25">
        <f t="shared" ref="BC53:BC56" si="428">BF53</f>
        <v>0</v>
      </c>
      <c r="BD53" s="27">
        <v>0</v>
      </c>
      <c r="BE53" s="27">
        <v>0</v>
      </c>
      <c r="BF53" s="26">
        <v>0</v>
      </c>
      <c r="BG53" s="27">
        <v>0</v>
      </c>
    </row>
    <row r="54" spans="1:59" ht="31.5" x14ac:dyDescent="0.25">
      <c r="A54" s="10" t="s">
        <v>151</v>
      </c>
      <c r="B54" s="59" t="s">
        <v>147</v>
      </c>
      <c r="C54" s="19" t="s">
        <v>21</v>
      </c>
      <c r="D54" s="19" t="s">
        <v>49</v>
      </c>
      <c r="E54" s="11">
        <f t="shared" si="415"/>
        <v>3186.7999999999997</v>
      </c>
      <c r="F54" s="11">
        <f t="shared" si="416"/>
        <v>0</v>
      </c>
      <c r="G54" s="11">
        <f t="shared" si="417"/>
        <v>2997.2</v>
      </c>
      <c r="H54" s="11">
        <f t="shared" si="418"/>
        <v>157.80000000000001</v>
      </c>
      <c r="I54" s="11">
        <f t="shared" si="419"/>
        <v>31.8</v>
      </c>
      <c r="J54" s="40">
        <f t="shared" si="420"/>
        <v>0</v>
      </c>
      <c r="K54" s="27">
        <v>0</v>
      </c>
      <c r="L54" s="27">
        <v>0</v>
      </c>
      <c r="M54" s="41">
        <v>0</v>
      </c>
      <c r="N54" s="27">
        <v>0</v>
      </c>
      <c r="O54" s="35">
        <f t="shared" si="421"/>
        <v>0</v>
      </c>
      <c r="P54" s="27">
        <v>0</v>
      </c>
      <c r="Q54" s="27">
        <v>0</v>
      </c>
      <c r="R54" s="42">
        <v>0</v>
      </c>
      <c r="S54" s="27">
        <v>0</v>
      </c>
      <c r="T54" s="35">
        <f t="shared" si="422"/>
        <v>0</v>
      </c>
      <c r="U54" s="27">
        <v>0</v>
      </c>
      <c r="V54" s="55">
        <v>0</v>
      </c>
      <c r="W54" s="60">
        <f t="shared" si="335"/>
        <v>0</v>
      </c>
      <c r="X54" s="56">
        <v>0</v>
      </c>
      <c r="Y54" s="35">
        <f t="shared" ref="Y54:Y56" si="429">AB54+AC54+AA54</f>
        <v>3186.7999999999997</v>
      </c>
      <c r="Z54" s="27">
        <v>0</v>
      </c>
      <c r="AA54" s="64">
        <v>2997.2</v>
      </c>
      <c r="AB54" s="65">
        <v>157.80000000000001</v>
      </c>
      <c r="AC54" s="64">
        <v>31.8</v>
      </c>
      <c r="AD54" s="25">
        <f t="shared" si="423"/>
        <v>0</v>
      </c>
      <c r="AE54" s="27">
        <v>0</v>
      </c>
      <c r="AF54" s="27">
        <v>0</v>
      </c>
      <c r="AG54" s="26">
        <v>0</v>
      </c>
      <c r="AH54" s="27">
        <v>0</v>
      </c>
      <c r="AI54" s="25">
        <f t="shared" si="424"/>
        <v>0</v>
      </c>
      <c r="AJ54" s="27">
        <v>0</v>
      </c>
      <c r="AK54" s="27">
        <v>0</v>
      </c>
      <c r="AL54" s="26">
        <v>0</v>
      </c>
      <c r="AM54" s="27">
        <v>0</v>
      </c>
      <c r="AN54" s="25">
        <f t="shared" si="425"/>
        <v>0</v>
      </c>
      <c r="AO54" s="27">
        <v>0</v>
      </c>
      <c r="AP54" s="27">
        <v>0</v>
      </c>
      <c r="AQ54" s="26">
        <v>0</v>
      </c>
      <c r="AR54" s="27">
        <v>0</v>
      </c>
      <c r="AS54" s="25">
        <f t="shared" si="426"/>
        <v>0</v>
      </c>
      <c r="AT54" s="27">
        <v>0</v>
      </c>
      <c r="AU54" s="27">
        <v>0</v>
      </c>
      <c r="AV54" s="26">
        <v>0</v>
      </c>
      <c r="AW54" s="27">
        <v>0</v>
      </c>
      <c r="AX54" s="25">
        <f t="shared" si="427"/>
        <v>0</v>
      </c>
      <c r="AY54" s="27">
        <v>0</v>
      </c>
      <c r="AZ54" s="27">
        <v>0</v>
      </c>
      <c r="BA54" s="26">
        <v>0</v>
      </c>
      <c r="BB54" s="27">
        <v>0</v>
      </c>
      <c r="BC54" s="25">
        <f t="shared" si="428"/>
        <v>0</v>
      </c>
      <c r="BD54" s="27">
        <v>0</v>
      </c>
      <c r="BE54" s="27">
        <v>0</v>
      </c>
      <c r="BF54" s="26">
        <v>0</v>
      </c>
      <c r="BG54" s="27">
        <v>0</v>
      </c>
    </row>
    <row r="55" spans="1:59" ht="31.5" x14ac:dyDescent="0.25">
      <c r="A55" s="10" t="s">
        <v>152</v>
      </c>
      <c r="B55" s="59" t="s">
        <v>149</v>
      </c>
      <c r="C55" s="19" t="s">
        <v>21</v>
      </c>
      <c r="D55" s="19" t="s">
        <v>49</v>
      </c>
      <c r="E55" s="11">
        <f t="shared" si="415"/>
        <v>820.9</v>
      </c>
      <c r="F55" s="11">
        <f t="shared" si="416"/>
        <v>0</v>
      </c>
      <c r="G55" s="11">
        <f t="shared" si="417"/>
        <v>772</v>
      </c>
      <c r="H55" s="11">
        <f t="shared" si="418"/>
        <v>40.700000000000003</v>
      </c>
      <c r="I55" s="11">
        <f t="shared" si="419"/>
        <v>8.1999999999999993</v>
      </c>
      <c r="J55" s="40">
        <f t="shared" si="420"/>
        <v>0</v>
      </c>
      <c r="K55" s="27">
        <v>0</v>
      </c>
      <c r="L55" s="27">
        <v>0</v>
      </c>
      <c r="M55" s="41">
        <v>0</v>
      </c>
      <c r="N55" s="27">
        <v>0</v>
      </c>
      <c r="O55" s="35">
        <f t="shared" si="421"/>
        <v>0</v>
      </c>
      <c r="P55" s="27">
        <v>0</v>
      </c>
      <c r="Q55" s="27">
        <v>0</v>
      </c>
      <c r="R55" s="42">
        <v>0</v>
      </c>
      <c r="S55" s="27">
        <v>0</v>
      </c>
      <c r="T55" s="35">
        <f t="shared" si="422"/>
        <v>0</v>
      </c>
      <c r="U55" s="27">
        <v>0</v>
      </c>
      <c r="V55" s="55">
        <v>0</v>
      </c>
      <c r="W55" s="60">
        <f t="shared" si="335"/>
        <v>0</v>
      </c>
      <c r="X55" s="56">
        <v>0</v>
      </c>
      <c r="Y55" s="35">
        <f t="shared" si="429"/>
        <v>820.9</v>
      </c>
      <c r="Z55" s="27">
        <v>0</v>
      </c>
      <c r="AA55" s="64">
        <v>772</v>
      </c>
      <c r="AB55" s="65">
        <v>40.700000000000003</v>
      </c>
      <c r="AC55" s="64">
        <v>8.1999999999999993</v>
      </c>
      <c r="AD55" s="25">
        <f t="shared" si="423"/>
        <v>0</v>
      </c>
      <c r="AE55" s="27">
        <v>0</v>
      </c>
      <c r="AF55" s="27">
        <v>0</v>
      </c>
      <c r="AG55" s="26">
        <v>0</v>
      </c>
      <c r="AH55" s="27">
        <v>0</v>
      </c>
      <c r="AI55" s="25">
        <f t="shared" si="424"/>
        <v>0</v>
      </c>
      <c r="AJ55" s="27">
        <v>0</v>
      </c>
      <c r="AK55" s="27">
        <v>0</v>
      </c>
      <c r="AL55" s="26">
        <v>0</v>
      </c>
      <c r="AM55" s="27">
        <v>0</v>
      </c>
      <c r="AN55" s="25">
        <f t="shared" si="425"/>
        <v>0</v>
      </c>
      <c r="AO55" s="27">
        <v>0</v>
      </c>
      <c r="AP55" s="27">
        <v>0</v>
      </c>
      <c r="AQ55" s="26">
        <v>0</v>
      </c>
      <c r="AR55" s="27">
        <v>0</v>
      </c>
      <c r="AS55" s="25">
        <f t="shared" si="426"/>
        <v>0</v>
      </c>
      <c r="AT55" s="27">
        <v>0</v>
      </c>
      <c r="AU55" s="27">
        <v>0</v>
      </c>
      <c r="AV55" s="26">
        <v>0</v>
      </c>
      <c r="AW55" s="27">
        <v>0</v>
      </c>
      <c r="AX55" s="25">
        <f t="shared" si="427"/>
        <v>0</v>
      </c>
      <c r="AY55" s="27">
        <v>0</v>
      </c>
      <c r="AZ55" s="27">
        <v>0</v>
      </c>
      <c r="BA55" s="26">
        <v>0</v>
      </c>
      <c r="BB55" s="27">
        <v>0</v>
      </c>
      <c r="BC55" s="25">
        <f t="shared" si="428"/>
        <v>0</v>
      </c>
      <c r="BD55" s="27">
        <v>0</v>
      </c>
      <c r="BE55" s="27">
        <v>0</v>
      </c>
      <c r="BF55" s="26">
        <v>0</v>
      </c>
      <c r="BG55" s="27">
        <v>0</v>
      </c>
    </row>
    <row r="56" spans="1:59" ht="47.25" x14ac:dyDescent="0.25">
      <c r="A56" s="66" t="s">
        <v>153</v>
      </c>
      <c r="B56" s="59" t="s">
        <v>148</v>
      </c>
      <c r="C56" s="19" t="s">
        <v>21</v>
      </c>
      <c r="D56" s="19" t="s">
        <v>49</v>
      </c>
      <c r="E56" s="11">
        <f t="shared" si="415"/>
        <v>1166.5</v>
      </c>
      <c r="F56" s="11">
        <f t="shared" si="416"/>
        <v>0</v>
      </c>
      <c r="G56" s="11">
        <f t="shared" si="417"/>
        <v>1097.0999999999999</v>
      </c>
      <c r="H56" s="11">
        <f t="shared" si="418"/>
        <v>57.8</v>
      </c>
      <c r="I56" s="11">
        <f t="shared" si="419"/>
        <v>11.6</v>
      </c>
      <c r="J56" s="40">
        <f t="shared" si="420"/>
        <v>0</v>
      </c>
      <c r="K56" s="27">
        <v>0</v>
      </c>
      <c r="L56" s="27">
        <v>0</v>
      </c>
      <c r="M56" s="41">
        <v>0</v>
      </c>
      <c r="N56" s="27">
        <v>0</v>
      </c>
      <c r="O56" s="35">
        <f t="shared" si="421"/>
        <v>0</v>
      </c>
      <c r="P56" s="27">
        <v>0</v>
      </c>
      <c r="Q56" s="27">
        <v>0</v>
      </c>
      <c r="R56" s="42">
        <v>0</v>
      </c>
      <c r="S56" s="27">
        <v>0</v>
      </c>
      <c r="T56" s="35">
        <f t="shared" si="422"/>
        <v>0</v>
      </c>
      <c r="U56" s="27">
        <v>0</v>
      </c>
      <c r="V56" s="55">
        <v>0</v>
      </c>
      <c r="W56" s="60">
        <f t="shared" si="335"/>
        <v>0</v>
      </c>
      <c r="X56" s="56">
        <v>0</v>
      </c>
      <c r="Y56" s="35">
        <f t="shared" si="429"/>
        <v>1166.5</v>
      </c>
      <c r="Z56" s="27">
        <v>0</v>
      </c>
      <c r="AA56" s="64">
        <v>1097.0999999999999</v>
      </c>
      <c r="AB56" s="69">
        <v>57.8</v>
      </c>
      <c r="AC56" s="64">
        <v>11.6</v>
      </c>
      <c r="AD56" s="25">
        <f t="shared" si="423"/>
        <v>0</v>
      </c>
      <c r="AE56" s="27">
        <v>0</v>
      </c>
      <c r="AF56" s="27">
        <v>0</v>
      </c>
      <c r="AG56" s="26">
        <v>0</v>
      </c>
      <c r="AH56" s="27">
        <v>0</v>
      </c>
      <c r="AI56" s="25">
        <f t="shared" si="424"/>
        <v>0</v>
      </c>
      <c r="AJ56" s="27">
        <v>0</v>
      </c>
      <c r="AK56" s="27">
        <v>0</v>
      </c>
      <c r="AL56" s="26">
        <v>0</v>
      </c>
      <c r="AM56" s="27">
        <v>0</v>
      </c>
      <c r="AN56" s="25">
        <f t="shared" si="425"/>
        <v>0</v>
      </c>
      <c r="AO56" s="27">
        <v>0</v>
      </c>
      <c r="AP56" s="27">
        <v>0</v>
      </c>
      <c r="AQ56" s="26">
        <v>0</v>
      </c>
      <c r="AR56" s="27">
        <v>0</v>
      </c>
      <c r="AS56" s="25">
        <f t="shared" si="426"/>
        <v>0</v>
      </c>
      <c r="AT56" s="27">
        <v>0</v>
      </c>
      <c r="AU56" s="27">
        <v>0</v>
      </c>
      <c r="AV56" s="26">
        <v>0</v>
      </c>
      <c r="AW56" s="27">
        <v>0</v>
      </c>
      <c r="AX56" s="25">
        <f t="shared" si="427"/>
        <v>0</v>
      </c>
      <c r="AY56" s="27">
        <v>0</v>
      </c>
      <c r="AZ56" s="27">
        <v>0</v>
      </c>
      <c r="BA56" s="26">
        <v>0</v>
      </c>
      <c r="BB56" s="27">
        <v>0</v>
      </c>
      <c r="BC56" s="25">
        <f t="shared" si="428"/>
        <v>0</v>
      </c>
      <c r="BD56" s="27">
        <v>0</v>
      </c>
      <c r="BE56" s="27">
        <v>0</v>
      </c>
      <c r="BF56" s="26">
        <v>0</v>
      </c>
      <c r="BG56" s="27">
        <v>0</v>
      </c>
    </row>
    <row r="57" spans="1:59" ht="94.5" x14ac:dyDescent="0.25">
      <c r="A57" s="10" t="s">
        <v>154</v>
      </c>
      <c r="B57" s="71" t="s">
        <v>162</v>
      </c>
      <c r="C57" s="19" t="s">
        <v>21</v>
      </c>
      <c r="D57" s="19" t="s">
        <v>54</v>
      </c>
      <c r="E57" s="11">
        <f t="shared" ref="E57:E60" si="430">J57+O57+T57+Y57+AD57+AI57+AN57+AS57+AX57+BC57</f>
        <v>200</v>
      </c>
      <c r="F57" s="11">
        <f t="shared" ref="F57:F60" si="431">K57+P57+U57+Z57+AE57+AJ57+AO57+AT57+AY57+BD57</f>
        <v>0</v>
      </c>
      <c r="G57" s="11">
        <f t="shared" ref="G57:G60" si="432">L57+Q57+V57+AA57+AF57+AK57+AP57+AU57+AZ57+BE57</f>
        <v>0</v>
      </c>
      <c r="H57" s="11">
        <f t="shared" ref="H57:H60" si="433">M57+R57+W57+AB57+AG57+AL57+AQ57+AV57+BA57+BF57</f>
        <v>200</v>
      </c>
      <c r="I57" s="11">
        <f t="shared" ref="I57:I60" si="434">N57+S57+X57+AC57+AH57+AM57+AR57+AW57+BB57+BG57</f>
        <v>0</v>
      </c>
      <c r="J57" s="40">
        <f t="shared" ref="J57:J60" si="435">M57</f>
        <v>0</v>
      </c>
      <c r="K57" s="27">
        <v>0</v>
      </c>
      <c r="L57" s="27">
        <v>0</v>
      </c>
      <c r="M57" s="41">
        <v>0</v>
      </c>
      <c r="N57" s="27">
        <v>0</v>
      </c>
      <c r="O57" s="35">
        <f t="shared" ref="O57:O60" si="436">R57</f>
        <v>0</v>
      </c>
      <c r="P57" s="27">
        <v>0</v>
      </c>
      <c r="Q57" s="27">
        <v>0</v>
      </c>
      <c r="R57" s="42">
        <v>0</v>
      </c>
      <c r="S57" s="27">
        <v>0</v>
      </c>
      <c r="T57" s="35">
        <f t="shared" ref="T57:T60" si="437">W57</f>
        <v>0</v>
      </c>
      <c r="U57" s="27">
        <v>0</v>
      </c>
      <c r="V57" s="55">
        <v>0</v>
      </c>
      <c r="W57" s="60">
        <f t="shared" si="335"/>
        <v>0</v>
      </c>
      <c r="X57" s="56">
        <v>0</v>
      </c>
      <c r="Y57" s="35">
        <f t="shared" ref="Y57:Y60" si="438">AB57+AC57+AA57</f>
        <v>200</v>
      </c>
      <c r="Z57" s="27">
        <v>0</v>
      </c>
      <c r="AA57" s="67">
        <v>0</v>
      </c>
      <c r="AB57" s="70">
        <v>200</v>
      </c>
      <c r="AC57" s="68">
        <v>0</v>
      </c>
      <c r="AD57" s="25">
        <f t="shared" ref="AD57:AD60" si="439">AG57</f>
        <v>0</v>
      </c>
      <c r="AE57" s="27">
        <v>0</v>
      </c>
      <c r="AF57" s="27">
        <v>0</v>
      </c>
      <c r="AG57" s="26">
        <v>0</v>
      </c>
      <c r="AH57" s="27">
        <v>0</v>
      </c>
      <c r="AI57" s="25">
        <f t="shared" ref="AI57:AI60" si="440">AL57</f>
        <v>0</v>
      </c>
      <c r="AJ57" s="27">
        <v>0</v>
      </c>
      <c r="AK57" s="27">
        <v>0</v>
      </c>
      <c r="AL57" s="26">
        <v>0</v>
      </c>
      <c r="AM57" s="27">
        <v>0</v>
      </c>
      <c r="AN57" s="25">
        <f t="shared" ref="AN57:AN60" si="441">AQ57</f>
        <v>0</v>
      </c>
      <c r="AO57" s="27">
        <v>0</v>
      </c>
      <c r="AP57" s="27">
        <v>0</v>
      </c>
      <c r="AQ57" s="26">
        <v>0</v>
      </c>
      <c r="AR57" s="27">
        <v>0</v>
      </c>
      <c r="AS57" s="25">
        <f t="shared" ref="AS57:AS60" si="442">AV57</f>
        <v>0</v>
      </c>
      <c r="AT57" s="27">
        <v>0</v>
      </c>
      <c r="AU57" s="27">
        <v>0</v>
      </c>
      <c r="AV57" s="26">
        <v>0</v>
      </c>
      <c r="AW57" s="27">
        <v>0</v>
      </c>
      <c r="AX57" s="25">
        <f t="shared" ref="AX57:AX60" si="443">BA57</f>
        <v>0</v>
      </c>
      <c r="AY57" s="27">
        <v>0</v>
      </c>
      <c r="AZ57" s="27">
        <v>0</v>
      </c>
      <c r="BA57" s="26">
        <v>0</v>
      </c>
      <c r="BB57" s="27">
        <v>0</v>
      </c>
      <c r="BC57" s="25">
        <f t="shared" ref="BC57:BC60" si="444">BF57</f>
        <v>0</v>
      </c>
      <c r="BD57" s="27">
        <v>0</v>
      </c>
      <c r="BE57" s="27">
        <v>0</v>
      </c>
      <c r="BF57" s="26">
        <v>0</v>
      </c>
      <c r="BG57" s="27">
        <v>0</v>
      </c>
    </row>
    <row r="58" spans="1:59" ht="94.5" x14ac:dyDescent="0.25">
      <c r="A58" s="10" t="s">
        <v>155</v>
      </c>
      <c r="B58" s="71" t="s">
        <v>163</v>
      </c>
      <c r="C58" s="19" t="s">
        <v>21</v>
      </c>
      <c r="D58" s="19" t="s">
        <v>54</v>
      </c>
      <c r="E58" s="11">
        <f t="shared" si="430"/>
        <v>135</v>
      </c>
      <c r="F58" s="11">
        <f t="shared" si="431"/>
        <v>0</v>
      </c>
      <c r="G58" s="11">
        <f t="shared" si="432"/>
        <v>0</v>
      </c>
      <c r="H58" s="11">
        <f t="shared" si="433"/>
        <v>135</v>
      </c>
      <c r="I58" s="11">
        <f t="shared" si="434"/>
        <v>0</v>
      </c>
      <c r="J58" s="40">
        <f t="shared" si="435"/>
        <v>0</v>
      </c>
      <c r="K58" s="27">
        <v>0</v>
      </c>
      <c r="L58" s="27">
        <v>0</v>
      </c>
      <c r="M58" s="41">
        <v>0</v>
      </c>
      <c r="N58" s="27">
        <v>0</v>
      </c>
      <c r="O58" s="35">
        <f t="shared" si="436"/>
        <v>0</v>
      </c>
      <c r="P58" s="27">
        <v>0</v>
      </c>
      <c r="Q58" s="27">
        <v>0</v>
      </c>
      <c r="R58" s="42">
        <v>0</v>
      </c>
      <c r="S58" s="27">
        <v>0</v>
      </c>
      <c r="T58" s="35">
        <f t="shared" si="437"/>
        <v>0</v>
      </c>
      <c r="U58" s="27">
        <v>0</v>
      </c>
      <c r="V58" s="55">
        <v>0</v>
      </c>
      <c r="W58" s="60">
        <f t="shared" si="335"/>
        <v>0</v>
      </c>
      <c r="X58" s="56">
        <v>0</v>
      </c>
      <c r="Y58" s="35">
        <f t="shared" si="438"/>
        <v>135</v>
      </c>
      <c r="Z58" s="27">
        <v>0</v>
      </c>
      <c r="AA58" s="67">
        <v>0</v>
      </c>
      <c r="AB58" s="70">
        <v>135</v>
      </c>
      <c r="AC58" s="68">
        <v>0</v>
      </c>
      <c r="AD58" s="25">
        <f t="shared" si="439"/>
        <v>0</v>
      </c>
      <c r="AE58" s="27">
        <v>0</v>
      </c>
      <c r="AF58" s="27">
        <v>0</v>
      </c>
      <c r="AG58" s="26">
        <v>0</v>
      </c>
      <c r="AH58" s="27">
        <v>0</v>
      </c>
      <c r="AI58" s="25">
        <f t="shared" si="440"/>
        <v>0</v>
      </c>
      <c r="AJ58" s="27">
        <v>0</v>
      </c>
      <c r="AK58" s="27">
        <v>0</v>
      </c>
      <c r="AL58" s="26">
        <v>0</v>
      </c>
      <c r="AM58" s="27">
        <v>0</v>
      </c>
      <c r="AN58" s="25">
        <f t="shared" si="441"/>
        <v>0</v>
      </c>
      <c r="AO58" s="27">
        <v>0</v>
      </c>
      <c r="AP58" s="27">
        <v>0</v>
      </c>
      <c r="AQ58" s="26">
        <v>0</v>
      </c>
      <c r="AR58" s="27">
        <v>0</v>
      </c>
      <c r="AS58" s="25">
        <f t="shared" si="442"/>
        <v>0</v>
      </c>
      <c r="AT58" s="27">
        <v>0</v>
      </c>
      <c r="AU58" s="27">
        <v>0</v>
      </c>
      <c r="AV58" s="26">
        <v>0</v>
      </c>
      <c r="AW58" s="27">
        <v>0</v>
      </c>
      <c r="AX58" s="25">
        <f t="shared" si="443"/>
        <v>0</v>
      </c>
      <c r="AY58" s="27">
        <v>0</v>
      </c>
      <c r="AZ58" s="27">
        <v>0</v>
      </c>
      <c r="BA58" s="26">
        <v>0</v>
      </c>
      <c r="BB58" s="27">
        <v>0</v>
      </c>
      <c r="BC58" s="25">
        <f t="shared" si="444"/>
        <v>0</v>
      </c>
      <c r="BD58" s="27">
        <v>0</v>
      </c>
      <c r="BE58" s="27">
        <v>0</v>
      </c>
      <c r="BF58" s="26">
        <v>0</v>
      </c>
      <c r="BG58" s="27">
        <v>0</v>
      </c>
    </row>
    <row r="59" spans="1:59" ht="78.75" x14ac:dyDescent="0.25">
      <c r="A59" s="10" t="s">
        <v>156</v>
      </c>
      <c r="B59" s="71" t="s">
        <v>164</v>
      </c>
      <c r="C59" s="19" t="s">
        <v>21</v>
      </c>
      <c r="D59" s="19" t="s">
        <v>54</v>
      </c>
      <c r="E59" s="11">
        <f t="shared" si="430"/>
        <v>19.2</v>
      </c>
      <c r="F59" s="11">
        <f t="shared" si="431"/>
        <v>0</v>
      </c>
      <c r="G59" s="11">
        <f t="shared" si="432"/>
        <v>0</v>
      </c>
      <c r="H59" s="11">
        <f t="shared" si="433"/>
        <v>19.2</v>
      </c>
      <c r="I59" s="11">
        <f t="shared" si="434"/>
        <v>0</v>
      </c>
      <c r="J59" s="40">
        <f t="shared" si="435"/>
        <v>0</v>
      </c>
      <c r="K59" s="27">
        <v>0</v>
      </c>
      <c r="L59" s="27">
        <v>0</v>
      </c>
      <c r="M59" s="41">
        <v>0</v>
      </c>
      <c r="N59" s="27">
        <v>0</v>
      </c>
      <c r="O59" s="35">
        <f t="shared" si="436"/>
        <v>0</v>
      </c>
      <c r="P59" s="27">
        <v>0</v>
      </c>
      <c r="Q59" s="27">
        <v>0</v>
      </c>
      <c r="R59" s="42">
        <v>0</v>
      </c>
      <c r="S59" s="27">
        <v>0</v>
      </c>
      <c r="T59" s="35">
        <f t="shared" si="437"/>
        <v>0</v>
      </c>
      <c r="U59" s="27">
        <v>0</v>
      </c>
      <c r="V59" s="55">
        <v>0</v>
      </c>
      <c r="W59" s="60">
        <f t="shared" si="335"/>
        <v>0</v>
      </c>
      <c r="X59" s="56">
        <v>0</v>
      </c>
      <c r="Y59" s="35">
        <f t="shared" si="438"/>
        <v>19.2</v>
      </c>
      <c r="Z59" s="27">
        <v>0</v>
      </c>
      <c r="AA59" s="67">
        <v>0</v>
      </c>
      <c r="AB59" s="70">
        <v>19.2</v>
      </c>
      <c r="AC59" s="68">
        <v>0</v>
      </c>
      <c r="AD59" s="25">
        <f t="shared" si="439"/>
        <v>0</v>
      </c>
      <c r="AE59" s="27">
        <v>0</v>
      </c>
      <c r="AF59" s="27">
        <v>0</v>
      </c>
      <c r="AG59" s="26">
        <v>0</v>
      </c>
      <c r="AH59" s="27">
        <v>0</v>
      </c>
      <c r="AI59" s="25">
        <f t="shared" si="440"/>
        <v>0</v>
      </c>
      <c r="AJ59" s="27">
        <v>0</v>
      </c>
      <c r="AK59" s="27">
        <v>0</v>
      </c>
      <c r="AL59" s="26">
        <v>0</v>
      </c>
      <c r="AM59" s="27">
        <v>0</v>
      </c>
      <c r="AN59" s="25">
        <f t="shared" si="441"/>
        <v>0</v>
      </c>
      <c r="AO59" s="27">
        <v>0</v>
      </c>
      <c r="AP59" s="27">
        <v>0</v>
      </c>
      <c r="AQ59" s="26">
        <v>0</v>
      </c>
      <c r="AR59" s="27">
        <v>0</v>
      </c>
      <c r="AS59" s="25">
        <f t="shared" si="442"/>
        <v>0</v>
      </c>
      <c r="AT59" s="27">
        <v>0</v>
      </c>
      <c r="AU59" s="27">
        <v>0</v>
      </c>
      <c r="AV59" s="26">
        <v>0</v>
      </c>
      <c r="AW59" s="27">
        <v>0</v>
      </c>
      <c r="AX59" s="25">
        <f t="shared" si="443"/>
        <v>0</v>
      </c>
      <c r="AY59" s="27">
        <v>0</v>
      </c>
      <c r="AZ59" s="27">
        <v>0</v>
      </c>
      <c r="BA59" s="26">
        <v>0</v>
      </c>
      <c r="BB59" s="27">
        <v>0</v>
      </c>
      <c r="BC59" s="25">
        <f t="shared" si="444"/>
        <v>0</v>
      </c>
      <c r="BD59" s="27">
        <v>0</v>
      </c>
      <c r="BE59" s="27">
        <v>0</v>
      </c>
      <c r="BF59" s="26">
        <v>0</v>
      </c>
      <c r="BG59" s="27">
        <v>0</v>
      </c>
    </row>
    <row r="60" spans="1:59" ht="63" x14ac:dyDescent="0.25">
      <c r="A60" s="66" t="s">
        <v>157</v>
      </c>
      <c r="B60" s="72" t="s">
        <v>165</v>
      </c>
      <c r="C60" s="19" t="s">
        <v>21</v>
      </c>
      <c r="D60" s="19" t="s">
        <v>54</v>
      </c>
      <c r="E60" s="11">
        <f t="shared" si="430"/>
        <v>10</v>
      </c>
      <c r="F60" s="11">
        <f t="shared" si="431"/>
        <v>0</v>
      </c>
      <c r="G60" s="11">
        <f t="shared" si="432"/>
        <v>0</v>
      </c>
      <c r="H60" s="11">
        <f t="shared" si="433"/>
        <v>10</v>
      </c>
      <c r="I60" s="11">
        <f t="shared" si="434"/>
        <v>0</v>
      </c>
      <c r="J60" s="40">
        <f t="shared" si="435"/>
        <v>0</v>
      </c>
      <c r="K60" s="27">
        <v>0</v>
      </c>
      <c r="L60" s="27">
        <v>0</v>
      </c>
      <c r="M60" s="41">
        <v>0</v>
      </c>
      <c r="N60" s="27">
        <v>0</v>
      </c>
      <c r="O60" s="35">
        <f t="shared" si="436"/>
        <v>0</v>
      </c>
      <c r="P60" s="27">
        <v>0</v>
      </c>
      <c r="Q60" s="27">
        <v>0</v>
      </c>
      <c r="R60" s="42">
        <v>0</v>
      </c>
      <c r="S60" s="27">
        <v>0</v>
      </c>
      <c r="T60" s="35">
        <f t="shared" si="437"/>
        <v>0</v>
      </c>
      <c r="U60" s="27">
        <v>0</v>
      </c>
      <c r="V60" s="55">
        <v>0</v>
      </c>
      <c r="W60" s="60">
        <f t="shared" si="335"/>
        <v>0</v>
      </c>
      <c r="X60" s="56">
        <v>0</v>
      </c>
      <c r="Y60" s="35">
        <f t="shared" si="438"/>
        <v>10</v>
      </c>
      <c r="Z60" s="27">
        <v>0</v>
      </c>
      <c r="AA60" s="67">
        <v>0</v>
      </c>
      <c r="AB60" s="73">
        <v>10</v>
      </c>
      <c r="AC60" s="68">
        <v>0</v>
      </c>
      <c r="AD60" s="25">
        <f t="shared" si="439"/>
        <v>0</v>
      </c>
      <c r="AE60" s="27">
        <v>0</v>
      </c>
      <c r="AF60" s="27">
        <v>0</v>
      </c>
      <c r="AG60" s="26">
        <v>0</v>
      </c>
      <c r="AH60" s="27">
        <v>0</v>
      </c>
      <c r="AI60" s="25">
        <f t="shared" si="440"/>
        <v>0</v>
      </c>
      <c r="AJ60" s="27">
        <v>0</v>
      </c>
      <c r="AK60" s="27">
        <v>0</v>
      </c>
      <c r="AL60" s="26">
        <v>0</v>
      </c>
      <c r="AM60" s="27">
        <v>0</v>
      </c>
      <c r="AN60" s="25">
        <f t="shared" si="441"/>
        <v>0</v>
      </c>
      <c r="AO60" s="27">
        <v>0</v>
      </c>
      <c r="AP60" s="27">
        <v>0</v>
      </c>
      <c r="AQ60" s="26">
        <v>0</v>
      </c>
      <c r="AR60" s="27">
        <v>0</v>
      </c>
      <c r="AS60" s="25">
        <f t="shared" si="442"/>
        <v>0</v>
      </c>
      <c r="AT60" s="27">
        <v>0</v>
      </c>
      <c r="AU60" s="27">
        <v>0</v>
      </c>
      <c r="AV60" s="26">
        <v>0</v>
      </c>
      <c r="AW60" s="27">
        <v>0</v>
      </c>
      <c r="AX60" s="25">
        <f t="shared" si="443"/>
        <v>0</v>
      </c>
      <c r="AY60" s="27">
        <v>0</v>
      </c>
      <c r="AZ60" s="27">
        <v>0</v>
      </c>
      <c r="BA60" s="26">
        <v>0</v>
      </c>
      <c r="BB60" s="27">
        <v>0</v>
      </c>
      <c r="BC60" s="25">
        <f t="shared" si="444"/>
        <v>0</v>
      </c>
      <c r="BD60" s="27">
        <v>0</v>
      </c>
      <c r="BE60" s="27">
        <v>0</v>
      </c>
      <c r="BF60" s="26">
        <v>0</v>
      </c>
      <c r="BG60" s="27">
        <v>0</v>
      </c>
    </row>
    <row r="61" spans="1:59" ht="78.75" x14ac:dyDescent="0.25">
      <c r="A61" s="10" t="s">
        <v>166</v>
      </c>
      <c r="B61" s="50" t="s">
        <v>158</v>
      </c>
      <c r="C61" s="19" t="s">
        <v>21</v>
      </c>
      <c r="D61" s="19" t="s">
        <v>54</v>
      </c>
      <c r="E61" s="11">
        <f t="shared" ref="E61:E64" si="445">J61+O61+T61+Y61+AD61+AI61+AN61+AS61+AX61+BC61</f>
        <v>23</v>
      </c>
      <c r="F61" s="11">
        <f t="shared" ref="F61:F64" si="446">K61+P61+U61+Z61+AE61+AJ61+AO61+AT61+AY61+BD61</f>
        <v>0</v>
      </c>
      <c r="G61" s="11">
        <f t="shared" ref="G61:G64" si="447">L61+Q61+V61+AA61+AF61+AK61+AP61+AU61+AZ61+BE61</f>
        <v>0</v>
      </c>
      <c r="H61" s="11">
        <f t="shared" ref="H61:H64" si="448">M61+R61+W61+AB61+AG61+AL61+AQ61+AV61+BA61+BF61</f>
        <v>23</v>
      </c>
      <c r="I61" s="11">
        <f t="shared" ref="I61:I64" si="449">N61+S61+X61+AC61+AH61+AM61+AR61+AW61+BB61+BG61</f>
        <v>0</v>
      </c>
      <c r="J61" s="40">
        <f t="shared" ref="J61:J64" si="450">M61</f>
        <v>0</v>
      </c>
      <c r="K61" s="27">
        <v>0</v>
      </c>
      <c r="L61" s="27">
        <v>0</v>
      </c>
      <c r="M61" s="41">
        <v>0</v>
      </c>
      <c r="N61" s="27">
        <v>0</v>
      </c>
      <c r="O61" s="35">
        <f t="shared" ref="O61:O64" si="451">R61</f>
        <v>0</v>
      </c>
      <c r="P61" s="27">
        <v>0</v>
      </c>
      <c r="Q61" s="27">
        <v>0</v>
      </c>
      <c r="R61" s="42">
        <v>0</v>
      </c>
      <c r="S61" s="27">
        <v>0</v>
      </c>
      <c r="T61" s="35">
        <f t="shared" ref="T61:T64" si="452">W61</f>
        <v>0</v>
      </c>
      <c r="U61" s="27">
        <v>0</v>
      </c>
      <c r="V61" s="55">
        <v>0</v>
      </c>
      <c r="W61" s="60">
        <f t="shared" si="335"/>
        <v>0</v>
      </c>
      <c r="X61" s="56">
        <v>0</v>
      </c>
      <c r="Y61" s="35">
        <f t="shared" ref="Y61:Y64" si="453">AB61+AC61+AA61</f>
        <v>23</v>
      </c>
      <c r="Z61" s="27">
        <v>0</v>
      </c>
      <c r="AA61" s="67">
        <v>0</v>
      </c>
      <c r="AB61" s="70">
        <v>23</v>
      </c>
      <c r="AC61" s="68">
        <v>0</v>
      </c>
      <c r="AD61" s="25">
        <f t="shared" ref="AD61:AD64" si="454">AG61</f>
        <v>0</v>
      </c>
      <c r="AE61" s="27">
        <v>0</v>
      </c>
      <c r="AF61" s="27">
        <v>0</v>
      </c>
      <c r="AG61" s="26">
        <v>0</v>
      </c>
      <c r="AH61" s="27">
        <v>0</v>
      </c>
      <c r="AI61" s="25">
        <f t="shared" ref="AI61:AI64" si="455">AL61</f>
        <v>0</v>
      </c>
      <c r="AJ61" s="27">
        <v>0</v>
      </c>
      <c r="AK61" s="27">
        <v>0</v>
      </c>
      <c r="AL61" s="26">
        <v>0</v>
      </c>
      <c r="AM61" s="27">
        <v>0</v>
      </c>
      <c r="AN61" s="25">
        <f t="shared" ref="AN61:AN64" si="456">AQ61</f>
        <v>0</v>
      </c>
      <c r="AO61" s="27">
        <v>0</v>
      </c>
      <c r="AP61" s="27">
        <v>0</v>
      </c>
      <c r="AQ61" s="26">
        <v>0</v>
      </c>
      <c r="AR61" s="27">
        <v>0</v>
      </c>
      <c r="AS61" s="25">
        <f t="shared" ref="AS61:AS64" si="457">AV61</f>
        <v>0</v>
      </c>
      <c r="AT61" s="27">
        <v>0</v>
      </c>
      <c r="AU61" s="27">
        <v>0</v>
      </c>
      <c r="AV61" s="26">
        <v>0</v>
      </c>
      <c r="AW61" s="27">
        <v>0</v>
      </c>
      <c r="AX61" s="25">
        <f t="shared" ref="AX61:AX64" si="458">BA61</f>
        <v>0</v>
      </c>
      <c r="AY61" s="27">
        <v>0</v>
      </c>
      <c r="AZ61" s="27">
        <v>0</v>
      </c>
      <c r="BA61" s="26">
        <v>0</v>
      </c>
      <c r="BB61" s="27">
        <v>0</v>
      </c>
      <c r="BC61" s="25">
        <f t="shared" ref="BC61:BC64" si="459">BF61</f>
        <v>0</v>
      </c>
      <c r="BD61" s="27">
        <v>0</v>
      </c>
      <c r="BE61" s="27">
        <v>0</v>
      </c>
      <c r="BF61" s="26">
        <v>0</v>
      </c>
      <c r="BG61" s="27">
        <v>0</v>
      </c>
    </row>
    <row r="62" spans="1:59" ht="78.75" x14ac:dyDescent="0.25">
      <c r="A62" s="10" t="s">
        <v>167</v>
      </c>
      <c r="B62" s="50" t="s">
        <v>159</v>
      </c>
      <c r="C62" s="19" t="s">
        <v>21</v>
      </c>
      <c r="D62" s="19" t="s">
        <v>54</v>
      </c>
      <c r="E62" s="11">
        <f t="shared" si="445"/>
        <v>79</v>
      </c>
      <c r="F62" s="11">
        <f t="shared" si="446"/>
        <v>0</v>
      </c>
      <c r="G62" s="11">
        <f t="shared" si="447"/>
        <v>0</v>
      </c>
      <c r="H62" s="11">
        <f t="shared" si="448"/>
        <v>79</v>
      </c>
      <c r="I62" s="11">
        <f t="shared" si="449"/>
        <v>0</v>
      </c>
      <c r="J62" s="40">
        <f t="shared" si="450"/>
        <v>0</v>
      </c>
      <c r="K62" s="27">
        <v>0</v>
      </c>
      <c r="L62" s="27">
        <v>0</v>
      </c>
      <c r="M62" s="41">
        <v>0</v>
      </c>
      <c r="N62" s="27">
        <v>0</v>
      </c>
      <c r="O62" s="35">
        <f t="shared" si="451"/>
        <v>0</v>
      </c>
      <c r="P62" s="27">
        <v>0</v>
      </c>
      <c r="Q62" s="27">
        <v>0</v>
      </c>
      <c r="R62" s="42">
        <v>0</v>
      </c>
      <c r="S62" s="27">
        <v>0</v>
      </c>
      <c r="T62" s="35">
        <f t="shared" si="452"/>
        <v>0</v>
      </c>
      <c r="U62" s="27">
        <v>0</v>
      </c>
      <c r="V62" s="55">
        <v>0</v>
      </c>
      <c r="W62" s="60">
        <f t="shared" si="335"/>
        <v>0</v>
      </c>
      <c r="X62" s="56">
        <v>0</v>
      </c>
      <c r="Y62" s="35">
        <f t="shared" si="453"/>
        <v>79</v>
      </c>
      <c r="Z62" s="27">
        <v>0</v>
      </c>
      <c r="AA62" s="67">
        <v>0</v>
      </c>
      <c r="AB62" s="70">
        <v>79</v>
      </c>
      <c r="AC62" s="68">
        <v>0</v>
      </c>
      <c r="AD62" s="25">
        <f t="shared" si="454"/>
        <v>0</v>
      </c>
      <c r="AE62" s="27">
        <v>0</v>
      </c>
      <c r="AF62" s="27">
        <v>0</v>
      </c>
      <c r="AG62" s="26">
        <v>0</v>
      </c>
      <c r="AH62" s="27">
        <v>0</v>
      </c>
      <c r="AI62" s="25">
        <f t="shared" si="455"/>
        <v>0</v>
      </c>
      <c r="AJ62" s="27">
        <v>0</v>
      </c>
      <c r="AK62" s="27">
        <v>0</v>
      </c>
      <c r="AL62" s="26">
        <v>0</v>
      </c>
      <c r="AM62" s="27">
        <v>0</v>
      </c>
      <c r="AN62" s="25">
        <f t="shared" si="456"/>
        <v>0</v>
      </c>
      <c r="AO62" s="27">
        <v>0</v>
      </c>
      <c r="AP62" s="27">
        <v>0</v>
      </c>
      <c r="AQ62" s="26">
        <v>0</v>
      </c>
      <c r="AR62" s="27">
        <v>0</v>
      </c>
      <c r="AS62" s="25">
        <f t="shared" si="457"/>
        <v>0</v>
      </c>
      <c r="AT62" s="27">
        <v>0</v>
      </c>
      <c r="AU62" s="27">
        <v>0</v>
      </c>
      <c r="AV62" s="26">
        <v>0</v>
      </c>
      <c r="AW62" s="27">
        <v>0</v>
      </c>
      <c r="AX62" s="25">
        <f t="shared" si="458"/>
        <v>0</v>
      </c>
      <c r="AY62" s="27">
        <v>0</v>
      </c>
      <c r="AZ62" s="27">
        <v>0</v>
      </c>
      <c r="BA62" s="26">
        <v>0</v>
      </c>
      <c r="BB62" s="27">
        <v>0</v>
      </c>
      <c r="BC62" s="25">
        <f t="shared" si="459"/>
        <v>0</v>
      </c>
      <c r="BD62" s="27">
        <v>0</v>
      </c>
      <c r="BE62" s="27">
        <v>0</v>
      </c>
      <c r="BF62" s="26">
        <v>0</v>
      </c>
      <c r="BG62" s="27">
        <v>0</v>
      </c>
    </row>
    <row r="63" spans="1:59" ht="63" x14ac:dyDescent="0.25">
      <c r="A63" s="10" t="s">
        <v>168</v>
      </c>
      <c r="B63" s="50" t="s">
        <v>160</v>
      </c>
      <c r="C63" s="19" t="s">
        <v>21</v>
      </c>
      <c r="D63" s="19" t="s">
        <v>54</v>
      </c>
      <c r="E63" s="11">
        <f t="shared" si="445"/>
        <v>600</v>
      </c>
      <c r="F63" s="11">
        <f t="shared" si="446"/>
        <v>0</v>
      </c>
      <c r="G63" s="11">
        <f t="shared" si="447"/>
        <v>0</v>
      </c>
      <c r="H63" s="11">
        <f t="shared" si="448"/>
        <v>600</v>
      </c>
      <c r="I63" s="11">
        <f t="shared" si="449"/>
        <v>0</v>
      </c>
      <c r="J63" s="40">
        <f t="shared" si="450"/>
        <v>0</v>
      </c>
      <c r="K63" s="27">
        <v>0</v>
      </c>
      <c r="L63" s="27">
        <v>0</v>
      </c>
      <c r="M63" s="41">
        <v>0</v>
      </c>
      <c r="N63" s="27">
        <v>0</v>
      </c>
      <c r="O63" s="35">
        <f t="shared" si="451"/>
        <v>0</v>
      </c>
      <c r="P63" s="27">
        <v>0</v>
      </c>
      <c r="Q63" s="27">
        <v>0</v>
      </c>
      <c r="R63" s="42">
        <v>0</v>
      </c>
      <c r="S63" s="27">
        <v>0</v>
      </c>
      <c r="T63" s="35">
        <f t="shared" si="452"/>
        <v>0</v>
      </c>
      <c r="U63" s="27">
        <v>0</v>
      </c>
      <c r="V63" s="55">
        <v>0</v>
      </c>
      <c r="W63" s="60">
        <f t="shared" si="335"/>
        <v>0</v>
      </c>
      <c r="X63" s="56">
        <v>0</v>
      </c>
      <c r="Y63" s="35">
        <f t="shared" si="453"/>
        <v>600</v>
      </c>
      <c r="Z63" s="27">
        <v>0</v>
      </c>
      <c r="AA63" s="67">
        <v>0</v>
      </c>
      <c r="AB63" s="70">
        <v>600</v>
      </c>
      <c r="AC63" s="68">
        <v>0</v>
      </c>
      <c r="AD63" s="25">
        <f t="shared" si="454"/>
        <v>0</v>
      </c>
      <c r="AE63" s="27">
        <v>0</v>
      </c>
      <c r="AF63" s="27">
        <v>0</v>
      </c>
      <c r="AG63" s="26">
        <v>0</v>
      </c>
      <c r="AH63" s="27">
        <v>0</v>
      </c>
      <c r="AI63" s="25">
        <f t="shared" si="455"/>
        <v>0</v>
      </c>
      <c r="AJ63" s="27">
        <v>0</v>
      </c>
      <c r="AK63" s="27">
        <v>0</v>
      </c>
      <c r="AL63" s="26">
        <v>0</v>
      </c>
      <c r="AM63" s="27">
        <v>0</v>
      </c>
      <c r="AN63" s="25">
        <f t="shared" si="456"/>
        <v>0</v>
      </c>
      <c r="AO63" s="27">
        <v>0</v>
      </c>
      <c r="AP63" s="27">
        <v>0</v>
      </c>
      <c r="AQ63" s="26">
        <v>0</v>
      </c>
      <c r="AR63" s="27">
        <v>0</v>
      </c>
      <c r="AS63" s="25">
        <f t="shared" si="457"/>
        <v>0</v>
      </c>
      <c r="AT63" s="27">
        <v>0</v>
      </c>
      <c r="AU63" s="27">
        <v>0</v>
      </c>
      <c r="AV63" s="26">
        <v>0</v>
      </c>
      <c r="AW63" s="27">
        <v>0</v>
      </c>
      <c r="AX63" s="25">
        <f t="shared" si="458"/>
        <v>0</v>
      </c>
      <c r="AY63" s="27">
        <v>0</v>
      </c>
      <c r="AZ63" s="27">
        <v>0</v>
      </c>
      <c r="BA63" s="26">
        <v>0</v>
      </c>
      <c r="BB63" s="27">
        <v>0</v>
      </c>
      <c r="BC63" s="25">
        <f t="shared" si="459"/>
        <v>0</v>
      </c>
      <c r="BD63" s="27">
        <v>0</v>
      </c>
      <c r="BE63" s="27">
        <v>0</v>
      </c>
      <c r="BF63" s="26">
        <v>0</v>
      </c>
      <c r="BG63" s="27">
        <v>0</v>
      </c>
    </row>
    <row r="64" spans="1:59" ht="63" x14ac:dyDescent="0.25">
      <c r="A64" s="10" t="s">
        <v>169</v>
      </c>
      <c r="B64" s="74" t="s">
        <v>161</v>
      </c>
      <c r="C64" s="19" t="s">
        <v>21</v>
      </c>
      <c r="D64" s="19" t="s">
        <v>54</v>
      </c>
      <c r="E64" s="11">
        <f t="shared" si="445"/>
        <v>600</v>
      </c>
      <c r="F64" s="11">
        <f t="shared" si="446"/>
        <v>0</v>
      </c>
      <c r="G64" s="11">
        <f t="shared" si="447"/>
        <v>0</v>
      </c>
      <c r="H64" s="11">
        <f t="shared" si="448"/>
        <v>600</v>
      </c>
      <c r="I64" s="11">
        <f t="shared" si="449"/>
        <v>0</v>
      </c>
      <c r="J64" s="40">
        <f t="shared" si="450"/>
        <v>0</v>
      </c>
      <c r="K64" s="27">
        <v>0</v>
      </c>
      <c r="L64" s="27">
        <v>0</v>
      </c>
      <c r="M64" s="41">
        <v>0</v>
      </c>
      <c r="N64" s="27">
        <v>0</v>
      </c>
      <c r="O64" s="35">
        <f t="shared" si="451"/>
        <v>0</v>
      </c>
      <c r="P64" s="27">
        <v>0</v>
      </c>
      <c r="Q64" s="27">
        <v>0</v>
      </c>
      <c r="R64" s="42">
        <v>0</v>
      </c>
      <c r="S64" s="27">
        <v>0</v>
      </c>
      <c r="T64" s="35">
        <f t="shared" si="452"/>
        <v>0</v>
      </c>
      <c r="U64" s="27">
        <v>0</v>
      </c>
      <c r="V64" s="55">
        <v>0</v>
      </c>
      <c r="W64" s="60">
        <f t="shared" si="335"/>
        <v>0</v>
      </c>
      <c r="X64" s="56">
        <v>0</v>
      </c>
      <c r="Y64" s="35">
        <f t="shared" si="453"/>
        <v>600</v>
      </c>
      <c r="Z64" s="27">
        <v>0</v>
      </c>
      <c r="AA64" s="67">
        <v>0</v>
      </c>
      <c r="AB64" s="70">
        <v>600</v>
      </c>
      <c r="AC64" s="68">
        <v>0</v>
      </c>
      <c r="AD64" s="25">
        <f t="shared" si="454"/>
        <v>0</v>
      </c>
      <c r="AE64" s="27">
        <v>0</v>
      </c>
      <c r="AF64" s="27">
        <v>0</v>
      </c>
      <c r="AG64" s="26">
        <v>0</v>
      </c>
      <c r="AH64" s="27">
        <v>0</v>
      </c>
      <c r="AI64" s="25">
        <f t="shared" si="455"/>
        <v>0</v>
      </c>
      <c r="AJ64" s="27">
        <v>0</v>
      </c>
      <c r="AK64" s="27">
        <v>0</v>
      </c>
      <c r="AL64" s="26">
        <v>0</v>
      </c>
      <c r="AM64" s="27">
        <v>0</v>
      </c>
      <c r="AN64" s="25">
        <f t="shared" si="456"/>
        <v>0</v>
      </c>
      <c r="AO64" s="27">
        <v>0</v>
      </c>
      <c r="AP64" s="27">
        <v>0</v>
      </c>
      <c r="AQ64" s="26">
        <v>0</v>
      </c>
      <c r="AR64" s="27">
        <v>0</v>
      </c>
      <c r="AS64" s="25">
        <f t="shared" si="457"/>
        <v>0</v>
      </c>
      <c r="AT64" s="27">
        <v>0</v>
      </c>
      <c r="AU64" s="27">
        <v>0</v>
      </c>
      <c r="AV64" s="26">
        <v>0</v>
      </c>
      <c r="AW64" s="27">
        <v>0</v>
      </c>
      <c r="AX64" s="25">
        <f t="shared" si="458"/>
        <v>0</v>
      </c>
      <c r="AY64" s="27">
        <v>0</v>
      </c>
      <c r="AZ64" s="27">
        <v>0</v>
      </c>
      <c r="BA64" s="26">
        <v>0</v>
      </c>
      <c r="BB64" s="27">
        <v>0</v>
      </c>
      <c r="BC64" s="25">
        <f t="shared" si="459"/>
        <v>0</v>
      </c>
      <c r="BD64" s="27">
        <v>0</v>
      </c>
      <c r="BE64" s="27">
        <v>0</v>
      </c>
      <c r="BF64" s="26">
        <v>0</v>
      </c>
      <c r="BG64" s="27">
        <v>0</v>
      </c>
    </row>
    <row r="65" spans="1:59" ht="78.75" x14ac:dyDescent="0.25">
      <c r="A65" s="66" t="s">
        <v>172</v>
      </c>
      <c r="B65" s="50" t="s">
        <v>176</v>
      </c>
      <c r="C65" s="48" t="s">
        <v>21</v>
      </c>
      <c r="D65" s="19" t="s">
        <v>54</v>
      </c>
      <c r="E65" s="11">
        <f t="shared" ref="E65:E66" si="460">J65+O65+T65+Y65+AD65+AI65+AN65+AS65+AX65+BC65</f>
        <v>19.2</v>
      </c>
      <c r="F65" s="11">
        <f t="shared" ref="F65:F66" si="461">K65+P65+U65+Z65+AE65+AJ65+AO65+AT65+AY65+BD65</f>
        <v>0</v>
      </c>
      <c r="G65" s="11">
        <f t="shared" ref="G65:G66" si="462">L65+Q65+V65+AA65+AF65+AK65+AP65+AU65+AZ65+BE65</f>
        <v>0</v>
      </c>
      <c r="H65" s="11">
        <f t="shared" ref="H65:H66" si="463">M65+R65+W65+AB65+AG65+AL65+AQ65+AV65+BA65+BF65</f>
        <v>19.2</v>
      </c>
      <c r="I65" s="11">
        <f t="shared" ref="I65:I66" si="464">N65+S65+X65+AC65+AH65+AM65+AR65+AW65+BB65+BG65</f>
        <v>0</v>
      </c>
      <c r="J65" s="40">
        <f t="shared" ref="J65:J66" si="465">M65</f>
        <v>0</v>
      </c>
      <c r="K65" s="27">
        <v>0</v>
      </c>
      <c r="L65" s="27">
        <v>0</v>
      </c>
      <c r="M65" s="41">
        <v>0</v>
      </c>
      <c r="N65" s="27">
        <v>0</v>
      </c>
      <c r="O65" s="35">
        <f t="shared" ref="O65:O66" si="466">R65</f>
        <v>0</v>
      </c>
      <c r="P65" s="27">
        <v>0</v>
      </c>
      <c r="Q65" s="27">
        <v>0</v>
      </c>
      <c r="R65" s="42">
        <v>0</v>
      </c>
      <c r="S65" s="27">
        <v>0</v>
      </c>
      <c r="T65" s="35">
        <f t="shared" ref="T65:T66" si="467">W65</f>
        <v>0</v>
      </c>
      <c r="U65" s="27">
        <v>0</v>
      </c>
      <c r="V65" s="55">
        <v>0</v>
      </c>
      <c r="W65" s="60">
        <f t="shared" si="335"/>
        <v>0</v>
      </c>
      <c r="X65" s="56">
        <v>0</v>
      </c>
      <c r="Y65" s="35">
        <f t="shared" ref="Y65:Y66" si="468">AB65+AC65+AA65</f>
        <v>19.2</v>
      </c>
      <c r="Z65" s="27">
        <v>0</v>
      </c>
      <c r="AA65" s="67">
        <v>0</v>
      </c>
      <c r="AB65" s="70">
        <v>19.2</v>
      </c>
      <c r="AC65" s="68">
        <v>0</v>
      </c>
      <c r="AD65" s="25">
        <f t="shared" ref="AD65:AD66" si="469">AG65</f>
        <v>0</v>
      </c>
      <c r="AE65" s="27">
        <v>0</v>
      </c>
      <c r="AF65" s="27">
        <v>0</v>
      </c>
      <c r="AG65" s="26">
        <v>0</v>
      </c>
      <c r="AH65" s="27">
        <v>0</v>
      </c>
      <c r="AI65" s="25">
        <f t="shared" ref="AI65:AI66" si="470">AL65</f>
        <v>0</v>
      </c>
      <c r="AJ65" s="27">
        <v>0</v>
      </c>
      <c r="AK65" s="27">
        <v>0</v>
      </c>
      <c r="AL65" s="26">
        <v>0</v>
      </c>
      <c r="AM65" s="27">
        <v>0</v>
      </c>
      <c r="AN65" s="25">
        <f t="shared" ref="AN65:AN66" si="471">AQ65</f>
        <v>0</v>
      </c>
      <c r="AO65" s="27">
        <v>0</v>
      </c>
      <c r="AP65" s="27">
        <v>0</v>
      </c>
      <c r="AQ65" s="26">
        <v>0</v>
      </c>
      <c r="AR65" s="27">
        <v>0</v>
      </c>
      <c r="AS65" s="25">
        <f t="shared" ref="AS65:AS66" si="472">AV65</f>
        <v>0</v>
      </c>
      <c r="AT65" s="27">
        <v>0</v>
      </c>
      <c r="AU65" s="27">
        <v>0</v>
      </c>
      <c r="AV65" s="26">
        <v>0</v>
      </c>
      <c r="AW65" s="27">
        <v>0</v>
      </c>
      <c r="AX65" s="25">
        <f t="shared" ref="AX65:AX66" si="473">BA65</f>
        <v>0</v>
      </c>
      <c r="AY65" s="27">
        <v>0</v>
      </c>
      <c r="AZ65" s="27">
        <v>0</v>
      </c>
      <c r="BA65" s="26">
        <v>0</v>
      </c>
      <c r="BB65" s="27">
        <v>0</v>
      </c>
      <c r="BC65" s="25">
        <f t="shared" ref="BC65:BC66" si="474">BF65</f>
        <v>0</v>
      </c>
      <c r="BD65" s="27">
        <v>0</v>
      </c>
      <c r="BE65" s="27">
        <v>0</v>
      </c>
      <c r="BF65" s="26">
        <v>0</v>
      </c>
      <c r="BG65" s="27">
        <v>0</v>
      </c>
    </row>
    <row r="66" spans="1:59" ht="78.75" x14ac:dyDescent="0.25">
      <c r="A66" s="66" t="s">
        <v>173</v>
      </c>
      <c r="B66" s="50" t="s">
        <v>177</v>
      </c>
      <c r="C66" s="48" t="s">
        <v>21</v>
      </c>
      <c r="D66" s="19" t="s">
        <v>54</v>
      </c>
      <c r="E66" s="11">
        <f t="shared" si="460"/>
        <v>19.2</v>
      </c>
      <c r="F66" s="11">
        <f t="shared" si="461"/>
        <v>0</v>
      </c>
      <c r="G66" s="11">
        <f t="shared" si="462"/>
        <v>0</v>
      </c>
      <c r="H66" s="11">
        <f t="shared" si="463"/>
        <v>19.2</v>
      </c>
      <c r="I66" s="11">
        <f t="shared" si="464"/>
        <v>0</v>
      </c>
      <c r="J66" s="40">
        <f t="shared" si="465"/>
        <v>0</v>
      </c>
      <c r="K66" s="27">
        <v>0</v>
      </c>
      <c r="L66" s="27">
        <v>0</v>
      </c>
      <c r="M66" s="41">
        <v>0</v>
      </c>
      <c r="N66" s="27">
        <v>0</v>
      </c>
      <c r="O66" s="35">
        <f t="shared" si="466"/>
        <v>0</v>
      </c>
      <c r="P66" s="27">
        <v>0</v>
      </c>
      <c r="Q66" s="27">
        <v>0</v>
      </c>
      <c r="R66" s="42">
        <v>0</v>
      </c>
      <c r="S66" s="27">
        <v>0</v>
      </c>
      <c r="T66" s="35">
        <f t="shared" si="467"/>
        <v>0</v>
      </c>
      <c r="U66" s="27">
        <v>0</v>
      </c>
      <c r="V66" s="55">
        <v>0</v>
      </c>
      <c r="W66" s="60">
        <f t="shared" si="335"/>
        <v>0</v>
      </c>
      <c r="X66" s="56">
        <v>0</v>
      </c>
      <c r="Y66" s="35">
        <f t="shared" si="468"/>
        <v>19.2</v>
      </c>
      <c r="Z66" s="27">
        <v>0</v>
      </c>
      <c r="AA66" s="67">
        <v>0</v>
      </c>
      <c r="AB66" s="70">
        <v>19.2</v>
      </c>
      <c r="AC66" s="68">
        <v>0</v>
      </c>
      <c r="AD66" s="25">
        <f t="shared" si="469"/>
        <v>0</v>
      </c>
      <c r="AE66" s="27">
        <v>0</v>
      </c>
      <c r="AF66" s="27">
        <v>0</v>
      </c>
      <c r="AG66" s="26">
        <v>0</v>
      </c>
      <c r="AH66" s="27">
        <v>0</v>
      </c>
      <c r="AI66" s="25">
        <f t="shared" si="470"/>
        <v>0</v>
      </c>
      <c r="AJ66" s="27">
        <v>0</v>
      </c>
      <c r="AK66" s="27">
        <v>0</v>
      </c>
      <c r="AL66" s="26">
        <v>0</v>
      </c>
      <c r="AM66" s="27">
        <v>0</v>
      </c>
      <c r="AN66" s="25">
        <f t="shared" si="471"/>
        <v>0</v>
      </c>
      <c r="AO66" s="27">
        <v>0</v>
      </c>
      <c r="AP66" s="27">
        <v>0</v>
      </c>
      <c r="AQ66" s="26">
        <v>0</v>
      </c>
      <c r="AR66" s="27">
        <v>0</v>
      </c>
      <c r="AS66" s="25">
        <f t="shared" si="472"/>
        <v>0</v>
      </c>
      <c r="AT66" s="27">
        <v>0</v>
      </c>
      <c r="AU66" s="27">
        <v>0</v>
      </c>
      <c r="AV66" s="26">
        <v>0</v>
      </c>
      <c r="AW66" s="27">
        <v>0</v>
      </c>
      <c r="AX66" s="25">
        <f t="shared" si="473"/>
        <v>0</v>
      </c>
      <c r="AY66" s="27">
        <v>0</v>
      </c>
      <c r="AZ66" s="27">
        <v>0</v>
      </c>
      <c r="BA66" s="26">
        <v>0</v>
      </c>
      <c r="BB66" s="27">
        <v>0</v>
      </c>
      <c r="BC66" s="25">
        <f t="shared" si="474"/>
        <v>0</v>
      </c>
      <c r="BD66" s="27">
        <v>0</v>
      </c>
      <c r="BE66" s="27">
        <v>0</v>
      </c>
      <c r="BF66" s="26">
        <v>0</v>
      </c>
      <c r="BG66" s="27">
        <v>0</v>
      </c>
    </row>
    <row r="67" spans="1:59" ht="63" x14ac:dyDescent="0.25">
      <c r="A67" s="66" t="s">
        <v>174</v>
      </c>
      <c r="B67" s="50" t="s">
        <v>178</v>
      </c>
      <c r="C67" s="48" t="s">
        <v>21</v>
      </c>
      <c r="D67" s="19" t="s">
        <v>54</v>
      </c>
      <c r="E67" s="11">
        <f t="shared" ref="E67:E68" si="475">J67+O67+T67+Y67+AD67+AI67+AN67+AS67+AX67+BC67</f>
        <v>19.2</v>
      </c>
      <c r="F67" s="11">
        <f t="shared" ref="F67:F68" si="476">K67+P67+U67+Z67+AE67+AJ67+AO67+AT67+AY67+BD67</f>
        <v>0</v>
      </c>
      <c r="G67" s="11">
        <f t="shared" ref="G67:G68" si="477">L67+Q67+V67+AA67+AF67+AK67+AP67+AU67+AZ67+BE67</f>
        <v>0</v>
      </c>
      <c r="H67" s="11">
        <f t="shared" ref="H67:H68" si="478">M67+R67+W67+AB67+AG67+AL67+AQ67+AV67+BA67+BF67</f>
        <v>19.2</v>
      </c>
      <c r="I67" s="11">
        <f t="shared" ref="I67:I68" si="479">N67+S67+X67+AC67+AH67+AM67+AR67+AW67+BB67+BG67</f>
        <v>0</v>
      </c>
      <c r="J67" s="40">
        <f t="shared" ref="J67:J68" si="480">M67</f>
        <v>0</v>
      </c>
      <c r="K67" s="27">
        <v>0</v>
      </c>
      <c r="L67" s="27">
        <v>0</v>
      </c>
      <c r="M67" s="41">
        <v>0</v>
      </c>
      <c r="N67" s="27">
        <v>0</v>
      </c>
      <c r="O67" s="35">
        <f t="shared" ref="O67" si="481">R67</f>
        <v>0</v>
      </c>
      <c r="P67" s="27">
        <v>0</v>
      </c>
      <c r="Q67" s="27">
        <v>0</v>
      </c>
      <c r="R67" s="42">
        <v>0</v>
      </c>
      <c r="S67" s="27">
        <v>0</v>
      </c>
      <c r="T67" s="35">
        <f t="shared" ref="T67:T68" si="482">W67</f>
        <v>0</v>
      </c>
      <c r="U67" s="27">
        <v>0</v>
      </c>
      <c r="V67" s="55">
        <v>0</v>
      </c>
      <c r="W67" s="60">
        <f t="shared" si="335"/>
        <v>0</v>
      </c>
      <c r="X67" s="56">
        <v>0</v>
      </c>
      <c r="Y67" s="35">
        <f t="shared" ref="Y67:Y68" si="483">AB67+AC67+AA67</f>
        <v>19.2</v>
      </c>
      <c r="Z67" s="27">
        <v>0</v>
      </c>
      <c r="AA67" s="67">
        <v>0</v>
      </c>
      <c r="AB67" s="70">
        <v>19.2</v>
      </c>
      <c r="AC67" s="68">
        <v>0</v>
      </c>
      <c r="AD67" s="25">
        <f t="shared" ref="AD67:AD68" si="484">AG67</f>
        <v>0</v>
      </c>
      <c r="AE67" s="27">
        <v>0</v>
      </c>
      <c r="AF67" s="27">
        <v>0</v>
      </c>
      <c r="AG67" s="26">
        <v>0</v>
      </c>
      <c r="AH67" s="27">
        <v>0</v>
      </c>
      <c r="AI67" s="25">
        <f t="shared" ref="AI67:AI68" si="485">AL67</f>
        <v>0</v>
      </c>
      <c r="AJ67" s="27">
        <v>0</v>
      </c>
      <c r="AK67" s="27">
        <v>0</v>
      </c>
      <c r="AL67" s="26">
        <v>0</v>
      </c>
      <c r="AM67" s="27">
        <v>0</v>
      </c>
      <c r="AN67" s="25">
        <f t="shared" ref="AN67:AN68" si="486">AQ67</f>
        <v>0</v>
      </c>
      <c r="AO67" s="27">
        <v>0</v>
      </c>
      <c r="AP67" s="27">
        <v>0</v>
      </c>
      <c r="AQ67" s="26">
        <v>0</v>
      </c>
      <c r="AR67" s="27">
        <v>0</v>
      </c>
      <c r="AS67" s="25">
        <f t="shared" ref="AS67:AS68" si="487">AV67</f>
        <v>0</v>
      </c>
      <c r="AT67" s="27">
        <v>0</v>
      </c>
      <c r="AU67" s="27">
        <v>0</v>
      </c>
      <c r="AV67" s="26">
        <v>0</v>
      </c>
      <c r="AW67" s="27">
        <v>0</v>
      </c>
      <c r="AX67" s="25">
        <f t="shared" ref="AX67:AX68" si="488">BA67</f>
        <v>0</v>
      </c>
      <c r="AY67" s="27">
        <v>0</v>
      </c>
      <c r="AZ67" s="27">
        <v>0</v>
      </c>
      <c r="BA67" s="26">
        <v>0</v>
      </c>
      <c r="BB67" s="27">
        <v>0</v>
      </c>
      <c r="BC67" s="25">
        <f t="shared" ref="BC67:BC68" si="489">BF67</f>
        <v>0</v>
      </c>
      <c r="BD67" s="27">
        <v>0</v>
      </c>
      <c r="BE67" s="27">
        <v>0</v>
      </c>
      <c r="BF67" s="26">
        <v>0</v>
      </c>
      <c r="BG67" s="27">
        <v>0</v>
      </c>
    </row>
    <row r="68" spans="1:59" ht="63" x14ac:dyDescent="0.25">
      <c r="A68" s="66" t="s">
        <v>175</v>
      </c>
      <c r="B68" s="50" t="s">
        <v>179</v>
      </c>
      <c r="C68" s="48" t="s">
        <v>21</v>
      </c>
      <c r="D68" s="19" t="s">
        <v>54</v>
      </c>
      <c r="E68" s="11">
        <f t="shared" si="475"/>
        <v>19.2</v>
      </c>
      <c r="F68" s="11">
        <f t="shared" si="476"/>
        <v>0</v>
      </c>
      <c r="G68" s="11">
        <f t="shared" si="477"/>
        <v>0</v>
      </c>
      <c r="H68" s="11">
        <f t="shared" si="478"/>
        <v>19.2</v>
      </c>
      <c r="I68" s="11">
        <f t="shared" si="479"/>
        <v>0</v>
      </c>
      <c r="J68" s="40">
        <f t="shared" si="480"/>
        <v>0</v>
      </c>
      <c r="K68" s="27">
        <v>0</v>
      </c>
      <c r="L68" s="27">
        <v>0</v>
      </c>
      <c r="M68" s="41">
        <v>0</v>
      </c>
      <c r="N68" s="27">
        <v>0</v>
      </c>
      <c r="O68" s="35">
        <f>R68</f>
        <v>0</v>
      </c>
      <c r="P68" s="27">
        <v>0</v>
      </c>
      <c r="Q68" s="27">
        <v>0</v>
      </c>
      <c r="R68" s="42">
        <v>0</v>
      </c>
      <c r="S68" s="27">
        <v>0</v>
      </c>
      <c r="T68" s="35">
        <f t="shared" si="482"/>
        <v>0</v>
      </c>
      <c r="U68" s="27">
        <v>0</v>
      </c>
      <c r="V68" s="55">
        <v>0</v>
      </c>
      <c r="W68" s="60">
        <f t="shared" si="335"/>
        <v>0</v>
      </c>
      <c r="X68" s="56">
        <v>0</v>
      </c>
      <c r="Y68" s="35">
        <f t="shared" si="483"/>
        <v>19.2</v>
      </c>
      <c r="Z68" s="27">
        <v>0</v>
      </c>
      <c r="AA68" s="67">
        <v>0</v>
      </c>
      <c r="AB68" s="70">
        <v>19.2</v>
      </c>
      <c r="AC68" s="68">
        <v>0</v>
      </c>
      <c r="AD68" s="25">
        <f t="shared" si="484"/>
        <v>0</v>
      </c>
      <c r="AE68" s="27">
        <v>0</v>
      </c>
      <c r="AF68" s="27">
        <v>0</v>
      </c>
      <c r="AG68" s="26">
        <v>0</v>
      </c>
      <c r="AH68" s="27">
        <v>0</v>
      </c>
      <c r="AI68" s="25">
        <f t="shared" si="485"/>
        <v>0</v>
      </c>
      <c r="AJ68" s="27">
        <v>0</v>
      </c>
      <c r="AK68" s="27">
        <v>0</v>
      </c>
      <c r="AL68" s="26">
        <v>0</v>
      </c>
      <c r="AM68" s="27">
        <v>0</v>
      </c>
      <c r="AN68" s="25">
        <f t="shared" si="486"/>
        <v>0</v>
      </c>
      <c r="AO68" s="27">
        <v>0</v>
      </c>
      <c r="AP68" s="27">
        <v>0</v>
      </c>
      <c r="AQ68" s="26">
        <v>0</v>
      </c>
      <c r="AR68" s="27">
        <v>0</v>
      </c>
      <c r="AS68" s="25">
        <f t="shared" si="487"/>
        <v>0</v>
      </c>
      <c r="AT68" s="27">
        <v>0</v>
      </c>
      <c r="AU68" s="27">
        <v>0</v>
      </c>
      <c r="AV68" s="26">
        <v>0</v>
      </c>
      <c r="AW68" s="27">
        <v>0</v>
      </c>
      <c r="AX68" s="25">
        <f t="shared" si="488"/>
        <v>0</v>
      </c>
      <c r="AY68" s="27">
        <v>0</v>
      </c>
      <c r="AZ68" s="27">
        <v>0</v>
      </c>
      <c r="BA68" s="26">
        <v>0</v>
      </c>
      <c r="BB68" s="27">
        <v>0</v>
      </c>
      <c r="BC68" s="25">
        <f t="shared" si="489"/>
        <v>0</v>
      </c>
      <c r="BD68" s="27">
        <v>0</v>
      </c>
      <c r="BE68" s="27">
        <v>0</v>
      </c>
      <c r="BF68" s="26">
        <v>0</v>
      </c>
      <c r="BG68" s="27">
        <v>0</v>
      </c>
    </row>
    <row r="69" spans="1:59" ht="63" x14ac:dyDescent="0.25">
      <c r="A69" s="66" t="s">
        <v>180</v>
      </c>
      <c r="B69" s="50" t="s">
        <v>181</v>
      </c>
      <c r="C69" s="48" t="s">
        <v>21</v>
      </c>
      <c r="D69" s="48" t="s">
        <v>21</v>
      </c>
      <c r="E69" s="11">
        <f t="shared" ref="E69" si="490">J69+O69+T69+Y69+AD69+AI69+AN69+AS69+AX69+BC69</f>
        <v>100000</v>
      </c>
      <c r="F69" s="11">
        <f t="shared" ref="F69" si="491">K69+P69+U69+Z69+AE69+AJ69+AO69+AT69+AY69+BD69</f>
        <v>0</v>
      </c>
      <c r="G69" s="11">
        <f t="shared" ref="G69" si="492">L69+Q69+V69+AA69+AF69+AK69+AP69+AU69+AZ69+BE69</f>
        <v>0</v>
      </c>
      <c r="H69" s="11">
        <f t="shared" ref="H69" si="493">M69+R69+W69+AB69+AG69+AL69+AQ69+AV69+BA69+BF69</f>
        <v>100000</v>
      </c>
      <c r="I69" s="11">
        <f t="shared" ref="I69" si="494">N69+S69+X69+AC69+AH69+AM69+AR69+AW69+BB69+BG69</f>
        <v>0</v>
      </c>
      <c r="J69" s="40">
        <f t="shared" ref="J69" si="495">M69</f>
        <v>0</v>
      </c>
      <c r="K69" s="27">
        <v>0</v>
      </c>
      <c r="L69" s="27">
        <v>0</v>
      </c>
      <c r="M69" s="41">
        <v>0</v>
      </c>
      <c r="N69" s="27">
        <v>0</v>
      </c>
      <c r="O69" s="35">
        <f>R69</f>
        <v>0</v>
      </c>
      <c r="P69" s="27">
        <v>0</v>
      </c>
      <c r="Q69" s="27">
        <v>0</v>
      </c>
      <c r="R69" s="42">
        <v>0</v>
      </c>
      <c r="S69" s="27">
        <v>0</v>
      </c>
      <c r="T69" s="35">
        <f t="shared" ref="T69" si="496">W69</f>
        <v>0</v>
      </c>
      <c r="U69" s="27">
        <v>0</v>
      </c>
      <c r="V69" s="55">
        <v>0</v>
      </c>
      <c r="W69" s="60">
        <f t="shared" si="335"/>
        <v>0</v>
      </c>
      <c r="X69" s="56">
        <v>0</v>
      </c>
      <c r="Y69" s="35">
        <f t="shared" ref="Y69" si="497">AB69+AC69+AA69</f>
        <v>0</v>
      </c>
      <c r="Z69" s="27">
        <v>0</v>
      </c>
      <c r="AA69" s="67">
        <v>0</v>
      </c>
      <c r="AB69" s="70">
        <v>0</v>
      </c>
      <c r="AC69" s="68">
        <v>0</v>
      </c>
      <c r="AD69" s="35">
        <f t="shared" ref="AD69" si="498">AG69</f>
        <v>50000</v>
      </c>
      <c r="AE69" s="27">
        <v>0</v>
      </c>
      <c r="AF69" s="27">
        <v>0</v>
      </c>
      <c r="AG69" s="42">
        <v>50000</v>
      </c>
      <c r="AH69" s="27">
        <v>0</v>
      </c>
      <c r="AI69" s="35">
        <f t="shared" ref="AI69" si="499">AL69</f>
        <v>50000</v>
      </c>
      <c r="AJ69" s="75">
        <v>0</v>
      </c>
      <c r="AK69" s="75">
        <v>0</v>
      </c>
      <c r="AL69" s="42">
        <v>50000</v>
      </c>
      <c r="AM69" s="27">
        <v>0</v>
      </c>
      <c r="AN69" s="25">
        <f t="shared" ref="AN69" si="500">AQ69</f>
        <v>0</v>
      </c>
      <c r="AO69" s="27">
        <v>0</v>
      </c>
      <c r="AP69" s="27">
        <v>0</v>
      </c>
      <c r="AQ69" s="26">
        <v>0</v>
      </c>
      <c r="AR69" s="27">
        <v>0</v>
      </c>
      <c r="AS69" s="25">
        <f t="shared" ref="AS69" si="501">AV69</f>
        <v>0</v>
      </c>
      <c r="AT69" s="27">
        <v>0</v>
      </c>
      <c r="AU69" s="27">
        <v>0</v>
      </c>
      <c r="AV69" s="26">
        <v>0</v>
      </c>
      <c r="AW69" s="27">
        <v>0</v>
      </c>
      <c r="AX69" s="25">
        <f t="shared" ref="AX69" si="502">BA69</f>
        <v>0</v>
      </c>
      <c r="AY69" s="27">
        <v>0</v>
      </c>
      <c r="AZ69" s="27">
        <v>0</v>
      </c>
      <c r="BA69" s="26">
        <v>0</v>
      </c>
      <c r="BB69" s="27">
        <v>0</v>
      </c>
      <c r="BC69" s="25">
        <f t="shared" ref="BC69" si="503">BF69</f>
        <v>0</v>
      </c>
      <c r="BD69" s="27">
        <v>0</v>
      </c>
      <c r="BE69" s="27">
        <v>0</v>
      </c>
      <c r="BF69" s="26">
        <v>0</v>
      </c>
      <c r="BG69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9" fitToWidth="2" fitToHeight="4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2024-06-25T06:36:40Z</cp:lastPrinted>
  <dcterms:created xsi:type="dcterms:W3CDTF">2019-10-14T07:16:42Z</dcterms:created>
  <dcterms:modified xsi:type="dcterms:W3CDTF">2024-09-20T12:18:44Z</dcterms:modified>
</cp:coreProperties>
</file>