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3 г\декабр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1'!$A$1:$N$14</definedName>
    <definedName name="_xlnm.Print_Area" localSheetId="1">'Приложение 2-ТЭО'!$A$1:$BG$44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7" i="1" l="1"/>
  <c r="G5" i="2"/>
  <c r="G12" i="2"/>
  <c r="W18" i="1" l="1"/>
  <c r="W44" i="1" l="1"/>
  <c r="W26" i="1"/>
  <c r="G7" i="2"/>
  <c r="W21" i="1" l="1"/>
  <c r="W32" i="1"/>
  <c r="X40" i="1" l="1"/>
  <c r="W40" i="1"/>
  <c r="X41" i="1"/>
  <c r="W41" i="1"/>
  <c r="F11" i="1" l="1"/>
  <c r="G11" i="1"/>
  <c r="I11" i="1"/>
  <c r="J11" i="1"/>
  <c r="K11" i="1"/>
  <c r="L11" i="1"/>
  <c r="M11" i="1"/>
  <c r="N11" i="1"/>
  <c r="O11" i="1"/>
  <c r="P11" i="1"/>
  <c r="Q11" i="1"/>
  <c r="R11" i="1"/>
  <c r="S11" i="1"/>
  <c r="U11" i="1"/>
  <c r="V11" i="1"/>
  <c r="W11" i="1"/>
  <c r="X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K23" i="1"/>
  <c r="L23" i="1"/>
  <c r="P23" i="1"/>
  <c r="Q23" i="1"/>
  <c r="S23" i="1"/>
  <c r="U23" i="1"/>
  <c r="V23" i="1"/>
  <c r="W23" i="1"/>
  <c r="X23" i="1"/>
  <c r="Z23" i="1"/>
  <c r="AA23" i="1"/>
  <c r="AB23" i="1"/>
  <c r="AC23" i="1"/>
  <c r="AE23" i="1"/>
  <c r="AF23" i="1"/>
  <c r="AG23" i="1"/>
  <c r="AH23" i="1"/>
  <c r="AJ23" i="1"/>
  <c r="AK23" i="1"/>
  <c r="AL23" i="1"/>
  <c r="AM23" i="1"/>
  <c r="AO23" i="1"/>
  <c r="AP23" i="1"/>
  <c r="AQ23" i="1"/>
  <c r="AR23" i="1"/>
  <c r="AT23" i="1"/>
  <c r="AU23" i="1"/>
  <c r="AV23" i="1"/>
  <c r="AW23" i="1"/>
  <c r="AY23" i="1"/>
  <c r="AZ23" i="1"/>
  <c r="BA23" i="1"/>
  <c r="BB23" i="1"/>
  <c r="BD23" i="1"/>
  <c r="BE23" i="1"/>
  <c r="BF23" i="1"/>
  <c r="BG23" i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T43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E43" i="1" l="1"/>
  <c r="BC42" i="1" l="1"/>
  <c r="AX42" i="1"/>
  <c r="AS42" i="1"/>
  <c r="AN42" i="1"/>
  <c r="AI42" i="1"/>
  <c r="AD42" i="1"/>
  <c r="Y42" i="1"/>
  <c r="T42" i="1"/>
  <c r="O42" i="1"/>
  <c r="J42" i="1"/>
  <c r="I42" i="1"/>
  <c r="H42" i="1"/>
  <c r="G42" i="1"/>
  <c r="F42" i="1"/>
  <c r="E42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41" i="1" l="1"/>
  <c r="E21" i="1"/>
  <c r="E22" i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Y11" i="1" s="1"/>
  <c r="T18" i="1"/>
  <c r="T11" i="1" s="1"/>
  <c r="O18" i="1"/>
  <c r="J18" i="1"/>
  <c r="I18" i="1"/>
  <c r="H18" i="1"/>
  <c r="H11" i="1" s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19" i="1" l="1"/>
  <c r="E20" i="1"/>
  <c r="E16" i="1"/>
  <c r="E17" i="1"/>
  <c r="E15" i="1"/>
  <c r="E18" i="1"/>
  <c r="E11" i="1" s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R23" i="1" l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H36" i="1"/>
  <c r="G36" i="1"/>
  <c r="F36" i="1"/>
  <c r="E36" i="1" l="1"/>
  <c r="E37" i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N23" i="1" l="1"/>
  <c r="M23" i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4" i="1"/>
  <c r="BC23" i="1" s="1"/>
  <c r="AX24" i="1"/>
  <c r="AS24" i="1"/>
  <c r="AN24" i="1"/>
  <c r="AN23" i="1" s="1"/>
  <c r="AI24" i="1"/>
  <c r="AI23" i="1" s="1"/>
  <c r="AD24" i="1"/>
  <c r="AD23" i="1" s="1"/>
  <c r="Y24" i="1"/>
  <c r="T24" i="1"/>
  <c r="T23" i="1" s="1"/>
  <c r="O24" i="1"/>
  <c r="O23" i="1" s="1"/>
  <c r="J24" i="1"/>
  <c r="J23" i="1" s="1"/>
  <c r="I24" i="1"/>
  <c r="H24" i="1"/>
  <c r="H23" i="1" s="1"/>
  <c r="G24" i="1"/>
  <c r="G23" i="1" s="1"/>
  <c r="F24" i="1"/>
  <c r="F23" i="1" s="1"/>
  <c r="I23" i="1" l="1"/>
  <c r="Y23" i="1"/>
  <c r="AS23" i="1"/>
  <c r="AX23" i="1"/>
  <c r="E26" i="1"/>
  <c r="E24" i="1"/>
  <c r="E23" i="1" l="1"/>
  <c r="AA10" i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<sst xmlns="http://schemas.openxmlformats.org/spreadsheetml/2006/main" count="268" uniqueCount="128">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</sst>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view="pageBreakPreview" topLeftCell="A4" zoomScaleNormal="100" zoomScaleSheetLayoutView="100" workbookViewId="0">
      <selection activeCell="G12" sqref="G12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6" t="s">
        <v>35</v>
      </c>
      <c r="K1" s="66"/>
      <c r="L1" s="66"/>
      <c r="M1" s="66"/>
      <c r="N1" s="66"/>
    </row>
    <row r="2" spans="1:14" ht="60" customHeight="1" x14ac:dyDescent="0.25">
      <c r="A2" s="67" t="s">
        <v>34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ht="36.75" customHeight="1" x14ac:dyDescent="0.25">
      <c r="A3" s="68" t="s">
        <v>22</v>
      </c>
      <c r="B3" s="68" t="s">
        <v>23</v>
      </c>
      <c r="C3" s="68" t="s">
        <v>24</v>
      </c>
      <c r="D3" s="68" t="s">
        <v>25</v>
      </c>
      <c r="E3" s="69" t="s">
        <v>26</v>
      </c>
      <c r="F3" s="70"/>
      <c r="G3" s="70"/>
      <c r="H3" s="70"/>
      <c r="I3" s="70"/>
      <c r="J3" s="70"/>
      <c r="K3" s="70"/>
      <c r="L3" s="70"/>
      <c r="M3" s="70"/>
      <c r="N3" s="71"/>
    </row>
    <row r="4" spans="1:14" ht="53.25" customHeight="1" x14ac:dyDescent="0.25">
      <c r="A4" s="68"/>
      <c r="B4" s="68"/>
      <c r="C4" s="68"/>
      <c r="D4" s="68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v>40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3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4"/>
      <c r="B7" s="30" t="s">
        <v>75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v>1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4"/>
      <c r="B8" s="30" t="s">
        <v>76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4"/>
      <c r="B9" s="30" t="s">
        <v>97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4"/>
      <c r="B10" s="30" t="s">
        <v>107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4"/>
      <c r="B11" s="30" t="s">
        <v>116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4"/>
      <c r="B12" s="30" t="s">
        <v>122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65"/>
      <c r="B13" s="30" t="s">
        <v>125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v>1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30" t="s">
        <v>58</v>
      </c>
      <c r="B14" s="30" t="s">
        <v>59</v>
      </c>
      <c r="C14" s="34" t="s">
        <v>30</v>
      </c>
      <c r="D14" s="58">
        <v>0</v>
      </c>
      <c r="E14" s="34">
        <v>1</v>
      </c>
      <c r="F14" s="43">
        <v>0</v>
      </c>
      <c r="G14" s="43">
        <v>1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</sheetData>
  <mergeCells count="8">
    <mergeCell ref="A6:A13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44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H10" sqref="H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9" t="s">
        <v>33</v>
      </c>
      <c r="BF1" s="79"/>
      <c r="BG1" s="79"/>
    </row>
    <row r="2" spans="1:62" ht="25.5" customHeight="1" x14ac:dyDescent="0.25">
      <c r="BE2" s="79"/>
      <c r="BF2" s="79"/>
      <c r="BG2" s="79"/>
    </row>
    <row r="3" spans="1:62" ht="30.75" customHeight="1" x14ac:dyDescent="0.25">
      <c r="A3" s="80" t="s">
        <v>32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1"/>
      <c r="BE3" s="79"/>
      <c r="BF3" s="79"/>
      <c r="BG3" s="79"/>
      <c r="BH3" s="15"/>
      <c r="BI3" s="15"/>
      <c r="BJ3" s="15"/>
    </row>
    <row r="4" spans="1:62" x14ac:dyDescent="0.25">
      <c r="E4" s="3"/>
    </row>
    <row r="5" spans="1:62" x14ac:dyDescent="0.25">
      <c r="A5" s="81" t="s">
        <v>0</v>
      </c>
      <c r="B5" s="78" t="s">
        <v>1</v>
      </c>
      <c r="C5" s="78" t="s">
        <v>2</v>
      </c>
      <c r="D5" s="78" t="s">
        <v>3</v>
      </c>
      <c r="E5" s="75" t="s">
        <v>31</v>
      </c>
      <c r="F5" s="75"/>
      <c r="G5" s="75"/>
      <c r="H5" s="75"/>
      <c r="I5" s="75"/>
      <c r="J5" s="72" t="s">
        <v>50</v>
      </c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4"/>
    </row>
    <row r="6" spans="1:62" x14ac:dyDescent="0.25">
      <c r="A6" s="81"/>
      <c r="B6" s="78"/>
      <c r="C6" s="78"/>
      <c r="D6" s="78"/>
      <c r="E6" s="75"/>
      <c r="F6" s="75"/>
      <c r="G6" s="75"/>
      <c r="H6" s="75"/>
      <c r="I6" s="75"/>
      <c r="J6" s="75" t="s">
        <v>4</v>
      </c>
      <c r="K6" s="75"/>
      <c r="L6" s="75"/>
      <c r="M6" s="75"/>
      <c r="N6" s="75"/>
      <c r="O6" s="75" t="s">
        <v>5</v>
      </c>
      <c r="P6" s="75"/>
      <c r="Q6" s="75"/>
      <c r="R6" s="75"/>
      <c r="S6" s="75"/>
      <c r="T6" s="75" t="s">
        <v>6</v>
      </c>
      <c r="U6" s="75"/>
      <c r="V6" s="75"/>
      <c r="W6" s="75"/>
      <c r="X6" s="75"/>
      <c r="Y6" s="75" t="s">
        <v>7</v>
      </c>
      <c r="Z6" s="75"/>
      <c r="AA6" s="75"/>
      <c r="AB6" s="75"/>
      <c r="AC6" s="75"/>
      <c r="AD6" s="75" t="s">
        <v>8</v>
      </c>
      <c r="AE6" s="75"/>
      <c r="AF6" s="75"/>
      <c r="AG6" s="75"/>
      <c r="AH6" s="75"/>
      <c r="AI6" s="75" t="s">
        <v>9</v>
      </c>
      <c r="AJ6" s="75"/>
      <c r="AK6" s="75"/>
      <c r="AL6" s="75"/>
      <c r="AM6" s="75"/>
      <c r="AN6" s="75" t="s">
        <v>10</v>
      </c>
      <c r="AO6" s="75"/>
      <c r="AP6" s="75"/>
      <c r="AQ6" s="75"/>
      <c r="AR6" s="75"/>
      <c r="AS6" s="75" t="s">
        <v>11</v>
      </c>
      <c r="AT6" s="75"/>
      <c r="AU6" s="75"/>
      <c r="AV6" s="75"/>
      <c r="AW6" s="75"/>
      <c r="AX6" s="75" t="s">
        <v>12</v>
      </c>
      <c r="AY6" s="75"/>
      <c r="AZ6" s="75"/>
      <c r="BA6" s="75"/>
      <c r="BB6" s="75"/>
      <c r="BC6" s="75" t="s">
        <v>13</v>
      </c>
      <c r="BD6" s="75"/>
      <c r="BE6" s="75"/>
      <c r="BF6" s="75"/>
      <c r="BG6" s="75"/>
    </row>
    <row r="7" spans="1:62" x14ac:dyDescent="0.25">
      <c r="A7" s="81"/>
      <c r="B7" s="78"/>
      <c r="C7" s="78"/>
      <c r="D7" s="78"/>
      <c r="E7" s="77" t="s">
        <v>14</v>
      </c>
      <c r="F7" s="76" t="s">
        <v>15</v>
      </c>
      <c r="G7" s="76"/>
      <c r="H7" s="76"/>
      <c r="I7" s="76"/>
      <c r="J7" s="77" t="s">
        <v>14</v>
      </c>
      <c r="K7" s="76" t="s">
        <v>15</v>
      </c>
      <c r="L7" s="76"/>
      <c r="M7" s="76"/>
      <c r="N7" s="76"/>
      <c r="O7" s="77" t="s">
        <v>14</v>
      </c>
      <c r="P7" s="76" t="s">
        <v>15</v>
      </c>
      <c r="Q7" s="76"/>
      <c r="R7" s="76"/>
      <c r="S7" s="76"/>
      <c r="T7" s="77" t="s">
        <v>14</v>
      </c>
      <c r="U7" s="76" t="s">
        <v>15</v>
      </c>
      <c r="V7" s="76"/>
      <c r="W7" s="76"/>
      <c r="X7" s="76"/>
      <c r="Y7" s="77" t="s">
        <v>14</v>
      </c>
      <c r="Z7" s="76" t="s">
        <v>15</v>
      </c>
      <c r="AA7" s="76"/>
      <c r="AB7" s="76"/>
      <c r="AC7" s="76"/>
      <c r="AD7" s="77" t="s">
        <v>14</v>
      </c>
      <c r="AE7" s="76" t="s">
        <v>15</v>
      </c>
      <c r="AF7" s="76"/>
      <c r="AG7" s="76"/>
      <c r="AH7" s="76"/>
      <c r="AI7" s="77" t="s">
        <v>14</v>
      </c>
      <c r="AJ7" s="76" t="s">
        <v>15</v>
      </c>
      <c r="AK7" s="76"/>
      <c r="AL7" s="76"/>
      <c r="AM7" s="76"/>
      <c r="AN7" s="77" t="s">
        <v>14</v>
      </c>
      <c r="AO7" s="76" t="s">
        <v>15</v>
      </c>
      <c r="AP7" s="76"/>
      <c r="AQ7" s="76"/>
      <c r="AR7" s="76"/>
      <c r="AS7" s="77" t="s">
        <v>14</v>
      </c>
      <c r="AT7" s="76" t="s">
        <v>15</v>
      </c>
      <c r="AU7" s="76"/>
      <c r="AV7" s="76"/>
      <c r="AW7" s="76"/>
      <c r="AX7" s="77" t="s">
        <v>14</v>
      </c>
      <c r="AY7" s="76" t="s">
        <v>15</v>
      </c>
      <c r="AZ7" s="76"/>
      <c r="BA7" s="76"/>
      <c r="BB7" s="76"/>
      <c r="BC7" s="77" t="s">
        <v>14</v>
      </c>
      <c r="BD7" s="76" t="s">
        <v>15</v>
      </c>
      <c r="BE7" s="76"/>
      <c r="BF7" s="76"/>
      <c r="BG7" s="76"/>
    </row>
    <row r="8" spans="1:62" s="7" customFormat="1" ht="35.25" customHeight="1" x14ac:dyDescent="0.25">
      <c r="A8" s="81"/>
      <c r="B8" s="78"/>
      <c r="C8" s="78"/>
      <c r="D8" s="78"/>
      <c r="E8" s="77"/>
      <c r="F8" s="37" t="s">
        <v>16</v>
      </c>
      <c r="G8" s="37" t="s">
        <v>17</v>
      </c>
      <c r="H8" s="37" t="s">
        <v>18</v>
      </c>
      <c r="I8" s="37" t="s">
        <v>19</v>
      </c>
      <c r="J8" s="77"/>
      <c r="K8" s="37" t="s">
        <v>16</v>
      </c>
      <c r="L8" s="37" t="s">
        <v>17</v>
      </c>
      <c r="M8" s="37" t="s">
        <v>18</v>
      </c>
      <c r="N8" s="37" t="s">
        <v>19</v>
      </c>
      <c r="O8" s="77"/>
      <c r="P8" s="37" t="s">
        <v>16</v>
      </c>
      <c r="Q8" s="37" t="s">
        <v>17</v>
      </c>
      <c r="R8" s="37" t="s">
        <v>18</v>
      </c>
      <c r="S8" s="37" t="s">
        <v>19</v>
      </c>
      <c r="T8" s="77"/>
      <c r="U8" s="37" t="s">
        <v>16</v>
      </c>
      <c r="V8" s="37" t="s">
        <v>17</v>
      </c>
      <c r="W8" s="37" t="s">
        <v>18</v>
      </c>
      <c r="X8" s="37" t="s">
        <v>19</v>
      </c>
      <c r="Y8" s="77"/>
      <c r="Z8" s="37" t="s">
        <v>16</v>
      </c>
      <c r="AA8" s="37" t="s">
        <v>17</v>
      </c>
      <c r="AB8" s="37" t="s">
        <v>18</v>
      </c>
      <c r="AC8" s="37" t="s">
        <v>19</v>
      </c>
      <c r="AD8" s="77"/>
      <c r="AE8" s="37" t="s">
        <v>16</v>
      </c>
      <c r="AF8" s="37" t="s">
        <v>17</v>
      </c>
      <c r="AG8" s="37" t="s">
        <v>18</v>
      </c>
      <c r="AH8" s="37" t="s">
        <v>19</v>
      </c>
      <c r="AI8" s="77"/>
      <c r="AJ8" s="37" t="s">
        <v>16</v>
      </c>
      <c r="AK8" s="37" t="s">
        <v>17</v>
      </c>
      <c r="AL8" s="37" t="s">
        <v>18</v>
      </c>
      <c r="AM8" s="37" t="s">
        <v>19</v>
      </c>
      <c r="AN8" s="77"/>
      <c r="AO8" s="37" t="s">
        <v>16</v>
      </c>
      <c r="AP8" s="37" t="s">
        <v>17</v>
      </c>
      <c r="AQ8" s="37" t="s">
        <v>18</v>
      </c>
      <c r="AR8" s="37" t="s">
        <v>19</v>
      </c>
      <c r="AS8" s="77"/>
      <c r="AT8" s="37" t="s">
        <v>16</v>
      </c>
      <c r="AU8" s="37" t="s">
        <v>17</v>
      </c>
      <c r="AV8" s="37" t="s">
        <v>18</v>
      </c>
      <c r="AW8" s="37" t="s">
        <v>19</v>
      </c>
      <c r="AX8" s="77"/>
      <c r="AY8" s="37" t="s">
        <v>16</v>
      </c>
      <c r="AZ8" s="37" t="s">
        <v>17</v>
      </c>
      <c r="BA8" s="37" t="s">
        <v>18</v>
      </c>
      <c r="BB8" s="37" t="s">
        <v>19</v>
      </c>
      <c r="BC8" s="77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8" t="s">
        <v>29</v>
      </c>
      <c r="C10" s="78"/>
      <c r="D10" s="78"/>
      <c r="E10" s="8">
        <f t="shared" ref="E10:AJ10" si="0">E11+E23</f>
        <v>135506.5</v>
      </c>
      <c r="F10" s="8">
        <f t="shared" si="0"/>
        <v>0</v>
      </c>
      <c r="G10" s="8">
        <f t="shared" si="0"/>
        <v>4545</v>
      </c>
      <c r="H10" s="8">
        <f t="shared" si="0"/>
        <v>119023.1</v>
      </c>
      <c r="I10" s="8">
        <f t="shared" si="0"/>
        <v>11938.4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838.8</v>
      </c>
      <c r="Z10" s="8">
        <f t="shared" si="0"/>
        <v>0</v>
      </c>
      <c r="AA10" s="8">
        <f t="shared" si="0"/>
        <v>0</v>
      </c>
      <c r="AB10" s="8">
        <f t="shared" si="0"/>
        <v>838.8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AK11+AK23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82" t="s">
        <v>36</v>
      </c>
      <c r="C11" s="82"/>
      <c r="D11" s="82"/>
      <c r="E11" s="8">
        <f>SUM(E12:E22)</f>
        <v>5212.1000000000013</v>
      </c>
      <c r="F11" s="8">
        <f t="shared" ref="F11:BG11" si="2">SUM(F12:F22)</f>
        <v>0</v>
      </c>
      <c r="G11" s="8">
        <f t="shared" si="2"/>
        <v>0</v>
      </c>
      <c r="H11" s="8">
        <f t="shared" si="2"/>
        <v>5212.1000000000013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88.8</v>
      </c>
      <c r="Z11" s="8">
        <f t="shared" si="2"/>
        <v>0</v>
      </c>
      <c r="AA11" s="8">
        <f t="shared" si="2"/>
        <v>0</v>
      </c>
      <c r="AB11" s="8">
        <f t="shared" si="2"/>
        <v>88.8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108</v>
      </c>
      <c r="B18" s="59" t="s">
        <v>109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110</v>
      </c>
      <c r="B19" s="59" t="s">
        <v>117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111</v>
      </c>
      <c r="B20" s="59" t="s">
        <v>112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118</v>
      </c>
      <c r="B21" s="59" t="s">
        <v>88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119</v>
      </c>
      <c r="B22" s="59" t="s">
        <v>89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82" t="s">
        <v>45</v>
      </c>
      <c r="C23" s="82"/>
      <c r="D23" s="82"/>
      <c r="E23" s="8">
        <f>SUM(E24:E44)</f>
        <v>130294.39999999999</v>
      </c>
      <c r="F23" s="8">
        <f t="shared" ref="F23:BG23" si="64">SUM(F24:F44)</f>
        <v>0</v>
      </c>
      <c r="G23" s="8">
        <f t="shared" si="64"/>
        <v>4545</v>
      </c>
      <c r="H23" s="8">
        <f t="shared" si="64"/>
        <v>113811</v>
      </c>
      <c r="I23" s="8">
        <f t="shared" si="64"/>
        <v>11938.4</v>
      </c>
      <c r="J23" s="8">
        <f t="shared" si="64"/>
        <v>36694.299999999996</v>
      </c>
      <c r="K23" s="8">
        <f t="shared" si="64"/>
        <v>0</v>
      </c>
      <c r="L23" s="8">
        <f t="shared" si="64"/>
        <v>0</v>
      </c>
      <c r="M23" s="8">
        <f t="shared" si="64"/>
        <v>36380.9</v>
      </c>
      <c r="N23" s="8">
        <f t="shared" si="64"/>
        <v>313.39999999999998</v>
      </c>
      <c r="O23" s="8">
        <f t="shared" si="64"/>
        <v>40077.200000000004</v>
      </c>
      <c r="P23" s="8">
        <f t="shared" si="64"/>
        <v>0</v>
      </c>
      <c r="Q23" s="8">
        <f t="shared" si="64"/>
        <v>0</v>
      </c>
      <c r="R23" s="8">
        <f t="shared" si="64"/>
        <v>31698.300000000003</v>
      </c>
      <c r="S23" s="8">
        <f t="shared" si="64"/>
        <v>8378.9</v>
      </c>
      <c r="T23" s="8">
        <f t="shared" si="64"/>
        <v>52772.899999999994</v>
      </c>
      <c r="U23" s="8">
        <f t="shared" si="64"/>
        <v>0</v>
      </c>
      <c r="V23" s="8">
        <f t="shared" si="64"/>
        <v>4545</v>
      </c>
      <c r="W23" s="8">
        <f t="shared" si="64"/>
        <v>44981.8</v>
      </c>
      <c r="X23" s="8">
        <f t="shared" si="64"/>
        <v>3246.1000000000004</v>
      </c>
      <c r="Y23" s="8">
        <f t="shared" si="64"/>
        <v>750</v>
      </c>
      <c r="Z23" s="8">
        <f t="shared" si="64"/>
        <v>0</v>
      </c>
      <c r="AA23" s="8">
        <f t="shared" si="64"/>
        <v>0</v>
      </c>
      <c r="AB23" s="8">
        <f t="shared" si="64"/>
        <v>750</v>
      </c>
      <c r="AC23" s="8">
        <f t="shared" si="64"/>
        <v>0</v>
      </c>
      <c r="AD23" s="8">
        <f t="shared" si="64"/>
        <v>0</v>
      </c>
      <c r="AE23" s="8">
        <f t="shared" si="64"/>
        <v>0</v>
      </c>
      <c r="AF23" s="8">
        <f t="shared" si="64"/>
        <v>0</v>
      </c>
      <c r="AG23" s="8">
        <f t="shared" si="64"/>
        <v>0</v>
      </c>
      <c r="AH23" s="8">
        <f t="shared" si="64"/>
        <v>0</v>
      </c>
      <c r="AI23" s="8">
        <f t="shared" si="64"/>
        <v>0</v>
      </c>
      <c r="AJ23" s="8">
        <f t="shared" si="64"/>
        <v>0</v>
      </c>
      <c r="AK23" s="8">
        <f t="shared" si="64"/>
        <v>0</v>
      </c>
      <c r="AL23" s="8">
        <f t="shared" si="64"/>
        <v>0</v>
      </c>
      <c r="AM23" s="8">
        <f t="shared" si="64"/>
        <v>0</v>
      </c>
      <c r="AN23" s="8">
        <f t="shared" si="64"/>
        <v>0</v>
      </c>
      <c r="AO23" s="8">
        <f t="shared" si="64"/>
        <v>0</v>
      </c>
      <c r="AP23" s="8">
        <f t="shared" si="64"/>
        <v>0</v>
      </c>
      <c r="AQ23" s="8">
        <f t="shared" si="64"/>
        <v>0</v>
      </c>
      <c r="AR23" s="8">
        <f t="shared" si="64"/>
        <v>0</v>
      </c>
      <c r="AS23" s="8">
        <f t="shared" si="64"/>
        <v>0</v>
      </c>
      <c r="AT23" s="8">
        <f t="shared" si="64"/>
        <v>0</v>
      </c>
      <c r="AU23" s="8">
        <f t="shared" si="64"/>
        <v>0</v>
      </c>
      <c r="AV23" s="8">
        <f t="shared" si="64"/>
        <v>0</v>
      </c>
      <c r="AW23" s="8">
        <f t="shared" si="64"/>
        <v>0</v>
      </c>
      <c r="AX23" s="8">
        <f t="shared" si="64"/>
        <v>0</v>
      </c>
      <c r="AY23" s="8">
        <f t="shared" si="64"/>
        <v>0</v>
      </c>
      <c r="AZ23" s="8">
        <f t="shared" si="64"/>
        <v>0</v>
      </c>
      <c r="BA23" s="8">
        <f t="shared" si="64"/>
        <v>0</v>
      </c>
      <c r="BB23" s="8">
        <f t="shared" si="64"/>
        <v>0</v>
      </c>
      <c r="BC23" s="8">
        <f t="shared" si="64"/>
        <v>0</v>
      </c>
      <c r="BD23" s="8">
        <f t="shared" si="64"/>
        <v>0</v>
      </c>
      <c r="BE23" s="8">
        <f t="shared" si="64"/>
        <v>0</v>
      </c>
      <c r="BF23" s="8">
        <f t="shared" si="64"/>
        <v>0</v>
      </c>
      <c r="BG23" s="8">
        <f t="shared" si="64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5">J24+O24+T24+Y24+AD24+AI24+AN24+AS24+AX24+BC24</f>
        <v>30221.5</v>
      </c>
      <c r="F24" s="11">
        <f t="shared" ref="F24:F25" si="66">K24+P24+U24+Z24+AE24+AJ24+AO24+AT24+AY24+BD24</f>
        <v>0</v>
      </c>
      <c r="G24" s="11">
        <f t="shared" ref="G24:G25" si="67">L24+Q24+V24+AA24+AF24+AK24+AP24+AU24+AZ24+BE24</f>
        <v>0</v>
      </c>
      <c r="H24" s="11">
        <f t="shared" ref="H24:H25" si="68">M24+R24+W24+AB24+AG24+AL24+AQ24+AV24+BA24+BF24</f>
        <v>24177.200000000001</v>
      </c>
      <c r="I24" s="11">
        <f t="shared" ref="I24:I25" si="69">N24+S24+X24+AC24+AH24+AM24+AR24+AW24+BB24+BG24</f>
        <v>6044.3</v>
      </c>
      <c r="J24" s="12">
        <f t="shared" ref="J24:J29" si="70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1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2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3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4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5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6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7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8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9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5"/>
        <v>4249.2</v>
      </c>
      <c r="F25" s="11">
        <f t="shared" si="66"/>
        <v>0</v>
      </c>
      <c r="G25" s="11">
        <f t="shared" si="67"/>
        <v>0</v>
      </c>
      <c r="H25" s="11">
        <f t="shared" si="68"/>
        <v>4036.7</v>
      </c>
      <c r="I25" s="11">
        <f t="shared" si="69"/>
        <v>212.49999999999997</v>
      </c>
      <c r="J25" s="12">
        <f t="shared" si="70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1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2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3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4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5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6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7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8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9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80">J26+O26+T26+Y26+AD26+AI26+AN26+AS26+AX26+BC26</f>
        <v>3732</v>
      </c>
      <c r="F26" s="11">
        <f t="shared" ref="F26" si="81">K26+P26+U26+Z26+AE26+AJ26+AO26+AT26+AY26+BD26</f>
        <v>0</v>
      </c>
      <c r="G26" s="11">
        <f t="shared" ref="G26" si="82">L26+Q26+V26+AA26+AF26+AK26+AP26+AU26+AZ26+BE26</f>
        <v>0</v>
      </c>
      <c r="H26" s="11">
        <f t="shared" ref="H26" si="83">M26+R26+W26+AB26+AG26+AL26+AQ26+AV26+BA26+BF26</f>
        <v>3732</v>
      </c>
      <c r="I26" s="11">
        <f t="shared" ref="I26" si="84">N26+S26+X26+AC26+AH26+AM26+AR26+AW26+BB26+BG26</f>
        <v>0</v>
      </c>
      <c r="J26" s="12">
        <f t="shared" si="70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5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6">W26</f>
        <v>622</v>
      </c>
      <c r="U26" s="33">
        <v>0</v>
      </c>
      <c r="V26" s="33">
        <v>0</v>
      </c>
      <c r="W26" s="42">
        <f>1244-622</f>
        <v>622</v>
      </c>
      <c r="X26" s="33">
        <v>0</v>
      </c>
      <c r="Y26" s="25">
        <f t="shared" ref="Y26" si="87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8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9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90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1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2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3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4">J27+O27+T27+Y27+AD27+AI27+AN27+AS27+AX27+BC27</f>
        <v>28081.899999999998</v>
      </c>
      <c r="F27" s="11">
        <f t="shared" ref="F27" si="95">K27+P27+U27+Z27+AE27+AJ27+AO27+AT27+AY27+BD27</f>
        <v>0</v>
      </c>
      <c r="G27" s="11">
        <f t="shared" ref="G27" si="96">L27+Q27+V27+AA27+AF27+AK27+AP27+AU27+AZ27+BE27</f>
        <v>0</v>
      </c>
      <c r="H27" s="11">
        <f t="shared" ref="H27" si="97">M27+R27+W27+AB27+AG27+AL27+AQ27+AV27+BA27+BF27</f>
        <v>28081.899999999998</v>
      </c>
      <c r="I27" s="11">
        <f t="shared" ref="I27" si="98">N27+S27+X27+AC27+AH27+AM27+AR27+AW27+BB27+BG27</f>
        <v>0</v>
      </c>
      <c r="J27" s="12">
        <f t="shared" si="70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9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100">W27</f>
        <v>3909.7999999999993</v>
      </c>
      <c r="U27" s="33">
        <v>0</v>
      </c>
      <c r="V27" s="33">
        <v>0</v>
      </c>
      <c r="W27" s="42">
        <f>16504.5-12594.7</f>
        <v>3909.7999999999993</v>
      </c>
      <c r="X27" s="33">
        <v>0</v>
      </c>
      <c r="Y27" s="25">
        <f t="shared" ref="Y27" si="101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2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3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4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5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6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7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8">J28+O28+T28+Y28+AD28+AI28+AN28+AS28+AX28+BC28</f>
        <v>74.2</v>
      </c>
      <c r="F28" s="11">
        <f t="shared" ref="F28" si="109">K28+P28+U28+Z28+AE28+AJ28+AO28+AT28+AY28+BD28</f>
        <v>0</v>
      </c>
      <c r="G28" s="11">
        <f t="shared" ref="G28" si="110">L28+Q28+V28+AA28+AF28+AK28+AP28+AU28+AZ28+BE28</f>
        <v>0</v>
      </c>
      <c r="H28" s="11">
        <f t="shared" ref="H28" si="111">M28+R28+W28+AB28+AG28+AL28+AQ28+AV28+BA28+BF28</f>
        <v>74.2</v>
      </c>
      <c r="I28" s="11">
        <f t="shared" ref="I28" si="112">N28+S28+X28+AC28+AH28+AM28+AR28+AW28+BB28+BG28</f>
        <v>0</v>
      </c>
      <c r="J28" s="12">
        <f t="shared" si="70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3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4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5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6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7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8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9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0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1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2">J29+O29+T29+Y29+AD29+AI29+AN29+AS29+AX29+BC29</f>
        <v>1015</v>
      </c>
      <c r="F29" s="11">
        <f t="shared" ref="F29" si="123">K29+P29+U29+Z29+AE29+AJ29+AO29+AT29+AY29+BD29</f>
        <v>0</v>
      </c>
      <c r="G29" s="11">
        <f t="shared" ref="G29" si="124">L29+Q29+V29+AA29+AF29+AK29+AP29+AU29+AZ29+BE29</f>
        <v>0</v>
      </c>
      <c r="H29" s="11">
        <f t="shared" ref="H29" si="125">M29+R29+W29+AB29+AG29+AL29+AQ29+AV29+BA29+BF29</f>
        <v>1004.8</v>
      </c>
      <c r="I29" s="11">
        <f t="shared" ref="I29" si="126">N29+S29+X29+AC29+AH29+AM29+AR29+AW29+BB29+BG29</f>
        <v>10.199999999999999</v>
      </c>
      <c r="J29" s="12">
        <f t="shared" si="70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7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8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9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30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1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2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3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4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5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6">J30+O30+T30+Y30+AD30+AI30+AN30+AS30+AX30+BC30</f>
        <v>9070.5</v>
      </c>
      <c r="F30" s="11">
        <f t="shared" ref="F30" si="137">K30+P30+U30+Z30+AE30+AJ30+AO30+AT30+AY30+BD30</f>
        <v>0</v>
      </c>
      <c r="G30" s="11">
        <f t="shared" ref="G30" si="138">L30+Q30+V30+AA30+AF30+AK30+AP30+AU30+AZ30+BE30</f>
        <v>0</v>
      </c>
      <c r="H30" s="11">
        <f t="shared" ref="H30" si="139">M30+R30+W30+AB30+AG30+AL30+AQ30+AV30+BA30+BF30</f>
        <v>8979.7999999999993</v>
      </c>
      <c r="I30" s="11">
        <f t="shared" ref="I30" si="140">N30+S30+X30+AC30+AH30+AM30+AR30+AW30+BB30+BG30</f>
        <v>90.7</v>
      </c>
      <c r="J30" s="12">
        <f t="shared" ref="J30" si="141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2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3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4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5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6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7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8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9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0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1">J31+O31+T31+Y31+AD31+AI31+AN31+AS31+AX31+BC31</f>
        <v>81.099999999999994</v>
      </c>
      <c r="F31" s="11">
        <f t="shared" ref="F31" si="152">K31+P31+U31+Z31+AE31+AJ31+AO31+AT31+AY31+BD31</f>
        <v>0</v>
      </c>
      <c r="G31" s="11">
        <f t="shared" ref="G31" si="153">L31+Q31+V31+AA31+AF31+AK31+AP31+AU31+AZ31+BE31</f>
        <v>0</v>
      </c>
      <c r="H31" s="11">
        <f t="shared" ref="H31" si="154">M31+R31+W31+AB31+AG31+AL31+AQ31+AV31+BA31+BF31</f>
        <v>81.099999999999994</v>
      </c>
      <c r="I31" s="11">
        <f t="shared" ref="I31" si="155">N31+S31+X31+AC31+AH31+AM31+AR31+AW31+BB31+BG31</f>
        <v>0</v>
      </c>
      <c r="J31" s="12">
        <f t="shared" ref="J31" si="156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6">J32+O32+T32+Y32+AD32+AI32+AN32+AS32+AX32+BC32</f>
        <v>800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800</v>
      </c>
      <c r="I32" s="11">
        <f t="shared" ref="I32" si="170">N32+S32+X32+AC32+AH32+AM32+AR32+AW32+BB32+BG32</f>
        <v>0</v>
      </c>
      <c r="J32" s="39">
        <f t="shared" ref="J32" si="171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2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3">W32</f>
        <v>0</v>
      </c>
      <c r="U32" s="33">
        <v>0</v>
      </c>
      <c r="V32" s="33">
        <v>0</v>
      </c>
      <c r="W32" s="42">
        <f>450-450</f>
        <v>0</v>
      </c>
      <c r="X32" s="33">
        <v>0</v>
      </c>
      <c r="Y32" s="35">
        <f t="shared" ref="Y32" si="174">AB32</f>
        <v>450</v>
      </c>
      <c r="Z32" s="33">
        <v>0</v>
      </c>
      <c r="AA32" s="33">
        <v>0</v>
      </c>
      <c r="AB32" s="42">
        <v>450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1">J33+O33+T33+Y33+AD33+AI33+AN33+AS33+AX33+BC33</f>
        <v>88</v>
      </c>
      <c r="F33" s="11">
        <f t="shared" ref="F33:F35" si="182">K33+P33+U33+Z33+AE33+AJ33+AO33+AT33+AY33+BD33</f>
        <v>0</v>
      </c>
      <c r="G33" s="11">
        <f t="shared" ref="G33:G35" si="183">L33+Q33+V33+AA33+AF33+AK33+AP33+AU33+AZ33+BE33</f>
        <v>0</v>
      </c>
      <c r="H33" s="11">
        <f t="shared" ref="H33:H35" si="184">M33+R33+W33+AB33+AG33+AL33+AQ33+AV33+BA33+BF33</f>
        <v>88</v>
      </c>
      <c r="I33" s="11">
        <f t="shared" ref="I33:I35" si="185">N33+S33+X33+AC33+AH33+AM33+AR33+AW33+BB33+BG33</f>
        <v>0</v>
      </c>
      <c r="J33" s="39">
        <f t="shared" ref="J33:J35" si="186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7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1"/>
        <v>80</v>
      </c>
      <c r="F34" s="11">
        <f t="shared" si="182"/>
        <v>0</v>
      </c>
      <c r="G34" s="11">
        <f t="shared" si="183"/>
        <v>0</v>
      </c>
      <c r="H34" s="11">
        <f t="shared" si="184"/>
        <v>80</v>
      </c>
      <c r="I34" s="11">
        <f t="shared" si="185"/>
        <v>0</v>
      </c>
      <c r="J34" s="39">
        <f t="shared" si="186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7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8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9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90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1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2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3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4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5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1"/>
        <v>82.5</v>
      </c>
      <c r="F35" s="11">
        <f t="shared" si="182"/>
        <v>0</v>
      </c>
      <c r="G35" s="11">
        <f t="shared" si="183"/>
        <v>0</v>
      </c>
      <c r="H35" s="11">
        <f t="shared" si="184"/>
        <v>82.5</v>
      </c>
      <c r="I35" s="11">
        <f t="shared" si="185"/>
        <v>0</v>
      </c>
      <c r="J35" s="39">
        <f t="shared" si="186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7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8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9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90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1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2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3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4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5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6">J36+O36+T36+Y36+AD36+AI36+AN36+AS36+AX36+BC36</f>
        <v>599.9</v>
      </c>
      <c r="F36" s="11">
        <f t="shared" ref="F36:F37" si="197">K36+P36+U36+Z36+AE36+AJ36+AO36+AT36+AY36+BD36</f>
        <v>0</v>
      </c>
      <c r="G36" s="11">
        <f t="shared" ref="G36:G37" si="198">L36+Q36+V36+AA36+AF36+AK36+AP36+AU36+AZ36+BE36</f>
        <v>0</v>
      </c>
      <c r="H36" s="11">
        <f t="shared" ref="H36:H37" si="199">M36+R36+W36+AB36+AG36+AL36+AQ36+AV36+BA36+BF36</f>
        <v>599.9</v>
      </c>
      <c r="I36" s="11">
        <f t="shared" ref="I36:I37" si="200">N36+S36+X36+AC36+AH36+AM36+AR36+AW36+BB36+BG36</f>
        <v>0</v>
      </c>
      <c r="J36" s="39">
        <f t="shared" ref="J36:J37" si="201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2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3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4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5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6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7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8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9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10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6"/>
        <v>595.70000000000005</v>
      </c>
      <c r="F37" s="11">
        <f t="shared" si="197"/>
        <v>0</v>
      </c>
      <c r="G37" s="11">
        <f t="shared" si="198"/>
        <v>0</v>
      </c>
      <c r="H37" s="11">
        <f t="shared" si="199"/>
        <v>595.70000000000005</v>
      </c>
      <c r="I37" s="11">
        <f t="shared" si="200"/>
        <v>0</v>
      </c>
      <c r="J37" s="39">
        <f t="shared" si="201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2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3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4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5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6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7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8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9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10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1">J38+O38+T38+Y38+AD38+AI38+AN38+AS38+AX38+BC38</f>
        <v>3545.8</v>
      </c>
      <c r="F38" s="11">
        <f t="shared" ref="F38" si="212">K38+P38+U38+Z38+AE38+AJ38+AO38+AT38+AY38+BD38</f>
        <v>0</v>
      </c>
      <c r="G38" s="11">
        <f t="shared" ref="G38" si="213">L38+Q38+V38+AA38+AF38+AK38+AP38+AU38+AZ38+BE38</f>
        <v>0</v>
      </c>
      <c r="H38" s="11">
        <f t="shared" ref="H38" si="214">M38+R38+W38+AB38+AG38+AL38+AQ38+AV38+BA38+BF38</f>
        <v>1211.2</v>
      </c>
      <c r="I38" s="11">
        <f t="shared" ref="I38" si="215">N38+S38+X38+AC38+AH38+AM38+AR38+AW38+BB38+BG38</f>
        <v>2334.6</v>
      </c>
      <c r="J38" s="39">
        <f t="shared" ref="J38" si="216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7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8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9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20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1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2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3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4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5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6">J39+O39+T39+Y39+AD39+AI39+AN39+AS39+AX39+BC39</f>
        <v>94.2</v>
      </c>
      <c r="F39" s="11">
        <f t="shared" ref="F39" si="227">K39+P39+U39+Z39+AE39+AJ39+AO39+AT39+AY39+BD39</f>
        <v>0</v>
      </c>
      <c r="G39" s="11">
        <f t="shared" ref="G39" si="228">L39+Q39+V39+AA39+AF39+AK39+AP39+AU39+AZ39+BE39</f>
        <v>0</v>
      </c>
      <c r="H39" s="11">
        <f t="shared" ref="H39" si="229">M39+R39+W39+AB39+AG39+AL39+AQ39+AV39+BA39+BF39</f>
        <v>94.2</v>
      </c>
      <c r="I39" s="11">
        <f t="shared" ref="I39" si="230">N39+S39+X39+AC39+AH39+AM39+AR39+AW39+BB39+BG39</f>
        <v>0</v>
      </c>
      <c r="J39" s="39">
        <f t="shared" ref="J39" si="231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2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3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4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5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6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7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8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9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40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1">J40+O40+T40+Y40+AD40+AI40+AN40+AS40+AX40+BC40</f>
        <v>32900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32571.000000000004</v>
      </c>
      <c r="I40" s="11">
        <f t="shared" ref="I40" si="245">N40+S40+X40+AC40+AH40+AM40+AR40+AW40+BB40+BG40</f>
        <v>329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32900</v>
      </c>
      <c r="U40" s="33">
        <v>0</v>
      </c>
      <c r="V40" s="33">
        <v>0</v>
      </c>
      <c r="W40" s="42">
        <f>32830.8-259.8</f>
        <v>32571.000000000004</v>
      </c>
      <c r="X40" s="32">
        <f>331.7-2.7</f>
        <v>329</v>
      </c>
      <c r="Y40" s="25">
        <f t="shared" ref="Y40" si="248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9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0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1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2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3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4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5">J41+O41+T41+Y41+AD41+AI41+AN41+AS41+AX41+BC41</f>
        <v>4659.1000000000004</v>
      </c>
      <c r="F41" s="11">
        <f t="shared" ref="F41" si="256">K41+P41+U41+Z41+AE41+AJ41+AO41+AT41+AY41+BD41</f>
        <v>0</v>
      </c>
      <c r="G41" s="11">
        <f t="shared" ref="G41" si="257">L41+Q41+V41+AA41+AF41+AK41+AP41+AU41+AZ41+BE41</f>
        <v>0</v>
      </c>
      <c r="H41" s="11">
        <f t="shared" ref="H41" si="258">M41+R41+W41+AB41+AG41+AL41+AQ41+AV41+BA41+BF41</f>
        <v>4612.5</v>
      </c>
      <c r="I41" s="11">
        <f t="shared" ref="I41" si="259">N41+S41+X41+AC41+AH41+AM41+AR41+AW41+BB41+BG41</f>
        <v>46.599999999999994</v>
      </c>
      <c r="J41" s="39">
        <f t="shared" ref="J41" si="260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1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4659.1000000000004</v>
      </c>
      <c r="U41" s="33">
        <v>0</v>
      </c>
      <c r="V41" s="33">
        <v>0</v>
      </c>
      <c r="W41" s="42">
        <f>4682.7-70.2</f>
        <v>4612.5</v>
      </c>
      <c r="X41" s="32">
        <f>47.3-0.7</f>
        <v>46.599999999999994</v>
      </c>
      <c r="Y41" s="25">
        <f t="shared" ref="Y41" si="262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3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4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5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6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7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8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120</v>
      </c>
      <c r="B42" s="50" t="s">
        <v>121</v>
      </c>
      <c r="C42" s="48" t="s">
        <v>21</v>
      </c>
      <c r="D42" s="19" t="s">
        <v>49</v>
      </c>
      <c r="E42" s="11">
        <f t="shared" ref="E42" si="269">J42+O42+T42+Y42+AD42+AI42+AN42+AS42+AX42+BC42</f>
        <v>2393.6</v>
      </c>
      <c r="F42" s="11">
        <f t="shared" ref="F42" si="270">K42+P42+U42+Z42+AE42+AJ42+AO42+AT42+AY42+BD42</f>
        <v>0</v>
      </c>
      <c r="G42" s="11">
        <f t="shared" ref="G42" si="271">L42+Q42+V42+AA42+AF42+AK42+AP42+AU42+AZ42+BE42</f>
        <v>0</v>
      </c>
      <c r="H42" s="11">
        <f t="shared" ref="H42" si="272">M42+R42+W42+AB42+AG42+AL42+AQ42+AV42+BA42+BF42</f>
        <v>2369.5</v>
      </c>
      <c r="I42" s="11">
        <f t="shared" ref="I42" si="273">N42+S42+X42+AC42+AH42+AM42+AR42+AW42+BB42+BG42</f>
        <v>24.1</v>
      </c>
      <c r="J42" s="39">
        <f t="shared" ref="J42" si="274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5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6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7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8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9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0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1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2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31.5" x14ac:dyDescent="0.25">
      <c r="A43" s="10" t="s">
        <v>123</v>
      </c>
      <c r="B43" s="50" t="s">
        <v>127</v>
      </c>
      <c r="C43" s="48" t="s">
        <v>21</v>
      </c>
      <c r="D43" s="19" t="s">
        <v>49</v>
      </c>
      <c r="E43" s="11">
        <f t="shared" ref="E43" si="283">J43+O43+T43+Y43+AD43+AI43+AN43+AS43+AX43+BC43</f>
        <v>7630.2000000000007</v>
      </c>
      <c r="F43" s="11">
        <f t="shared" ref="F43" si="284">K43+P43+U43+Z43+AE43+AJ43+AO43+AT43+AY43+BD43</f>
        <v>0</v>
      </c>
      <c r="G43" s="11">
        <f t="shared" ref="G43" si="285">L43+Q43+V43+AA43+AF43+AK43+AP43+AU43+AZ43+BE43</f>
        <v>4545</v>
      </c>
      <c r="H43" s="11">
        <f t="shared" ref="H43" si="286">M43+R43+W43+AB43+AG43+AL43+AQ43+AV43+BA43+BF43</f>
        <v>238.8</v>
      </c>
      <c r="I43" s="11">
        <f t="shared" ref="I43" si="287">N43+S43+X43+AC43+AH43+AM43+AR43+AW43+BB43+BG43</f>
        <v>2846.4</v>
      </c>
      <c r="J43" s="39">
        <f t="shared" ref="J43" si="288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89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V43+W43+X43</f>
        <v>7630.2000000000007</v>
      </c>
      <c r="U43" s="33">
        <v>0</v>
      </c>
      <c r="V43" s="61">
        <v>4545</v>
      </c>
      <c r="W43" s="62">
        <v>238.8</v>
      </c>
      <c r="X43" s="61">
        <v>2846.4</v>
      </c>
      <c r="Y43" s="25">
        <f t="shared" ref="Y43" si="290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1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2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3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4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5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6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94.5" x14ac:dyDescent="0.25">
      <c r="A44" s="10" t="s">
        <v>126</v>
      </c>
      <c r="B44" s="59" t="s">
        <v>124</v>
      </c>
      <c r="C44" s="19" t="s">
        <v>21</v>
      </c>
      <c r="D44" s="19" t="s">
        <v>54</v>
      </c>
      <c r="E44" s="11">
        <f t="shared" ref="E44" si="297">J44+O44+T44+Y44+AD44+AI44+AN44+AS44+AX44+BC44</f>
        <v>300</v>
      </c>
      <c r="F44" s="11">
        <f t="shared" ref="F44" si="298">K44+P44+U44+Z44+AE44+AJ44+AO44+AT44+AY44+BD44</f>
        <v>0</v>
      </c>
      <c r="G44" s="11">
        <f t="shared" ref="G44" si="299">L44+Q44+V44+AA44+AF44+AK44+AP44+AU44+AZ44+BE44</f>
        <v>0</v>
      </c>
      <c r="H44" s="11">
        <f t="shared" ref="H44" si="300">M44+R44+W44+AB44+AG44+AL44+AQ44+AV44+BA44+BF44</f>
        <v>300</v>
      </c>
      <c r="I44" s="11">
        <f t="shared" ref="I44" si="301">N44+S44+X44+AC44+AH44+AM44+AR44+AW44+BB44+BG44</f>
        <v>0</v>
      </c>
      <c r="J44" s="40">
        <f t="shared" ref="J44" si="302">M44</f>
        <v>0</v>
      </c>
      <c r="K44" s="27">
        <v>0</v>
      </c>
      <c r="L44" s="27">
        <v>0</v>
      </c>
      <c r="M44" s="41">
        <v>0</v>
      </c>
      <c r="N44" s="27">
        <v>0</v>
      </c>
      <c r="O44" s="35">
        <f t="shared" ref="O44" si="303">R44</f>
        <v>0</v>
      </c>
      <c r="P44" s="27">
        <v>0</v>
      </c>
      <c r="Q44" s="27">
        <v>0</v>
      </c>
      <c r="R44" s="42">
        <v>0</v>
      </c>
      <c r="S44" s="27">
        <v>0</v>
      </c>
      <c r="T44" s="35">
        <f t="shared" ref="T44" si="304">W44</f>
        <v>0</v>
      </c>
      <c r="U44" s="27">
        <v>0</v>
      </c>
      <c r="V44" s="55">
        <v>0</v>
      </c>
      <c r="W44" s="60">
        <f>100-100</f>
        <v>0</v>
      </c>
      <c r="X44" s="56">
        <v>0</v>
      </c>
      <c r="Y44" s="35">
        <f t="shared" ref="Y44" si="305">AB44</f>
        <v>300</v>
      </c>
      <c r="Z44" s="27">
        <v>0</v>
      </c>
      <c r="AA44" s="27">
        <v>0</v>
      </c>
      <c r="AB44" s="42">
        <v>300</v>
      </c>
      <c r="AC44" s="27">
        <v>0</v>
      </c>
      <c r="AD44" s="25">
        <f t="shared" ref="AD44" si="306">AG44</f>
        <v>0</v>
      </c>
      <c r="AE44" s="27">
        <v>0</v>
      </c>
      <c r="AF44" s="27">
        <v>0</v>
      </c>
      <c r="AG44" s="26">
        <v>0</v>
      </c>
      <c r="AH44" s="27">
        <v>0</v>
      </c>
      <c r="AI44" s="25">
        <f t="shared" ref="AI44" si="307">AL44</f>
        <v>0</v>
      </c>
      <c r="AJ44" s="27">
        <v>0</v>
      </c>
      <c r="AK44" s="27">
        <v>0</v>
      </c>
      <c r="AL44" s="26">
        <v>0</v>
      </c>
      <c r="AM44" s="27">
        <v>0</v>
      </c>
      <c r="AN44" s="25">
        <f t="shared" ref="AN44" si="308">AQ44</f>
        <v>0</v>
      </c>
      <c r="AO44" s="27">
        <v>0</v>
      </c>
      <c r="AP44" s="27">
        <v>0</v>
      </c>
      <c r="AQ44" s="26">
        <v>0</v>
      </c>
      <c r="AR44" s="27">
        <v>0</v>
      </c>
      <c r="AS44" s="25">
        <f t="shared" ref="AS44" si="309">AV44</f>
        <v>0</v>
      </c>
      <c r="AT44" s="27">
        <v>0</v>
      </c>
      <c r="AU44" s="27">
        <v>0</v>
      </c>
      <c r="AV44" s="26">
        <v>0</v>
      </c>
      <c r="AW44" s="27">
        <v>0</v>
      </c>
      <c r="AX44" s="25">
        <f t="shared" ref="AX44" si="310">BA44</f>
        <v>0</v>
      </c>
      <c r="AY44" s="27">
        <v>0</v>
      </c>
      <c r="AZ44" s="27">
        <v>0</v>
      </c>
      <c r="BA44" s="26">
        <v>0</v>
      </c>
      <c r="BB44" s="27">
        <v>0</v>
      </c>
      <c r="BC44" s="25">
        <f t="shared" ref="BC44" si="311">BF44</f>
        <v>0</v>
      </c>
      <c r="BD44" s="27">
        <v>0</v>
      </c>
      <c r="BE44" s="27">
        <v>0</v>
      </c>
      <c r="BF44" s="26">
        <v>0</v>
      </c>
      <c r="BG44" s="27">
        <v>0</v>
      </c>
    </row>
  </sheetData>
  <dataConsolidate/>
  <mergeCells count="43"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39" fitToWidth="2" fitToHeight="4" orientation="landscape" r:id="rId1"/>
  <headerFooter>
    <oddFooter>Страница  &amp;P из &amp;N</oddFooter>
  </headerFooter>
  <colBreaks count="2" manualBreakCount="2">
    <brk id="19" max="44" man="1"/>
    <brk id="39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2023-08-11T07:46:57Z</cp:lastPrinted>
  <dcterms:created xsi:type="dcterms:W3CDTF">2019-10-14T07:16:42Z</dcterms:created>
  <dcterms:modified xsi:type="dcterms:W3CDTF">2023-12-25T13:40:50Z</dcterms:modified>
</cp:coreProperties>
</file>