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3\октябр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1'!$A$1:$O$21</definedName>
    <definedName name="_xlnm.Print_Area" localSheetId="1">'Приложение 2-ТЭО'!$A$1:$AZ$184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W36" i="1"/>
  <c r="W35" i="1"/>
  <c r="W34" i="1"/>
  <c r="W144" i="1" l="1"/>
  <c r="AW146" i="1"/>
  <c r="AS146" i="1"/>
  <c r="AO146" i="1"/>
  <c r="AK146" i="1"/>
  <c r="AG146" i="1"/>
  <c r="AC146" i="1"/>
  <c r="Y146" i="1"/>
  <c r="U146" i="1"/>
  <c r="Q146" i="1"/>
  <c r="M146" i="1"/>
  <c r="I146" i="1"/>
  <c r="H146" i="1"/>
  <c r="G146" i="1"/>
  <c r="F146" i="1"/>
  <c r="E146" i="1" l="1"/>
  <c r="AW135" i="1" l="1"/>
  <c r="AS135" i="1"/>
  <c r="AO135" i="1"/>
  <c r="AK135" i="1"/>
  <c r="AG135" i="1"/>
  <c r="AC135" i="1"/>
  <c r="Y135" i="1"/>
  <c r="AW145" i="1"/>
  <c r="AW144" i="1"/>
  <c r="AW143" i="1"/>
  <c r="AW142" i="1"/>
  <c r="AW141" i="1"/>
  <c r="AW140" i="1"/>
  <c r="AW139" i="1"/>
  <c r="AW138" i="1"/>
  <c r="AW137" i="1"/>
  <c r="AW136" i="1"/>
  <c r="AS145" i="1"/>
  <c r="AS144" i="1"/>
  <c r="AS143" i="1"/>
  <c r="AS142" i="1"/>
  <c r="AS141" i="1"/>
  <c r="AS140" i="1"/>
  <c r="AS139" i="1"/>
  <c r="AS138" i="1"/>
  <c r="AS137" i="1"/>
  <c r="AS136" i="1"/>
  <c r="AO145" i="1"/>
  <c r="AO144" i="1"/>
  <c r="AO143" i="1"/>
  <c r="AO142" i="1"/>
  <c r="AO141" i="1"/>
  <c r="AO140" i="1"/>
  <c r="AO139" i="1"/>
  <c r="AO138" i="1"/>
  <c r="AO137" i="1"/>
  <c r="AO136" i="1"/>
  <c r="AK145" i="1"/>
  <c r="AK144" i="1"/>
  <c r="AK143" i="1"/>
  <c r="AK142" i="1"/>
  <c r="AK141" i="1"/>
  <c r="AK140" i="1"/>
  <c r="AK139" i="1"/>
  <c r="AK138" i="1"/>
  <c r="AK137" i="1"/>
  <c r="AK136" i="1"/>
  <c r="AG145" i="1"/>
  <c r="AG144" i="1"/>
  <c r="AG143" i="1"/>
  <c r="AG142" i="1"/>
  <c r="AG141" i="1"/>
  <c r="AG140" i="1"/>
  <c r="AG139" i="1"/>
  <c r="AG138" i="1"/>
  <c r="AG137" i="1"/>
  <c r="AG136" i="1"/>
  <c r="AC145" i="1"/>
  <c r="AC144" i="1"/>
  <c r="AC143" i="1"/>
  <c r="AC142" i="1"/>
  <c r="AC141" i="1"/>
  <c r="AC140" i="1"/>
  <c r="AC139" i="1"/>
  <c r="AC138" i="1"/>
  <c r="AC137" i="1"/>
  <c r="AC136" i="1"/>
  <c r="Y145" i="1"/>
  <c r="Y144" i="1"/>
  <c r="Y143" i="1"/>
  <c r="Y142" i="1"/>
  <c r="Y141" i="1"/>
  <c r="Y140" i="1"/>
  <c r="Y139" i="1"/>
  <c r="Y138" i="1"/>
  <c r="Y137" i="1"/>
  <c r="Y136" i="1"/>
  <c r="Q145" i="1"/>
  <c r="Q144" i="1"/>
  <c r="Q143" i="1"/>
  <c r="Q142" i="1"/>
  <c r="Q141" i="1"/>
  <c r="Q140" i="1"/>
  <c r="Q139" i="1"/>
  <c r="Q138" i="1"/>
  <c r="Q137" i="1"/>
  <c r="Q136" i="1"/>
  <c r="M145" i="1"/>
  <c r="M144" i="1"/>
  <c r="M143" i="1"/>
  <c r="M142" i="1"/>
  <c r="M141" i="1"/>
  <c r="M140" i="1"/>
  <c r="M139" i="1"/>
  <c r="M138" i="1"/>
  <c r="M137" i="1"/>
  <c r="M136" i="1"/>
  <c r="U145" i="1"/>
  <c r="I145" i="1"/>
  <c r="H145" i="1"/>
  <c r="G145" i="1"/>
  <c r="F145" i="1"/>
  <c r="W127" i="1"/>
  <c r="E145" i="1" l="1"/>
  <c r="W134" i="1"/>
  <c r="U144" i="1"/>
  <c r="E144" i="1"/>
  <c r="I144" i="1"/>
  <c r="H144" i="1"/>
  <c r="G144" i="1"/>
  <c r="F144" i="1"/>
  <c r="U143" i="1"/>
  <c r="I143" i="1"/>
  <c r="H143" i="1"/>
  <c r="G143" i="1"/>
  <c r="F143" i="1"/>
  <c r="W126" i="1"/>
  <c r="AW39" i="1"/>
  <c r="AS39" i="1"/>
  <c r="AO39" i="1"/>
  <c r="AK39" i="1"/>
  <c r="AG39" i="1"/>
  <c r="AC39" i="1"/>
  <c r="Y39" i="1"/>
  <c r="U39" i="1"/>
  <c r="Q39" i="1"/>
  <c r="M39" i="1"/>
  <c r="I39" i="1"/>
  <c r="H39" i="1"/>
  <c r="G39" i="1"/>
  <c r="F39" i="1"/>
  <c r="E39" i="1"/>
  <c r="E143" i="1" l="1"/>
  <c r="W128" i="1"/>
  <c r="J158" i="1" l="1"/>
  <c r="L158" i="1"/>
  <c r="N158" i="1"/>
  <c r="O158" i="1"/>
  <c r="P158" i="1"/>
  <c r="R158" i="1"/>
  <c r="S158" i="1"/>
  <c r="T158" i="1"/>
  <c r="V158" i="1"/>
  <c r="W158" i="1"/>
  <c r="X158" i="1"/>
  <c r="Z158" i="1"/>
  <c r="AA158" i="1"/>
  <c r="AB158" i="1"/>
  <c r="AD158" i="1"/>
  <c r="AE158" i="1"/>
  <c r="AF158" i="1"/>
  <c r="AH158" i="1"/>
  <c r="AI158" i="1"/>
  <c r="AJ158" i="1"/>
  <c r="AL158" i="1"/>
  <c r="AM158" i="1"/>
  <c r="AN158" i="1"/>
  <c r="AP158" i="1"/>
  <c r="AQ158" i="1"/>
  <c r="AR158" i="1"/>
  <c r="AT158" i="1"/>
  <c r="AU158" i="1"/>
  <c r="AV158" i="1"/>
  <c r="AX158" i="1"/>
  <c r="AY158" i="1"/>
  <c r="AZ158" i="1"/>
  <c r="H13" i="2"/>
  <c r="G163" i="1"/>
  <c r="F163" i="1"/>
  <c r="H163" i="1"/>
  <c r="I163" i="1"/>
  <c r="M163" i="1"/>
  <c r="Q163" i="1"/>
  <c r="U163" i="1"/>
  <c r="E163" i="1" s="1"/>
  <c r="F135" i="1" l="1"/>
  <c r="G135" i="1"/>
  <c r="H135" i="1"/>
  <c r="I135" i="1"/>
  <c r="M135" i="1"/>
  <c r="Q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F139" i="1"/>
  <c r="G139" i="1"/>
  <c r="H139" i="1"/>
  <c r="I139" i="1"/>
  <c r="F140" i="1"/>
  <c r="G140" i="1"/>
  <c r="H140" i="1"/>
  <c r="I140" i="1"/>
  <c r="F141" i="1"/>
  <c r="G141" i="1"/>
  <c r="H141" i="1"/>
  <c r="I141" i="1"/>
  <c r="F142" i="1"/>
  <c r="G142" i="1"/>
  <c r="H142" i="1"/>
  <c r="I142" i="1"/>
  <c r="F147" i="1"/>
  <c r="H147" i="1"/>
  <c r="I147" i="1"/>
  <c r="M147" i="1"/>
  <c r="Q147" i="1"/>
  <c r="U142" i="1" l="1"/>
  <c r="E142" i="1" s="1"/>
  <c r="U141" i="1"/>
  <c r="E141" i="1" s="1"/>
  <c r="U140" i="1"/>
  <c r="E140" i="1" s="1"/>
  <c r="U139" i="1"/>
  <c r="E139" i="1" s="1"/>
  <c r="U138" i="1"/>
  <c r="E138" i="1" s="1"/>
  <c r="U137" i="1" l="1"/>
  <c r="E137" i="1" s="1"/>
  <c r="Y14" i="1"/>
  <c r="U136" i="1"/>
  <c r="E136" i="1" s="1"/>
  <c r="U135" i="1"/>
  <c r="E135" i="1" s="1"/>
  <c r="AW134" i="1" l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AW133" i="1"/>
  <c r="AS133" i="1"/>
  <c r="AO133" i="1"/>
  <c r="AK133" i="1"/>
  <c r="AG133" i="1"/>
  <c r="AC133" i="1"/>
  <c r="Y133" i="1"/>
  <c r="U133" i="1"/>
  <c r="Q133" i="1"/>
  <c r="M133" i="1"/>
  <c r="E133" i="1" s="1"/>
  <c r="I133" i="1"/>
  <c r="H133" i="1"/>
  <c r="G133" i="1"/>
  <c r="F133" i="1"/>
  <c r="E134" i="1" l="1"/>
  <c r="AW38" i="1"/>
  <c r="AS38" i="1"/>
  <c r="AO38" i="1"/>
  <c r="AK38" i="1"/>
  <c r="AG38" i="1"/>
  <c r="AC38" i="1"/>
  <c r="Y38" i="1"/>
  <c r="U38" i="1"/>
  <c r="Q38" i="1"/>
  <c r="M38" i="1"/>
  <c r="I38" i="1"/>
  <c r="H38" i="1"/>
  <c r="G38" i="1"/>
  <c r="F38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38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E131" i="1" l="1"/>
  <c r="E132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E130" i="1" l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F40" i="1"/>
  <c r="H40" i="1"/>
  <c r="I40" i="1"/>
  <c r="M40" i="1"/>
  <c r="S40" i="1"/>
  <c r="W40" i="1"/>
  <c r="U40" i="1" s="1"/>
  <c r="Y40" i="1"/>
  <c r="AC40" i="1"/>
  <c r="AG40" i="1"/>
  <c r="AK40" i="1"/>
  <c r="AO40" i="1"/>
  <c r="AS40" i="1"/>
  <c r="AW40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G126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Q126" i="1"/>
  <c r="M126" i="1"/>
  <c r="I126" i="1"/>
  <c r="H126" i="1"/>
  <c r="F126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U147" i="1"/>
  <c r="AA147" i="1"/>
  <c r="AC147" i="1"/>
  <c r="AG147" i="1"/>
  <c r="AK147" i="1"/>
  <c r="AO147" i="1"/>
  <c r="AS147" i="1"/>
  <c r="AW147" i="1"/>
  <c r="W92" i="1"/>
  <c r="W42" i="1" s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U14" i="1"/>
  <c r="F14" i="1"/>
  <c r="H14" i="1"/>
  <c r="K14" i="1"/>
  <c r="I14" i="1" s="1"/>
  <c r="M14" i="1"/>
  <c r="S14" i="1"/>
  <c r="AC14" i="1"/>
  <c r="AG14" i="1"/>
  <c r="AK14" i="1"/>
  <c r="AO14" i="1"/>
  <c r="AS14" i="1"/>
  <c r="AW14" i="1"/>
  <c r="Y147" i="1" l="1"/>
  <c r="E147" i="1" s="1"/>
  <c r="G147" i="1"/>
  <c r="E36" i="1"/>
  <c r="E35" i="1"/>
  <c r="E34" i="1"/>
  <c r="G40" i="1"/>
  <c r="U126" i="1"/>
  <c r="E126" i="1" s="1"/>
  <c r="Q40" i="1"/>
  <c r="E40" i="1" s="1"/>
  <c r="E128" i="1"/>
  <c r="E129" i="1"/>
  <c r="E127" i="1"/>
  <c r="E125" i="1"/>
  <c r="G14" i="1"/>
  <c r="Q14" i="1"/>
  <c r="E14" i="1" s="1"/>
  <c r="S97" i="1" l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S90" i="1"/>
  <c r="E124" i="1" l="1"/>
  <c r="Y31" i="1" l="1"/>
  <c r="J176" i="1" l="1"/>
  <c r="K176" i="1"/>
  <c r="L176" i="1"/>
  <c r="N176" i="1"/>
  <c r="O176" i="1"/>
  <c r="P176" i="1"/>
  <c r="R176" i="1"/>
  <c r="S176" i="1"/>
  <c r="T176" i="1"/>
  <c r="V176" i="1"/>
  <c r="W176" i="1"/>
  <c r="X176" i="1"/>
  <c r="Z176" i="1"/>
  <c r="AA176" i="1"/>
  <c r="AB176" i="1"/>
  <c r="AD176" i="1"/>
  <c r="AE176" i="1"/>
  <c r="AF176" i="1"/>
  <c r="AH176" i="1"/>
  <c r="AI176" i="1"/>
  <c r="AJ176" i="1"/>
  <c r="AL176" i="1"/>
  <c r="AM176" i="1"/>
  <c r="AN176" i="1"/>
  <c r="AP176" i="1"/>
  <c r="AQ176" i="1"/>
  <c r="AR176" i="1"/>
  <c r="AT176" i="1"/>
  <c r="AU176" i="1"/>
  <c r="AV176" i="1"/>
  <c r="AX176" i="1"/>
  <c r="AY176" i="1"/>
  <c r="AZ176" i="1"/>
  <c r="AW33" i="1"/>
  <c r="AS33" i="1"/>
  <c r="AO33" i="1"/>
  <c r="AK33" i="1"/>
  <c r="AG33" i="1"/>
  <c r="AC33" i="1"/>
  <c r="Y33" i="1"/>
  <c r="U33" i="1"/>
  <c r="Q33" i="1"/>
  <c r="M33" i="1"/>
  <c r="I33" i="1"/>
  <c r="H33" i="1"/>
  <c r="G33" i="1"/>
  <c r="F33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S99" i="1"/>
  <c r="S98" i="1"/>
  <c r="S95" i="1"/>
  <c r="E33" i="1" l="1"/>
  <c r="E123" i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E122" i="1"/>
  <c r="S103" i="1" l="1"/>
  <c r="S102" i="1"/>
  <c r="S57" i="1" l="1"/>
  <c r="S89" i="1" l="1"/>
  <c r="AW184" i="1" l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E184" i="1" l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E183" i="1" l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16" i="1" l="1"/>
  <c r="E182" i="1"/>
  <c r="E115" i="1"/>
  <c r="AW181" i="1"/>
  <c r="AS181" i="1"/>
  <c r="AO181" i="1"/>
  <c r="AK181" i="1"/>
  <c r="AG181" i="1"/>
  <c r="AC181" i="1"/>
  <c r="Y181" i="1"/>
  <c r="U181" i="1"/>
  <c r="Q181" i="1"/>
  <c r="M181" i="1"/>
  <c r="I181" i="1"/>
  <c r="H181" i="1"/>
  <c r="G181" i="1"/>
  <c r="F181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S93" i="1"/>
  <c r="S82" i="1"/>
  <c r="S85" i="1"/>
  <c r="S84" i="1"/>
  <c r="S83" i="1"/>
  <c r="S96" i="1"/>
  <c r="E118" i="1" l="1"/>
  <c r="E117" i="1"/>
  <c r="E113" i="1"/>
  <c r="E181" i="1"/>
  <c r="E119" i="1"/>
  <c r="E114" i="1"/>
  <c r="E120" i="1"/>
  <c r="AW32" i="1" l="1"/>
  <c r="AS32" i="1"/>
  <c r="AO32" i="1"/>
  <c r="AK32" i="1"/>
  <c r="AG32" i="1"/>
  <c r="AC32" i="1"/>
  <c r="Y32" i="1"/>
  <c r="U32" i="1"/>
  <c r="Q32" i="1"/>
  <c r="M32" i="1"/>
  <c r="I32" i="1"/>
  <c r="H32" i="1"/>
  <c r="G32" i="1"/>
  <c r="F32" i="1"/>
  <c r="S175" i="1"/>
  <c r="E32" i="1" l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E112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E162" i="1" l="1"/>
  <c r="AW111" i="1" l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E110" i="1" l="1"/>
  <c r="E111" i="1"/>
  <c r="AW109" i="1" l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E109" i="1" l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E161" i="1" l="1"/>
  <c r="U31" i="1"/>
  <c r="AW103" i="1" l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E179" i="1" l="1"/>
  <c r="E180" i="1"/>
  <c r="E103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S88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J164" i="1"/>
  <c r="L164" i="1"/>
  <c r="N164" i="1"/>
  <c r="O164" i="1"/>
  <c r="P164" i="1"/>
  <c r="R164" i="1"/>
  <c r="S164" i="1"/>
  <c r="T164" i="1"/>
  <c r="V164" i="1"/>
  <c r="W164" i="1"/>
  <c r="X164" i="1"/>
  <c r="Z164" i="1"/>
  <c r="AA164" i="1"/>
  <c r="AB164" i="1"/>
  <c r="AD164" i="1"/>
  <c r="AE164" i="1"/>
  <c r="AF164" i="1"/>
  <c r="AH164" i="1"/>
  <c r="AI164" i="1"/>
  <c r="AJ164" i="1"/>
  <c r="AL164" i="1"/>
  <c r="AM164" i="1"/>
  <c r="AN164" i="1"/>
  <c r="AP164" i="1"/>
  <c r="AQ164" i="1"/>
  <c r="AR164" i="1"/>
  <c r="AT164" i="1"/>
  <c r="AU164" i="1"/>
  <c r="AV164" i="1"/>
  <c r="AX164" i="1"/>
  <c r="AY164" i="1"/>
  <c r="AZ164" i="1"/>
  <c r="E97" i="1" l="1"/>
  <c r="E108" i="1"/>
  <c r="E106" i="1"/>
  <c r="E95" i="1"/>
  <c r="E99" i="1"/>
  <c r="E105" i="1"/>
  <c r="E107" i="1"/>
  <c r="E101" i="1"/>
  <c r="E104" i="1"/>
  <c r="E102" i="1"/>
  <c r="E100" i="1"/>
  <c r="E98" i="1"/>
  <c r="E96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E170" i="1" l="1"/>
  <c r="E171" i="1"/>
  <c r="E172" i="1"/>
  <c r="E173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42" i="1"/>
  <c r="O17" i="1"/>
  <c r="AW26" i="1"/>
  <c r="AS26" i="1"/>
  <c r="AO26" i="1"/>
  <c r="AK26" i="1"/>
  <c r="AG26" i="1"/>
  <c r="AC26" i="1"/>
  <c r="Y26" i="1"/>
  <c r="U26" i="1"/>
  <c r="Q26" i="1"/>
  <c r="M26" i="1"/>
  <c r="I26" i="1"/>
  <c r="E26" i="1" s="1"/>
  <c r="H26" i="1"/>
  <c r="G26" i="1"/>
  <c r="F26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E94" i="1" l="1"/>
  <c r="E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M90" i="1"/>
  <c r="I90" i="1"/>
  <c r="H90" i="1"/>
  <c r="G90" i="1"/>
  <c r="F90" i="1"/>
  <c r="AW89" i="1"/>
  <c r="AS89" i="1"/>
  <c r="AO89" i="1"/>
  <c r="AK89" i="1"/>
  <c r="AG89" i="1"/>
  <c r="AC89" i="1"/>
  <c r="Y89" i="1"/>
  <c r="U89" i="1"/>
  <c r="Q89" i="1"/>
  <c r="M89" i="1"/>
  <c r="I89" i="1"/>
  <c r="H89" i="1"/>
  <c r="G89" i="1"/>
  <c r="F89" i="1"/>
  <c r="AW88" i="1"/>
  <c r="AS88" i="1"/>
  <c r="AO88" i="1"/>
  <c r="AK88" i="1"/>
  <c r="AG88" i="1"/>
  <c r="AC88" i="1"/>
  <c r="Y88" i="1"/>
  <c r="U88" i="1"/>
  <c r="Q88" i="1"/>
  <c r="M88" i="1"/>
  <c r="I88" i="1"/>
  <c r="H88" i="1"/>
  <c r="G88" i="1"/>
  <c r="F88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92" i="1"/>
  <c r="E91" i="1"/>
  <c r="E88" i="1"/>
  <c r="E90" i="1"/>
  <c r="E89" i="1"/>
  <c r="O78" i="1"/>
  <c r="O77" i="1"/>
  <c r="O57" i="1" l="1"/>
  <c r="O157" i="1" l="1"/>
  <c r="O63" i="1"/>
  <c r="O62" i="1"/>
  <c r="O75" i="1"/>
  <c r="O58" i="1"/>
  <c r="O59" i="1"/>
  <c r="O55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56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87" i="1"/>
  <c r="AS87" i="1"/>
  <c r="AO87" i="1"/>
  <c r="AK87" i="1"/>
  <c r="AG87" i="1"/>
  <c r="AC87" i="1"/>
  <c r="Y87" i="1"/>
  <c r="U87" i="1"/>
  <c r="Q87" i="1"/>
  <c r="M87" i="1"/>
  <c r="I87" i="1"/>
  <c r="H87" i="1"/>
  <c r="G87" i="1"/>
  <c r="F87" i="1"/>
  <c r="AW86" i="1"/>
  <c r="AS86" i="1"/>
  <c r="AO86" i="1"/>
  <c r="AK86" i="1"/>
  <c r="AG86" i="1"/>
  <c r="AC86" i="1"/>
  <c r="Y86" i="1"/>
  <c r="U86" i="1"/>
  <c r="Q86" i="1"/>
  <c r="M86" i="1"/>
  <c r="I86" i="1"/>
  <c r="H86" i="1"/>
  <c r="G86" i="1"/>
  <c r="F86" i="1"/>
  <c r="AW85" i="1"/>
  <c r="AS85" i="1"/>
  <c r="AO85" i="1"/>
  <c r="AK85" i="1"/>
  <c r="AG85" i="1"/>
  <c r="AC85" i="1"/>
  <c r="Y85" i="1"/>
  <c r="U85" i="1"/>
  <c r="Q85" i="1"/>
  <c r="M85" i="1"/>
  <c r="I85" i="1"/>
  <c r="H85" i="1"/>
  <c r="G85" i="1"/>
  <c r="F85" i="1"/>
  <c r="AW84" i="1"/>
  <c r="AS84" i="1"/>
  <c r="AO84" i="1"/>
  <c r="AK84" i="1"/>
  <c r="AG84" i="1"/>
  <c r="AC84" i="1"/>
  <c r="Y84" i="1"/>
  <c r="U84" i="1"/>
  <c r="Q84" i="1"/>
  <c r="M84" i="1"/>
  <c r="I84" i="1"/>
  <c r="H84" i="1"/>
  <c r="G84" i="1"/>
  <c r="F84" i="1"/>
  <c r="E17" i="1" l="1"/>
  <c r="G17" i="1"/>
  <c r="E85" i="1"/>
  <c r="E84" i="1"/>
  <c r="E87" i="1"/>
  <c r="E86" i="1"/>
  <c r="AW83" i="1"/>
  <c r="AS83" i="1"/>
  <c r="AO83" i="1"/>
  <c r="AK83" i="1"/>
  <c r="AG83" i="1"/>
  <c r="AC83" i="1"/>
  <c r="Y83" i="1"/>
  <c r="U83" i="1"/>
  <c r="Q83" i="1"/>
  <c r="M83" i="1"/>
  <c r="I83" i="1"/>
  <c r="H83" i="1"/>
  <c r="G83" i="1"/>
  <c r="F83" i="1"/>
  <c r="AW82" i="1"/>
  <c r="AS82" i="1"/>
  <c r="AO82" i="1"/>
  <c r="AK82" i="1"/>
  <c r="AG82" i="1"/>
  <c r="AC82" i="1"/>
  <c r="Y82" i="1"/>
  <c r="U82" i="1"/>
  <c r="Q82" i="1"/>
  <c r="M82" i="1"/>
  <c r="I82" i="1"/>
  <c r="H82" i="1"/>
  <c r="G82" i="1"/>
  <c r="F82" i="1"/>
  <c r="AW81" i="1"/>
  <c r="AS81" i="1"/>
  <c r="AO81" i="1"/>
  <c r="AK81" i="1"/>
  <c r="AG81" i="1"/>
  <c r="AC81" i="1"/>
  <c r="Y81" i="1"/>
  <c r="U81" i="1"/>
  <c r="Q81" i="1"/>
  <c r="M81" i="1"/>
  <c r="I81" i="1"/>
  <c r="H81" i="1"/>
  <c r="G81" i="1"/>
  <c r="F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AW67" i="1"/>
  <c r="AS67" i="1"/>
  <c r="AO67" i="1"/>
  <c r="AK67" i="1"/>
  <c r="AG67" i="1"/>
  <c r="AC67" i="1"/>
  <c r="Y67" i="1"/>
  <c r="U67" i="1"/>
  <c r="Q67" i="1"/>
  <c r="AW66" i="1"/>
  <c r="AS66" i="1"/>
  <c r="AO66" i="1"/>
  <c r="AK66" i="1"/>
  <c r="AG66" i="1"/>
  <c r="AC66" i="1"/>
  <c r="Y66" i="1"/>
  <c r="U66" i="1"/>
  <c r="Q66" i="1"/>
  <c r="AW65" i="1"/>
  <c r="AS65" i="1"/>
  <c r="AO65" i="1"/>
  <c r="AK65" i="1"/>
  <c r="AG65" i="1"/>
  <c r="AC65" i="1"/>
  <c r="Y65" i="1"/>
  <c r="U65" i="1"/>
  <c r="Q65" i="1"/>
  <c r="AW64" i="1"/>
  <c r="AS64" i="1"/>
  <c r="AO64" i="1"/>
  <c r="AK64" i="1"/>
  <c r="AG64" i="1"/>
  <c r="AC64" i="1"/>
  <c r="Y64" i="1"/>
  <c r="U64" i="1"/>
  <c r="Q64" i="1"/>
  <c r="AW63" i="1"/>
  <c r="AS63" i="1"/>
  <c r="AO63" i="1"/>
  <c r="AK63" i="1"/>
  <c r="AG63" i="1"/>
  <c r="AC63" i="1"/>
  <c r="Y63" i="1"/>
  <c r="U63" i="1"/>
  <c r="Q63" i="1"/>
  <c r="AW62" i="1"/>
  <c r="AS62" i="1"/>
  <c r="AO62" i="1"/>
  <c r="AK62" i="1"/>
  <c r="AG62" i="1"/>
  <c r="AC62" i="1"/>
  <c r="Y62" i="1"/>
  <c r="U62" i="1"/>
  <c r="Q62" i="1"/>
  <c r="AW61" i="1"/>
  <c r="AS61" i="1"/>
  <c r="AO61" i="1"/>
  <c r="AK61" i="1"/>
  <c r="AG61" i="1"/>
  <c r="AC61" i="1"/>
  <c r="Y61" i="1"/>
  <c r="U61" i="1"/>
  <c r="Q61" i="1"/>
  <c r="AW60" i="1"/>
  <c r="AS60" i="1"/>
  <c r="AO60" i="1"/>
  <c r="AK60" i="1"/>
  <c r="AG60" i="1"/>
  <c r="AC60" i="1"/>
  <c r="Y60" i="1"/>
  <c r="U60" i="1"/>
  <c r="Q60" i="1"/>
  <c r="AW59" i="1"/>
  <c r="AS59" i="1"/>
  <c r="AO59" i="1"/>
  <c r="AK59" i="1"/>
  <c r="AG59" i="1"/>
  <c r="AC59" i="1"/>
  <c r="Y59" i="1"/>
  <c r="U59" i="1"/>
  <c r="Q59" i="1"/>
  <c r="AW58" i="1"/>
  <c r="AS58" i="1"/>
  <c r="AO58" i="1"/>
  <c r="AK58" i="1"/>
  <c r="AG58" i="1"/>
  <c r="AC58" i="1"/>
  <c r="Y58" i="1"/>
  <c r="U58" i="1"/>
  <c r="Q58" i="1"/>
  <c r="M80" i="1"/>
  <c r="I80" i="1"/>
  <c r="H80" i="1"/>
  <c r="G80" i="1"/>
  <c r="F80" i="1"/>
  <c r="M79" i="1"/>
  <c r="I79" i="1"/>
  <c r="H79" i="1"/>
  <c r="G79" i="1"/>
  <c r="F79" i="1"/>
  <c r="O65" i="1"/>
  <c r="E83" i="1" l="1"/>
  <c r="E82" i="1"/>
  <c r="E81" i="1"/>
  <c r="E79" i="1"/>
  <c r="E80" i="1"/>
  <c r="AW169" i="1"/>
  <c r="AS169" i="1"/>
  <c r="AO169" i="1"/>
  <c r="AK169" i="1"/>
  <c r="AG169" i="1"/>
  <c r="AC169" i="1"/>
  <c r="Y169" i="1"/>
  <c r="U169" i="1"/>
  <c r="Q169" i="1"/>
  <c r="M169" i="1"/>
  <c r="I169" i="1"/>
  <c r="H169" i="1"/>
  <c r="G169" i="1"/>
  <c r="F169" i="1"/>
  <c r="AW168" i="1"/>
  <c r="AS168" i="1"/>
  <c r="AO168" i="1"/>
  <c r="AK168" i="1"/>
  <c r="AG168" i="1"/>
  <c r="AC168" i="1"/>
  <c r="Y168" i="1"/>
  <c r="U168" i="1"/>
  <c r="Q168" i="1"/>
  <c r="M168" i="1"/>
  <c r="I168" i="1"/>
  <c r="H168" i="1"/>
  <c r="G168" i="1"/>
  <c r="F168" i="1"/>
  <c r="E168" i="1" l="1"/>
  <c r="E169" i="1"/>
  <c r="J148" i="1"/>
  <c r="L148" i="1"/>
  <c r="N148" i="1"/>
  <c r="O148" i="1"/>
  <c r="P148" i="1"/>
  <c r="R148" i="1"/>
  <c r="S148" i="1"/>
  <c r="T148" i="1"/>
  <c r="V148" i="1"/>
  <c r="W148" i="1"/>
  <c r="X148" i="1"/>
  <c r="Z148" i="1"/>
  <c r="AA148" i="1"/>
  <c r="AB148" i="1"/>
  <c r="AD148" i="1"/>
  <c r="AE148" i="1"/>
  <c r="AF148" i="1"/>
  <c r="AH148" i="1"/>
  <c r="AI148" i="1"/>
  <c r="AJ148" i="1"/>
  <c r="AL148" i="1"/>
  <c r="AM148" i="1"/>
  <c r="AN148" i="1"/>
  <c r="AP148" i="1"/>
  <c r="AQ148" i="1"/>
  <c r="AR148" i="1"/>
  <c r="AT148" i="1"/>
  <c r="AU148" i="1"/>
  <c r="AV148" i="1"/>
  <c r="AX148" i="1"/>
  <c r="AY148" i="1"/>
  <c r="AZ14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M78" i="1"/>
  <c r="I78" i="1"/>
  <c r="H78" i="1"/>
  <c r="G78" i="1"/>
  <c r="F78" i="1"/>
  <c r="M77" i="1"/>
  <c r="I77" i="1"/>
  <c r="H77" i="1"/>
  <c r="G77" i="1"/>
  <c r="F77" i="1"/>
  <c r="E78" i="1" l="1"/>
  <c r="E157" i="1"/>
  <c r="E77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J11" i="1"/>
  <c r="L11" i="1"/>
  <c r="N11" i="1"/>
  <c r="P11" i="1"/>
  <c r="R11" i="1"/>
  <c r="S11" i="1"/>
  <c r="T11" i="1"/>
  <c r="V11" i="1"/>
  <c r="W11" i="1"/>
  <c r="X11" i="1"/>
  <c r="Z11" i="1"/>
  <c r="AA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7" i="1" l="1"/>
  <c r="AS167" i="1"/>
  <c r="AO167" i="1"/>
  <c r="AK167" i="1"/>
  <c r="AG167" i="1"/>
  <c r="AC167" i="1"/>
  <c r="Y167" i="1"/>
  <c r="U167" i="1"/>
  <c r="Q167" i="1"/>
  <c r="M167" i="1"/>
  <c r="I167" i="1"/>
  <c r="H167" i="1"/>
  <c r="G167" i="1"/>
  <c r="F167" i="1"/>
  <c r="F76" i="1"/>
  <c r="G76" i="1"/>
  <c r="H76" i="1"/>
  <c r="I76" i="1"/>
  <c r="M76" i="1"/>
  <c r="E76" i="1" l="1"/>
  <c r="E167" i="1"/>
  <c r="AW166" i="1" l="1"/>
  <c r="AS166" i="1"/>
  <c r="AO166" i="1"/>
  <c r="AK166" i="1"/>
  <c r="AG166" i="1"/>
  <c r="AC166" i="1"/>
  <c r="Y166" i="1"/>
  <c r="U166" i="1"/>
  <c r="Q166" i="1"/>
  <c r="M166" i="1"/>
  <c r="I166" i="1"/>
  <c r="H166" i="1"/>
  <c r="G166" i="1"/>
  <c r="F166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166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66" i="1"/>
  <c r="O67" i="1"/>
  <c r="M75" i="1"/>
  <c r="I75" i="1"/>
  <c r="H75" i="1"/>
  <c r="G75" i="1"/>
  <c r="F75" i="1"/>
  <c r="M74" i="1"/>
  <c r="I74" i="1"/>
  <c r="H74" i="1"/>
  <c r="G74" i="1"/>
  <c r="F74" i="1"/>
  <c r="E20" i="1" l="1"/>
  <c r="O42" i="1"/>
  <c r="G20" i="1"/>
  <c r="E75" i="1"/>
  <c r="E74" i="1"/>
  <c r="H56" i="1" l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F72" i="1"/>
  <c r="G72" i="1"/>
  <c r="F73" i="1"/>
  <c r="G73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58" i="1"/>
  <c r="G58" i="1"/>
  <c r="F59" i="1"/>
  <c r="G59" i="1"/>
  <c r="F60" i="1"/>
  <c r="G60" i="1"/>
  <c r="F61" i="1"/>
  <c r="G61" i="1"/>
  <c r="F62" i="1"/>
  <c r="G62" i="1"/>
  <c r="G57" i="1"/>
  <c r="G55" i="1"/>
  <c r="I73" i="1" l="1"/>
  <c r="M73" i="1" l="1"/>
  <c r="E73" i="1" s="1"/>
  <c r="M58" i="1" l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E68" i="1" l="1"/>
  <c r="E60" i="1"/>
  <c r="E70" i="1"/>
  <c r="E62" i="1"/>
  <c r="E71" i="1"/>
  <c r="E63" i="1"/>
  <c r="E69" i="1"/>
  <c r="E61" i="1"/>
  <c r="E58" i="1"/>
  <c r="E67" i="1"/>
  <c r="E59" i="1"/>
  <c r="E66" i="1"/>
  <c r="E65" i="1"/>
  <c r="E72" i="1"/>
  <c r="E64" i="1"/>
  <c r="AW57" i="1"/>
  <c r="AS57" i="1"/>
  <c r="AO57" i="1"/>
  <c r="AK57" i="1"/>
  <c r="AG57" i="1"/>
  <c r="AC57" i="1"/>
  <c r="Y57" i="1"/>
  <c r="U57" i="1"/>
  <c r="Q57" i="1"/>
  <c r="M57" i="1"/>
  <c r="I57" i="1"/>
  <c r="F57" i="1"/>
  <c r="AW56" i="1"/>
  <c r="AS56" i="1"/>
  <c r="AO56" i="1"/>
  <c r="AK56" i="1"/>
  <c r="AG56" i="1"/>
  <c r="AC56" i="1"/>
  <c r="Y56" i="1"/>
  <c r="U56" i="1"/>
  <c r="Q56" i="1"/>
  <c r="M56" i="1"/>
  <c r="I56" i="1"/>
  <c r="G56" i="1"/>
  <c r="F56" i="1"/>
  <c r="E57" i="1" l="1"/>
  <c r="E56" i="1"/>
  <c r="K16" i="1" l="1"/>
  <c r="K51" i="1"/>
  <c r="K49" i="1"/>
  <c r="K52" i="1"/>
  <c r="O19" i="1"/>
  <c r="O11" i="1" s="1"/>
  <c r="K13" i="1"/>
  <c r="K50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48" i="1"/>
  <c r="AW55" i="1"/>
  <c r="AS55" i="1"/>
  <c r="AO55" i="1"/>
  <c r="AK55" i="1"/>
  <c r="AG55" i="1"/>
  <c r="AC55" i="1"/>
  <c r="Y55" i="1"/>
  <c r="U55" i="1"/>
  <c r="Q55" i="1"/>
  <c r="M55" i="1"/>
  <c r="I55" i="1"/>
  <c r="H55" i="1"/>
  <c r="F55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K175" i="1"/>
  <c r="E19" i="1" l="1"/>
  <c r="E18" i="1"/>
  <c r="E55" i="1"/>
  <c r="E178" i="1"/>
  <c r="K165" i="1"/>
  <c r="K164" i="1" s="1"/>
  <c r="K160" i="1" l="1"/>
  <c r="K158" i="1" s="1"/>
  <c r="K43" i="1"/>
  <c r="AW177" i="1" l="1"/>
  <c r="AW176" i="1" s="1"/>
  <c r="AS177" i="1"/>
  <c r="AS176" i="1" s="1"/>
  <c r="AO177" i="1"/>
  <c r="AO176" i="1" s="1"/>
  <c r="AK177" i="1"/>
  <c r="AK176" i="1" s="1"/>
  <c r="AG177" i="1"/>
  <c r="AG176" i="1" s="1"/>
  <c r="AC177" i="1"/>
  <c r="AC176" i="1" s="1"/>
  <c r="Y177" i="1"/>
  <c r="Y176" i="1" s="1"/>
  <c r="U177" i="1"/>
  <c r="U176" i="1" s="1"/>
  <c r="Q177" i="1"/>
  <c r="Q176" i="1" s="1"/>
  <c r="M177" i="1"/>
  <c r="M176" i="1" s="1"/>
  <c r="I177" i="1"/>
  <c r="I176" i="1" s="1"/>
  <c r="H177" i="1"/>
  <c r="H176" i="1" s="1"/>
  <c r="G177" i="1"/>
  <c r="G176" i="1" s="1"/>
  <c r="F177" i="1"/>
  <c r="F176" i="1" s="1"/>
  <c r="E177" i="1" l="1"/>
  <c r="E176" i="1" s="1"/>
  <c r="AW54" i="1" l="1"/>
  <c r="AS54" i="1"/>
  <c r="AO54" i="1"/>
  <c r="AK54" i="1"/>
  <c r="AG54" i="1"/>
  <c r="AC54" i="1"/>
  <c r="Y54" i="1"/>
  <c r="U54" i="1"/>
  <c r="Q54" i="1"/>
  <c r="M54" i="1"/>
  <c r="I54" i="1"/>
  <c r="H54" i="1"/>
  <c r="G54" i="1"/>
  <c r="F54" i="1"/>
  <c r="AW53" i="1"/>
  <c r="AS53" i="1"/>
  <c r="AO53" i="1"/>
  <c r="AK53" i="1"/>
  <c r="AG53" i="1"/>
  <c r="AC53" i="1"/>
  <c r="Y53" i="1"/>
  <c r="U53" i="1"/>
  <c r="Q53" i="1"/>
  <c r="M53" i="1"/>
  <c r="I53" i="1"/>
  <c r="H53" i="1"/>
  <c r="G53" i="1"/>
  <c r="F53" i="1"/>
  <c r="AW52" i="1"/>
  <c r="AS52" i="1"/>
  <c r="AO52" i="1"/>
  <c r="AK52" i="1"/>
  <c r="AG52" i="1"/>
  <c r="AC52" i="1"/>
  <c r="Y52" i="1"/>
  <c r="U52" i="1"/>
  <c r="Q52" i="1"/>
  <c r="M52" i="1"/>
  <c r="I52" i="1"/>
  <c r="H52" i="1"/>
  <c r="G52" i="1"/>
  <c r="F52" i="1"/>
  <c r="E54" i="1" l="1"/>
  <c r="E53" i="1"/>
  <c r="E52" i="1"/>
  <c r="AW51" i="1" l="1"/>
  <c r="AS51" i="1"/>
  <c r="AO51" i="1"/>
  <c r="AK51" i="1"/>
  <c r="AG51" i="1"/>
  <c r="AC51" i="1"/>
  <c r="Y51" i="1"/>
  <c r="U51" i="1"/>
  <c r="Q51" i="1"/>
  <c r="M51" i="1"/>
  <c r="I51" i="1"/>
  <c r="H51" i="1"/>
  <c r="G51" i="1"/>
  <c r="F51" i="1"/>
  <c r="K151" i="1"/>
  <c r="K148" i="1" s="1"/>
  <c r="E51" i="1" l="1"/>
  <c r="K46" i="1"/>
  <c r="K45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J42" i="1"/>
  <c r="L42" i="1"/>
  <c r="N42" i="1"/>
  <c r="P42" i="1"/>
  <c r="R42" i="1"/>
  <c r="T42" i="1"/>
  <c r="V42" i="1"/>
  <c r="X42" i="1"/>
  <c r="Z42" i="1"/>
  <c r="AA42" i="1"/>
  <c r="AB42" i="1"/>
  <c r="AD42" i="1"/>
  <c r="AE42" i="1"/>
  <c r="AF42" i="1"/>
  <c r="AH42" i="1"/>
  <c r="AI42" i="1"/>
  <c r="AJ42" i="1"/>
  <c r="AL42" i="1"/>
  <c r="AM42" i="1"/>
  <c r="AN42" i="1"/>
  <c r="AP42" i="1"/>
  <c r="AQ42" i="1"/>
  <c r="AR42" i="1"/>
  <c r="AT42" i="1"/>
  <c r="AU42" i="1"/>
  <c r="AV42" i="1"/>
  <c r="AX42" i="1"/>
  <c r="AY42" i="1"/>
  <c r="AZ42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50" i="1"/>
  <c r="AS50" i="1"/>
  <c r="AO50" i="1"/>
  <c r="AK50" i="1"/>
  <c r="AG50" i="1"/>
  <c r="AC50" i="1"/>
  <c r="Y50" i="1"/>
  <c r="U50" i="1"/>
  <c r="Q50" i="1"/>
  <c r="M50" i="1"/>
  <c r="I50" i="1"/>
  <c r="H50" i="1"/>
  <c r="G50" i="1"/>
  <c r="F50" i="1"/>
  <c r="AW49" i="1"/>
  <c r="AS49" i="1"/>
  <c r="AO49" i="1"/>
  <c r="AK49" i="1"/>
  <c r="AG49" i="1"/>
  <c r="AC49" i="1"/>
  <c r="Y49" i="1"/>
  <c r="U49" i="1"/>
  <c r="Q49" i="1"/>
  <c r="M49" i="1"/>
  <c r="I49" i="1"/>
  <c r="H49" i="1"/>
  <c r="G49" i="1"/>
  <c r="F49" i="1"/>
  <c r="AW48" i="1"/>
  <c r="AS48" i="1"/>
  <c r="AO48" i="1"/>
  <c r="AK48" i="1"/>
  <c r="AG48" i="1"/>
  <c r="AC48" i="1"/>
  <c r="Y48" i="1"/>
  <c r="U48" i="1"/>
  <c r="Q48" i="1"/>
  <c r="M48" i="1"/>
  <c r="I48" i="1"/>
  <c r="H48" i="1"/>
  <c r="G48" i="1"/>
  <c r="F48" i="1"/>
  <c r="AW47" i="1"/>
  <c r="AS47" i="1"/>
  <c r="AO47" i="1"/>
  <c r="AK47" i="1"/>
  <c r="AG47" i="1"/>
  <c r="AC47" i="1"/>
  <c r="Y47" i="1"/>
  <c r="U47" i="1"/>
  <c r="Q47" i="1"/>
  <c r="M47" i="1"/>
  <c r="I47" i="1"/>
  <c r="H47" i="1"/>
  <c r="G47" i="1"/>
  <c r="F47" i="1"/>
  <c r="AW175" i="1"/>
  <c r="AW174" i="1" s="1"/>
  <c r="AS175" i="1"/>
  <c r="AS174" i="1" s="1"/>
  <c r="AO175" i="1"/>
  <c r="AO174" i="1" s="1"/>
  <c r="AK175" i="1"/>
  <c r="AK174" i="1" s="1"/>
  <c r="AG175" i="1"/>
  <c r="AG174" i="1" s="1"/>
  <c r="AC175" i="1"/>
  <c r="AC174" i="1" s="1"/>
  <c r="Y175" i="1"/>
  <c r="Y174" i="1" s="1"/>
  <c r="U175" i="1"/>
  <c r="U174" i="1" s="1"/>
  <c r="Q175" i="1"/>
  <c r="Q174" i="1" s="1"/>
  <c r="M175" i="1"/>
  <c r="M174" i="1" s="1"/>
  <c r="I175" i="1"/>
  <c r="I174" i="1" s="1"/>
  <c r="H175" i="1"/>
  <c r="H174" i="1" s="1"/>
  <c r="G175" i="1"/>
  <c r="G174" i="1" s="1"/>
  <c r="F175" i="1"/>
  <c r="F174" i="1" s="1"/>
  <c r="AZ174" i="1"/>
  <c r="AY174" i="1"/>
  <c r="AX174" i="1"/>
  <c r="AV174" i="1"/>
  <c r="AU174" i="1"/>
  <c r="AT174" i="1"/>
  <c r="AR174" i="1"/>
  <c r="AQ174" i="1"/>
  <c r="AP174" i="1"/>
  <c r="AN174" i="1"/>
  <c r="AM174" i="1"/>
  <c r="AL174" i="1"/>
  <c r="AJ174" i="1"/>
  <c r="AI174" i="1"/>
  <c r="AH174" i="1"/>
  <c r="AF174" i="1"/>
  <c r="AE174" i="1"/>
  <c r="AD174" i="1"/>
  <c r="AB174" i="1"/>
  <c r="AA174" i="1"/>
  <c r="Z174" i="1"/>
  <c r="X174" i="1"/>
  <c r="W174" i="1"/>
  <c r="V174" i="1"/>
  <c r="T174" i="1"/>
  <c r="S174" i="1"/>
  <c r="R174" i="1"/>
  <c r="P174" i="1"/>
  <c r="O174" i="1"/>
  <c r="N174" i="1"/>
  <c r="L174" i="1"/>
  <c r="K174" i="1"/>
  <c r="J174" i="1"/>
  <c r="K42" i="1" l="1"/>
  <c r="K41" i="1" s="1"/>
  <c r="AF41" i="1"/>
  <c r="AM41" i="1"/>
  <c r="AE41" i="1"/>
  <c r="AN41" i="1"/>
  <c r="AL41" i="1"/>
  <c r="AD41" i="1"/>
  <c r="AZ41" i="1"/>
  <c r="AR41" i="1"/>
  <c r="AJ41" i="1"/>
  <c r="AB41" i="1"/>
  <c r="T41" i="1"/>
  <c r="L41" i="1"/>
  <c r="AY41" i="1"/>
  <c r="AQ41" i="1"/>
  <c r="AI41" i="1"/>
  <c r="AA41" i="1"/>
  <c r="S41" i="1"/>
  <c r="J41" i="1"/>
  <c r="AX41" i="1"/>
  <c r="AP41" i="1"/>
  <c r="AH41" i="1"/>
  <c r="Z41" i="1"/>
  <c r="R41" i="1"/>
  <c r="AV41" i="1"/>
  <c r="P41" i="1"/>
  <c r="X41" i="1"/>
  <c r="AU41" i="1"/>
  <c r="O41" i="1"/>
  <c r="AT41" i="1"/>
  <c r="V41" i="1"/>
  <c r="N41" i="1"/>
  <c r="W41" i="1"/>
  <c r="E160" i="1"/>
  <c r="E156" i="1"/>
  <c r="E49" i="1"/>
  <c r="E47" i="1"/>
  <c r="E48" i="1"/>
  <c r="E50" i="1"/>
  <c r="E175" i="1"/>
  <c r="E174" i="1" s="1"/>
  <c r="H165" i="1"/>
  <c r="H164" i="1" s="1"/>
  <c r="AW165" i="1"/>
  <c r="AW164" i="1" s="1"/>
  <c r="AS165" i="1"/>
  <c r="AS164" i="1" s="1"/>
  <c r="AO165" i="1"/>
  <c r="AO164" i="1" s="1"/>
  <c r="AK165" i="1"/>
  <c r="AK164" i="1" s="1"/>
  <c r="AG165" i="1"/>
  <c r="AG164" i="1" s="1"/>
  <c r="AC165" i="1"/>
  <c r="AC164" i="1" s="1"/>
  <c r="Y165" i="1"/>
  <c r="Y164" i="1" s="1"/>
  <c r="U165" i="1"/>
  <c r="U164" i="1" s="1"/>
  <c r="Q165" i="1"/>
  <c r="Q164" i="1" s="1"/>
  <c r="M165" i="1"/>
  <c r="M164" i="1" s="1"/>
  <c r="AW159" i="1"/>
  <c r="AW158" i="1" s="1"/>
  <c r="AS159" i="1"/>
  <c r="AS158" i="1" s="1"/>
  <c r="AO159" i="1"/>
  <c r="AO158" i="1" s="1"/>
  <c r="AK159" i="1"/>
  <c r="AK158" i="1" s="1"/>
  <c r="AG159" i="1"/>
  <c r="AG158" i="1" s="1"/>
  <c r="AC159" i="1"/>
  <c r="AC158" i="1" s="1"/>
  <c r="Y159" i="1"/>
  <c r="Y158" i="1" s="1"/>
  <c r="U159" i="1"/>
  <c r="U158" i="1" s="1"/>
  <c r="Q159" i="1"/>
  <c r="Q158" i="1" s="1"/>
  <c r="M159" i="1"/>
  <c r="M158" i="1" s="1"/>
  <c r="AW155" i="1"/>
  <c r="AS155" i="1"/>
  <c r="AO155" i="1"/>
  <c r="AK155" i="1"/>
  <c r="AG155" i="1"/>
  <c r="AC155" i="1"/>
  <c r="Y155" i="1"/>
  <c r="U155" i="1"/>
  <c r="Q155" i="1"/>
  <c r="M155" i="1"/>
  <c r="AW154" i="1"/>
  <c r="AS154" i="1"/>
  <c r="AO154" i="1"/>
  <c r="AK154" i="1"/>
  <c r="AG154" i="1"/>
  <c r="AC154" i="1"/>
  <c r="Y154" i="1"/>
  <c r="U154" i="1"/>
  <c r="Q154" i="1"/>
  <c r="M154" i="1"/>
  <c r="AW46" i="1"/>
  <c r="AS46" i="1"/>
  <c r="AO46" i="1"/>
  <c r="AK46" i="1"/>
  <c r="AG46" i="1"/>
  <c r="AC46" i="1"/>
  <c r="Y46" i="1"/>
  <c r="U46" i="1"/>
  <c r="Q46" i="1"/>
  <c r="M46" i="1"/>
  <c r="AW45" i="1"/>
  <c r="AS45" i="1"/>
  <c r="AO45" i="1"/>
  <c r="AK45" i="1"/>
  <c r="AG45" i="1"/>
  <c r="AC45" i="1"/>
  <c r="Y45" i="1"/>
  <c r="U45" i="1"/>
  <c r="Q45" i="1"/>
  <c r="M45" i="1"/>
  <c r="AW44" i="1"/>
  <c r="AS44" i="1"/>
  <c r="AO44" i="1"/>
  <c r="AK44" i="1"/>
  <c r="AG44" i="1"/>
  <c r="AC44" i="1"/>
  <c r="Y44" i="1"/>
  <c r="U44" i="1"/>
  <c r="Q44" i="1"/>
  <c r="M44" i="1"/>
  <c r="AW43" i="1"/>
  <c r="AS43" i="1"/>
  <c r="AO43" i="1"/>
  <c r="AK43" i="1"/>
  <c r="AG43" i="1"/>
  <c r="AC43" i="1"/>
  <c r="Y43" i="1"/>
  <c r="U43" i="1"/>
  <c r="Q43" i="1"/>
  <c r="M43" i="1"/>
  <c r="AW153" i="1"/>
  <c r="AS153" i="1"/>
  <c r="AO153" i="1"/>
  <c r="AK153" i="1"/>
  <c r="AG153" i="1"/>
  <c r="AC153" i="1"/>
  <c r="Y153" i="1"/>
  <c r="U153" i="1"/>
  <c r="Q153" i="1"/>
  <c r="M153" i="1"/>
  <c r="AW152" i="1"/>
  <c r="AS152" i="1"/>
  <c r="AO152" i="1"/>
  <c r="AK152" i="1"/>
  <c r="AG152" i="1"/>
  <c r="AC152" i="1"/>
  <c r="Y152" i="1"/>
  <c r="U152" i="1"/>
  <c r="Q152" i="1"/>
  <c r="M152" i="1"/>
  <c r="AW151" i="1"/>
  <c r="AS151" i="1"/>
  <c r="AO151" i="1"/>
  <c r="AK151" i="1"/>
  <c r="AG151" i="1"/>
  <c r="AC151" i="1"/>
  <c r="Y151" i="1"/>
  <c r="U151" i="1"/>
  <c r="Q151" i="1"/>
  <c r="M151" i="1"/>
  <c r="AW150" i="1"/>
  <c r="AS150" i="1"/>
  <c r="AO150" i="1"/>
  <c r="AK150" i="1"/>
  <c r="AG150" i="1"/>
  <c r="AC150" i="1"/>
  <c r="Y150" i="1"/>
  <c r="U150" i="1"/>
  <c r="Q150" i="1"/>
  <c r="M150" i="1"/>
  <c r="AW149" i="1"/>
  <c r="AS149" i="1"/>
  <c r="AO149" i="1"/>
  <c r="AK149" i="1"/>
  <c r="AG149" i="1"/>
  <c r="AC149" i="1"/>
  <c r="Y149" i="1"/>
  <c r="U149" i="1"/>
  <c r="Q149" i="1"/>
  <c r="M149" i="1"/>
  <c r="M15" i="1"/>
  <c r="H159" i="1"/>
  <c r="H158" i="1" s="1"/>
  <c r="H150" i="1"/>
  <c r="H151" i="1"/>
  <c r="H152" i="1"/>
  <c r="H153" i="1"/>
  <c r="H43" i="1"/>
  <c r="H44" i="1"/>
  <c r="H45" i="1"/>
  <c r="H46" i="1"/>
  <c r="H154" i="1"/>
  <c r="H155" i="1"/>
  <c r="H149" i="1"/>
  <c r="F150" i="1"/>
  <c r="F151" i="1"/>
  <c r="F152" i="1"/>
  <c r="F153" i="1"/>
  <c r="F43" i="1"/>
  <c r="F44" i="1"/>
  <c r="F45" i="1"/>
  <c r="F46" i="1"/>
  <c r="F154" i="1"/>
  <c r="F155" i="1"/>
  <c r="AO148" i="1" l="1"/>
  <c r="AK148" i="1"/>
  <c r="Q148" i="1"/>
  <c r="AW148" i="1"/>
  <c r="AS148" i="1"/>
  <c r="U148" i="1"/>
  <c r="M148" i="1"/>
  <c r="H148" i="1"/>
  <c r="Y148" i="1"/>
  <c r="AC148" i="1"/>
  <c r="AG148" i="1"/>
  <c r="F42" i="1"/>
  <c r="H42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41" i="1" l="1"/>
  <c r="K12" i="1"/>
  <c r="K11" i="1" s="1"/>
  <c r="I159" i="1"/>
  <c r="I158" i="1" s="1"/>
  <c r="G159" i="1"/>
  <c r="G158" i="1" s="1"/>
  <c r="F159" i="1"/>
  <c r="F158" i="1" s="1"/>
  <c r="K10" i="1" l="1"/>
  <c r="E159" i="1"/>
  <c r="E158" i="1" s="1"/>
  <c r="I165" i="1"/>
  <c r="I164" i="1" s="1"/>
  <c r="G165" i="1"/>
  <c r="G164" i="1" s="1"/>
  <c r="F165" i="1"/>
  <c r="F164" i="1" s="1"/>
  <c r="I155" i="1"/>
  <c r="E155" i="1" s="1"/>
  <c r="G155" i="1"/>
  <c r="I154" i="1"/>
  <c r="E154" i="1" s="1"/>
  <c r="G154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46" i="1"/>
  <c r="E46" i="1" s="1"/>
  <c r="G46" i="1"/>
  <c r="AO11" i="1" l="1"/>
  <c r="AK11" i="1"/>
  <c r="Y11" i="1"/>
  <c r="AC11" i="1"/>
  <c r="M11" i="1"/>
  <c r="Q11" i="1"/>
  <c r="AS11" i="1"/>
  <c r="H11" i="1"/>
  <c r="F11" i="1"/>
  <c r="AG11" i="1"/>
  <c r="AW11" i="1"/>
  <c r="U11" i="1"/>
  <c r="P10" i="1"/>
  <c r="AV10" i="1"/>
  <c r="L10" i="1"/>
  <c r="AR10" i="1"/>
  <c r="AB10" i="1"/>
  <c r="AN10" i="1"/>
  <c r="AJ10" i="1"/>
  <c r="X10" i="1"/>
  <c r="AF10" i="1"/>
  <c r="T10" i="1"/>
  <c r="E165" i="1"/>
  <c r="E164" i="1" s="1"/>
  <c r="I45" i="1"/>
  <c r="E45" i="1" s="1"/>
  <c r="G45" i="1"/>
  <c r="AW42" i="1" l="1"/>
  <c r="AW41" i="1" s="1"/>
  <c r="AW10" i="1" s="1"/>
  <c r="AS42" i="1"/>
  <c r="AS41" i="1" s="1"/>
  <c r="AS10" i="1" s="1"/>
  <c r="AO42" i="1"/>
  <c r="AO41" i="1" s="1"/>
  <c r="AO10" i="1" s="1"/>
  <c r="AK42" i="1"/>
  <c r="AK41" i="1" s="1"/>
  <c r="AK10" i="1" s="1"/>
  <c r="AG42" i="1"/>
  <c r="AG41" i="1" s="1"/>
  <c r="AG10" i="1" s="1"/>
  <c r="AC42" i="1"/>
  <c r="AC41" i="1" s="1"/>
  <c r="AC10" i="1" s="1"/>
  <c r="Y42" i="1"/>
  <c r="Y41" i="1" s="1"/>
  <c r="Y10" i="1" s="1"/>
  <c r="U42" i="1"/>
  <c r="U41" i="1" s="1"/>
  <c r="U10" i="1" s="1"/>
  <c r="I12" i="1" l="1"/>
  <c r="E12" i="1" s="1"/>
  <c r="Q42" i="1" l="1"/>
  <c r="Q41" i="1" s="1"/>
  <c r="Q10" i="1" s="1"/>
  <c r="I151" i="1"/>
  <c r="E151" i="1" s="1"/>
  <c r="G151" i="1"/>
  <c r="G15" i="1"/>
  <c r="I15" i="1"/>
  <c r="E15" i="1" s="1"/>
  <c r="G16" i="1"/>
  <c r="I16" i="1"/>
  <c r="E16" i="1" s="1"/>
  <c r="H10" i="1" l="1"/>
  <c r="M42" i="1"/>
  <c r="M41" i="1" s="1"/>
  <c r="M10" i="1" s="1"/>
  <c r="G44" i="1"/>
  <c r="I44" i="1"/>
  <c r="E44" i="1" s="1"/>
  <c r="I43" i="1" l="1"/>
  <c r="I42" i="1" s="1"/>
  <c r="G152" i="1" l="1"/>
  <c r="G153" i="1"/>
  <c r="E43" i="1"/>
  <c r="E42" i="1" s="1"/>
  <c r="G43" i="1"/>
  <c r="G42" i="1" s="1"/>
  <c r="I153" i="1"/>
  <c r="I152" i="1"/>
  <c r="E152" i="1" s="1"/>
  <c r="I150" i="1"/>
  <c r="E150" i="1" s="1"/>
  <c r="I149" i="1"/>
  <c r="G150" i="1"/>
  <c r="I148" i="1" l="1"/>
  <c r="I41" i="1" s="1"/>
  <c r="E153" i="1"/>
  <c r="G13" i="1" l="1"/>
  <c r="I13" i="1"/>
  <c r="I11" i="1" l="1"/>
  <c r="I10" i="1" s="1"/>
  <c r="E13" i="1"/>
  <c r="G11" i="1"/>
  <c r="E11" i="1" l="1"/>
  <c r="F149" i="1" l="1"/>
  <c r="G149" i="1"/>
  <c r="G148" i="1" s="1"/>
  <c r="F148" i="1" l="1"/>
  <c r="F41" i="1" s="1"/>
  <c r="F10" i="1" s="1"/>
  <c r="E149" i="1"/>
  <c r="E148" i="1" s="1"/>
  <c r="G41" i="1" l="1"/>
  <c r="G10" i="1" s="1"/>
  <c r="E41" i="1" l="1"/>
  <c r="E10" i="1" s="1"/>
</calcChain>
</file>

<file path=xl/sharedStrings.xml><?xml version="1.0" encoding="utf-8"?>
<sst xmlns="http://schemas.openxmlformats.org/spreadsheetml/2006/main" count="827" uniqueCount="429">
  <si>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</si>
  <si>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</si>
  <si>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</si>
  <si>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</si>
  <si>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</si>
  <si>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</si>
  <si>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</si>
  <si>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</si>
  <si>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</si>
  <si>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</si>
  <si>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</si>
  <si>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</si>
  <si>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</si>
  <si>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</si>
  <si>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</si>
  <si>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</si>
  <si>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</si>
  <si>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</si>
  <si>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</si>
  <si>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</si>
  <si>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</si>
  <si>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</si>
  <si>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</si>
  <si>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</si>
  <si>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</si>
  <si>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</si>
  <si>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</si>
  <si>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</si>
  <si>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</si>
  <si>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</si>
  <si>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</si>
  <si>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</si>
  <si>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</si>
  <si>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</si>
  <si>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</si>
  <si>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</si>
  <si>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</si>
  <si>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</si>
  <si>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</si>
  <si>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</si>
  <si>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</si>
  <si>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</si>
  <si>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</si>
  <si>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</si>
  <si>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</si>
  <si>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</si>
  <si>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</si>
  <si>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</si>
  <si>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</si>
  <si>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</si>
  <si>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</si>
  <si>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</si>
  <si>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</si>
  <si>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</si>
  <si>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</si>
  <si>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</si>
  <si>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</si>
  <si>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</si>
  <si>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</si>
  <si>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</si>
  <si>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</si>
  <si>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</si>
  <si>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</si>
  <si>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</si>
  <si>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</si>
  <si>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</si>
  <si>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</si>
  <si>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</si>
  <si>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</si>
  <si>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</si>
  <si>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</si>
  <si>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</si>
  <si>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</si>
  <si>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</si>
  <si>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</si>
  <si>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</si>
  <si>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</si>
  <si>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</si>
  <si>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</si>
  <si>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</si>
  <si>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</si>
  <si>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</si>
  <si>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</si>
  <si>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</si>
  <si>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</si>
  <si>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</si>
  <si>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</si>
  <si>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</si>
  <si>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</si>
  <si>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</si>
  <si>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</si>
  <si>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</si>
  <si>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</si>
  <si>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</si>
  <si>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</si>
  <si>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</si>
  <si>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</si>
  <si>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</si>
  <si>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</si>
  <si>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</si>
  <si>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</si>
  <si>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</si>
  <si>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</si>
  <si>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</si>
  <si>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</si>
  <si>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</si>
  <si>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</si>
  <si>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</si>
  <si>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</si>
  <si>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</si>
  <si>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</si>
  <si>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</si>
  <si>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</si>
  <si>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</si>
  <si>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</si>
  <si>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</si>
  <si>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</si>
  <si>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</si>
  <si>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</si>
  <si>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</si>
  <si>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</si>
  <si>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</si>
  <si>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</si>
  <si>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</si>
  <si>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</si>
  <si>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</si>
  <si>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</si>
  <si>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</si>
  <si>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</si>
  <si>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</si>
  <si>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</si>
  <si>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</si>
  <si>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</si>
  <si>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</si>
  <si>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</si>
  <si>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</si>
  <si>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</si>
  <si>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</si>
  <si>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</si>
  <si>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</si>
  <si>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</si>
  <si>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</si>
  <si>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</si>
  <si>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</si>
  <si>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</si>
  <si>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</si>
  <si>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</si>
  <si>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</si>
  <si>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</si>
  <si>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</si>
  <si>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</si>
  <si>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</si>
  <si>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</si>
  <si>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</si>
  <si>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</si>
  <si>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</si>
  <si>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</si>
  <si>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</si>
  <si>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</si>
  <si>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</si>
  <si>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</si>
  <si>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</si>
  <si>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</si>
  <si>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</si>
  <si>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</si>
  <si>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</si>
  <si>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</si>
  <si>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</si>
  <si>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</si>
  <si>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</si>
  <si>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</si>
  <si>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</si>
  <si>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</si>
  <si>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</si>
  <si>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</si>
  <si>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</si>
  <si>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</si>
  <si>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</si>
  <si>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</si>
  <si>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</si>
  <si>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</si>
  <si>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</si>
  <si>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</si>
  <si>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</si>
  <si>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</si>
  <si>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</si>
  <si>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</si>
  <si>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</si>
  <si>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</si>
  <si>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</si>
  <si>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</si>
  <si>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</si>
  <si>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</si>
  <si>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</si>
  <si>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</si>
  <si>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</si>
  <si>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</si>
  <si>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</si>
  <si>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</si>
  <si>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</si>
  <si>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</si>
  <si>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</si>
  <si>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</si>
  <si>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</si>
  <si>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</si>
  <si>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</si>
  <si>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</si>
  <si>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</si>
  <si>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</si>
  <si>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4.3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</si>
  <si>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</si>
  <si>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</si>
  <si>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</si>
  <si>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</si>
  <si>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</si>
  <si>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</si>
  <si>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</si>
  <si>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</si>
  <si>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</si>
  <si>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</si>
  <si>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4.4</t>
  </si>
  <si>
    <t>4.5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</si>
  <si>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</si>
  <si>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</si>
  <si>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</si>
  <si>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</si>
  <si>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</si>
  <si>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</si>
  <si>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</si>
  <si>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</si>
  <si>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</si>
  <si>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</si>
  <si>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</si>
  <si>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</si>
  <si>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</si>
  <si>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</si>
  <si>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</si>
  <si>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</si>
  <si>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4.6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</si>
  <si>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</si>
  <si>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</si>
  <si>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</si>
  <si>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</si>
  <si>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</si>
  <si>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</si>
  <si>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</si>
  <si>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</si>
  <si>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</si>
  <si>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</si>
  <si>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</si>
  <si>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</si>
  <si>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</si>
  <si>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</si>
  <si>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</si>
  <si>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</si>
  <si>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</si>
  <si>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</si>
  <si>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</si>
  <si>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</si>
  <si>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4.7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</si>
  <si>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</si>
  <si>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</si>
  <si>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</si>
  <si>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</si>
  <si>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</si>
  <si>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</si>
  <si>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</si>
  <si>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</si>
  <si>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</si>
  <si>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</si>
  <si>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</si>
  <si>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4.8</t>
  </si>
  <si>
    <t>4.9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</si>
  <si>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</si>
  <si>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</si>
  <si>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</si>
  <si>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</si>
  <si>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</si>
  <si>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</si>
  <si>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</si>
  <si>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</si>
  <si>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</si>
  <si>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</si>
  <si>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</si>
  <si>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</si>
  <si>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</si>
  <si>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</si>
  <si>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</si>
  <si>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</si>
  <si>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</si>
  <si>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</si>
  <si>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</si>
  <si>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</si>
  <si>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</si>
  <si>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</si>
  <si>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</si>
  <si>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</si>
  <si>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</si>
  <si>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</si>
  <si>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</si>
  <si>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</si>
  <si>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</si>
  <si>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</si>
  <si>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</si>
  <si>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</si>
  <si>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</si>
  <si>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</si>
  <si>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</si>
  <si>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</si>
  <si>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</si>
  <si>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</si>
  <si>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</si>
  <si>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</si>
  <si>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</si>
  <si>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</si>
  <si>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</si>
  <si>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</si>
  <si>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</si>
  <si>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</si>
  <si>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</si>
  <si>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</si>
  <si>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</si>
  <si>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</si>
  <si>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</si>
  <si>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</si>
  <si>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</si>
  <si>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</si>
  <si>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</si>
  <si>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</si>
  <si>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</si>
  <si>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</si>
  <si>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</si>
  <si>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</si>
  <si>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</si>
  <si>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</si>
  <si>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</si>
  <si>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</si>
  <si>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</si>
  <si>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</si>
  <si>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</si>
  <si>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</si>
  <si>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</si>
  <si>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</si>
  <si>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</si>
  <si>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</si>
  <si>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</si>
  <si>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</si>
  <si>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</si>
  <si>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</si>
  <si>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</si>
  <si>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</si>
  <si>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</si>
  <si>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</si>
  <si>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</si>
  <si>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</si>
  <si>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</si>
  <si>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</si>
  <si>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</si>
  <si>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</si>
  <si>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</si>
  <si>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</si>
  <si>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</si>
  <si>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</si>
  <si>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</si>
  <si>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</si>
  <si>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</si>
  <si>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</si>
  <si>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</si>
  <si>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</si>
  <si>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</si>
  <si>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</si>
  <si>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</si>
  <si>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</si>
  <si>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</si>
  <si>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</si>
  <si>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</si>
  <si>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</si>
  <si>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</si>
  <si>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</si>
  <si>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</si>
  <si>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</si>
  <si>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</si>
  <si>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</si>
  <si>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</si>
  <si>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</si>
  <si>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</si>
  <si>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</si>
  <si>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</si>
  <si>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</si>
  <si>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</si>
  <si>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</si>
  <si>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</si>
  <si>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</si>
  <si>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</si>
  <si>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Приобретение жилых помещений в п. Усть-Кара Сельского поселения «Карский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</si>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</sst>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2" zoomScale="110" zoomScaleNormal="100" zoomScaleSheetLayoutView="110" workbookViewId="0">
      <selection activeCell="I8" sqref="I8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5" t="s">
        <v>39</v>
      </c>
      <c r="L1" s="85"/>
      <c r="M1" s="85"/>
      <c r="N1" s="85"/>
      <c r="O1" s="85"/>
    </row>
    <row r="2" spans="1:15" ht="60" customHeight="1" x14ac:dyDescent="0.25">
      <c r="A2" s="86" t="s">
        <v>40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36.75" customHeight="1" x14ac:dyDescent="0.25">
      <c r="A3" s="82" t="s">
        <v>25</v>
      </c>
      <c r="B3" s="82" t="s">
        <v>26</v>
      </c>
      <c r="C3" s="82" t="s">
        <v>27</v>
      </c>
      <c r="D3" s="82" t="s">
        <v>28</v>
      </c>
      <c r="E3" s="82" t="s">
        <v>29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7"/>
      <c r="B4" s="87"/>
      <c r="C4" s="82"/>
      <c r="D4" s="82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79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0.7</v>
      </c>
      <c r="I5" s="38">
        <v>1.4</v>
      </c>
      <c r="J5" s="31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0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28</v>
      </c>
      <c r="J6" s="3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0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27</v>
      </c>
      <c r="I7" s="31">
        <v>27.17</v>
      </c>
      <c r="J7" s="31">
        <v>27.17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1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f>7-2</f>
        <v>5</v>
      </c>
      <c r="I8" s="37">
        <v>2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79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23</v>
      </c>
      <c r="I9" s="31">
        <v>0</v>
      </c>
      <c r="J9" s="31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0"/>
      <c r="B10" s="57" t="s">
        <v>292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1"/>
      <c r="B11" s="57" t="s">
        <v>343</v>
      </c>
      <c r="C11" s="56" t="s">
        <v>344</v>
      </c>
      <c r="D11" s="52" t="s">
        <v>345</v>
      </c>
      <c r="E11" s="43" t="s">
        <v>345</v>
      </c>
      <c r="F11" s="37" t="s">
        <v>345</v>
      </c>
      <c r="G11" s="37">
        <v>4</v>
      </c>
      <c r="H11" s="37" t="s">
        <v>345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79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1">
        <v>2</v>
      </c>
      <c r="I12" s="31">
        <v>0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0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1">
        <f>(900+900)/1000</f>
        <v>1.8</v>
      </c>
      <c r="I13" s="31">
        <v>0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1"/>
      <c r="B14" s="33" t="s">
        <v>313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v>0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1">
        <v>0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3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4"/>
      <c r="B18" s="33" t="s">
        <v>225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4"/>
      <c r="B19" s="53" t="s">
        <v>310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1">
        <v>0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4"/>
      <c r="B20" s="53" t="s">
        <v>351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1">
        <v>0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4"/>
      <c r="B21" s="53" t="s">
        <v>362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1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184"/>
  <sheetViews>
    <sheetView tabSelected="1" view="pageBreakPreview" zoomScale="60" zoomScaleNormal="70" workbookViewId="0">
      <pane xSplit="4" ySplit="9" topLeftCell="G30" activePane="bottomRight" state="frozen"/>
      <selection pane="topRight" activeCell="E1" sqref="E1"/>
      <selection pane="bottomLeft" activeCell="A10" sqref="A10"/>
      <selection pane="bottomRight" activeCell="AA36" sqref="AA36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2" style="4" customWidth="1"/>
    <col min="30" max="30" width="13.8554687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4" t="s">
        <v>35</v>
      </c>
      <c r="AY1" s="94"/>
      <c r="AZ1" s="94"/>
    </row>
    <row r="2" spans="1:55" ht="44.25" customHeight="1" x14ac:dyDescent="0.25">
      <c r="AX2" s="94"/>
      <c r="AY2" s="94"/>
      <c r="AZ2" s="94"/>
    </row>
    <row r="3" spans="1:55" ht="30.75" customHeight="1" x14ac:dyDescent="0.25">
      <c r="A3" s="88" t="s">
        <v>34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1"/>
      <c r="AJ3" s="1"/>
      <c r="AK3" s="1"/>
      <c r="AN3" s="1"/>
      <c r="AO3" s="1"/>
      <c r="AR3" s="1"/>
      <c r="AS3" s="1"/>
      <c r="AV3" s="1"/>
      <c r="AW3" s="1"/>
      <c r="AX3" s="94"/>
      <c r="AY3" s="94"/>
      <c r="AZ3" s="94"/>
      <c r="BA3" s="15"/>
      <c r="BB3" s="15"/>
      <c r="BC3" s="15"/>
    </row>
    <row r="4" spans="1:55" x14ac:dyDescent="0.25">
      <c r="E4" s="3"/>
    </row>
    <row r="5" spans="1:55" x14ac:dyDescent="0.25">
      <c r="A5" s="89" t="s">
        <v>0</v>
      </c>
      <c r="B5" s="90" t="s">
        <v>1</v>
      </c>
      <c r="C5" s="90" t="s">
        <v>2</v>
      </c>
      <c r="D5" s="90" t="s">
        <v>3</v>
      </c>
      <c r="E5" s="91" t="s">
        <v>4</v>
      </c>
      <c r="F5" s="91"/>
      <c r="G5" s="91"/>
      <c r="H5" s="91"/>
      <c r="I5" s="91" t="s">
        <v>5</v>
      </c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89"/>
      <c r="B6" s="90"/>
      <c r="C6" s="90"/>
      <c r="D6" s="90"/>
      <c r="E6" s="91"/>
      <c r="F6" s="91"/>
      <c r="G6" s="91"/>
      <c r="H6" s="91"/>
      <c r="I6" s="91" t="s">
        <v>6</v>
      </c>
      <c r="J6" s="91"/>
      <c r="K6" s="91"/>
      <c r="L6" s="91"/>
      <c r="M6" s="91" t="s">
        <v>7</v>
      </c>
      <c r="N6" s="91"/>
      <c r="O6" s="91"/>
      <c r="P6" s="91"/>
      <c r="Q6" s="91" t="s">
        <v>8</v>
      </c>
      <c r="R6" s="91"/>
      <c r="S6" s="91"/>
      <c r="T6" s="91"/>
      <c r="U6" s="91" t="s">
        <v>9</v>
      </c>
      <c r="V6" s="91"/>
      <c r="W6" s="91"/>
      <c r="X6" s="91"/>
      <c r="Y6" s="91" t="s">
        <v>10</v>
      </c>
      <c r="Z6" s="91"/>
      <c r="AA6" s="91"/>
      <c r="AB6" s="91"/>
      <c r="AC6" s="91" t="s">
        <v>11</v>
      </c>
      <c r="AD6" s="91"/>
      <c r="AE6" s="91"/>
      <c r="AF6" s="91"/>
      <c r="AG6" s="91" t="s">
        <v>12</v>
      </c>
      <c r="AH6" s="91"/>
      <c r="AI6" s="91"/>
      <c r="AJ6" s="91"/>
      <c r="AK6" s="91" t="s">
        <v>13</v>
      </c>
      <c r="AL6" s="91"/>
      <c r="AM6" s="91"/>
      <c r="AN6" s="91"/>
      <c r="AO6" s="91" t="s">
        <v>14</v>
      </c>
      <c r="AP6" s="91"/>
      <c r="AQ6" s="91"/>
      <c r="AR6" s="91"/>
      <c r="AS6" s="91" t="s">
        <v>15</v>
      </c>
      <c r="AT6" s="91"/>
      <c r="AU6" s="91"/>
      <c r="AV6" s="91"/>
      <c r="AW6" s="91" t="s">
        <v>16</v>
      </c>
      <c r="AX6" s="91"/>
      <c r="AY6" s="91"/>
      <c r="AZ6" s="91"/>
    </row>
    <row r="7" spans="1:55" x14ac:dyDescent="0.25">
      <c r="A7" s="89"/>
      <c r="B7" s="90"/>
      <c r="C7" s="90"/>
      <c r="D7" s="90"/>
      <c r="E7" s="93" t="s">
        <v>17</v>
      </c>
      <c r="F7" s="92"/>
      <c r="G7" s="92"/>
      <c r="H7" s="92"/>
      <c r="I7" s="93" t="s">
        <v>17</v>
      </c>
      <c r="J7" s="92"/>
      <c r="K7" s="92"/>
      <c r="L7" s="92"/>
      <c r="M7" s="93" t="s">
        <v>17</v>
      </c>
      <c r="N7" s="92"/>
      <c r="O7" s="92"/>
      <c r="P7" s="92"/>
      <c r="Q7" s="93" t="s">
        <v>17</v>
      </c>
      <c r="R7" s="92"/>
      <c r="S7" s="92"/>
      <c r="T7" s="92"/>
      <c r="U7" s="93" t="s">
        <v>17</v>
      </c>
      <c r="V7" s="92"/>
      <c r="W7" s="92"/>
      <c r="X7" s="92"/>
      <c r="Y7" s="93" t="s">
        <v>17</v>
      </c>
      <c r="Z7" s="92"/>
      <c r="AA7" s="92"/>
      <c r="AB7" s="92"/>
      <c r="AC7" s="93" t="s">
        <v>17</v>
      </c>
      <c r="AD7" s="92"/>
      <c r="AE7" s="92"/>
      <c r="AF7" s="92"/>
      <c r="AG7" s="93" t="s">
        <v>17</v>
      </c>
      <c r="AH7" s="92"/>
      <c r="AI7" s="92"/>
      <c r="AJ7" s="92"/>
      <c r="AK7" s="93" t="s">
        <v>17</v>
      </c>
      <c r="AL7" s="92"/>
      <c r="AM7" s="92"/>
      <c r="AN7" s="92"/>
      <c r="AO7" s="93" t="s">
        <v>17</v>
      </c>
      <c r="AP7" s="92"/>
      <c r="AQ7" s="92"/>
      <c r="AR7" s="92"/>
      <c r="AS7" s="93" t="s">
        <v>17</v>
      </c>
      <c r="AT7" s="92"/>
      <c r="AU7" s="92"/>
      <c r="AV7" s="92"/>
      <c r="AW7" s="93" t="s">
        <v>17</v>
      </c>
      <c r="AX7" s="92"/>
      <c r="AY7" s="92"/>
      <c r="AZ7" s="92"/>
    </row>
    <row r="8" spans="1:55" s="7" customFormat="1" ht="52.5" customHeight="1" x14ac:dyDescent="0.25">
      <c r="A8" s="89"/>
      <c r="B8" s="90"/>
      <c r="C8" s="90"/>
      <c r="D8" s="90"/>
      <c r="E8" s="93"/>
      <c r="F8" s="65" t="s">
        <v>18</v>
      </c>
      <c r="G8" s="65" t="s">
        <v>19</v>
      </c>
      <c r="H8" s="65" t="s">
        <v>20</v>
      </c>
      <c r="I8" s="93"/>
      <c r="J8" s="65" t="s">
        <v>18</v>
      </c>
      <c r="K8" s="65" t="s">
        <v>19</v>
      </c>
      <c r="L8" s="65" t="s">
        <v>20</v>
      </c>
      <c r="M8" s="93"/>
      <c r="N8" s="65" t="s">
        <v>18</v>
      </c>
      <c r="O8" s="65" t="s">
        <v>19</v>
      </c>
      <c r="P8" s="65" t="s">
        <v>20</v>
      </c>
      <c r="Q8" s="93"/>
      <c r="R8" s="65" t="s">
        <v>18</v>
      </c>
      <c r="S8" s="65" t="s">
        <v>19</v>
      </c>
      <c r="T8" s="65" t="s">
        <v>20</v>
      </c>
      <c r="U8" s="93"/>
      <c r="V8" s="65" t="s">
        <v>18</v>
      </c>
      <c r="W8" s="65" t="s">
        <v>19</v>
      </c>
      <c r="X8" s="65" t="s">
        <v>20</v>
      </c>
      <c r="Y8" s="93"/>
      <c r="Z8" s="65" t="s">
        <v>18</v>
      </c>
      <c r="AA8" s="65" t="s">
        <v>19</v>
      </c>
      <c r="AB8" s="65" t="s">
        <v>20</v>
      </c>
      <c r="AC8" s="93"/>
      <c r="AD8" s="65" t="s">
        <v>18</v>
      </c>
      <c r="AE8" s="65" t="s">
        <v>19</v>
      </c>
      <c r="AF8" s="65" t="s">
        <v>20</v>
      </c>
      <c r="AG8" s="93"/>
      <c r="AH8" s="65" t="s">
        <v>18</v>
      </c>
      <c r="AI8" s="65" t="s">
        <v>19</v>
      </c>
      <c r="AJ8" s="65" t="s">
        <v>20</v>
      </c>
      <c r="AK8" s="93"/>
      <c r="AL8" s="65" t="s">
        <v>18</v>
      </c>
      <c r="AM8" s="65" t="s">
        <v>19</v>
      </c>
      <c r="AN8" s="65" t="s">
        <v>20</v>
      </c>
      <c r="AO8" s="93"/>
      <c r="AP8" s="65" t="s">
        <v>18</v>
      </c>
      <c r="AQ8" s="65" t="s">
        <v>19</v>
      </c>
      <c r="AR8" s="65" t="s">
        <v>20</v>
      </c>
      <c r="AS8" s="93"/>
      <c r="AT8" s="65" t="s">
        <v>18</v>
      </c>
      <c r="AU8" s="65" t="s">
        <v>19</v>
      </c>
      <c r="AV8" s="65" t="s">
        <v>20</v>
      </c>
      <c r="AW8" s="93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90" t="s">
        <v>33</v>
      </c>
      <c r="C10" s="90"/>
      <c r="D10" s="90"/>
      <c r="E10" s="8">
        <f t="shared" ref="E10:AZ10" si="0">E11+E41+E158+E164+E174+E176</f>
        <v>517794.69999999995</v>
      </c>
      <c r="F10" s="8">
        <f t="shared" si="0"/>
        <v>159784.30000000002</v>
      </c>
      <c r="G10" s="8">
        <f t="shared" si="0"/>
        <v>358010.39999999997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180707.09999999998</v>
      </c>
      <c r="V10" s="8">
        <f t="shared" si="0"/>
        <v>104093.90000000001</v>
      </c>
      <c r="W10" s="8">
        <f t="shared" si="0"/>
        <v>76613.2</v>
      </c>
      <c r="X10" s="8">
        <f t="shared" si="0"/>
        <v>0</v>
      </c>
      <c r="Y10" s="8">
        <f t="shared" si="0"/>
        <v>72672.899999999994</v>
      </c>
      <c r="Z10" s="8">
        <f t="shared" si="0"/>
        <v>55690.400000000001</v>
      </c>
      <c r="AA10" s="8">
        <f t="shared" si="0"/>
        <v>16982.5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95" t="s">
        <v>36</v>
      </c>
      <c r="C11" s="95"/>
      <c r="D11" s="95"/>
      <c r="E11" s="8">
        <f t="shared" ref="E11:AC11" si="1">SUM(E12:E40)</f>
        <v>277255.3</v>
      </c>
      <c r="F11" s="8">
        <f t="shared" si="1"/>
        <v>159784.30000000002</v>
      </c>
      <c r="G11" s="8">
        <f t="shared" si="1"/>
        <v>117470.99999999997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137301</v>
      </c>
      <c r="V11" s="8">
        <f t="shared" si="1"/>
        <v>104093.90000000001</v>
      </c>
      <c r="W11" s="8">
        <f t="shared" si="1"/>
        <v>33207.1</v>
      </c>
      <c r="X11" s="8">
        <f t="shared" si="1"/>
        <v>0</v>
      </c>
      <c r="Y11" s="8">
        <f t="shared" si="1"/>
        <v>72672.899999999994</v>
      </c>
      <c r="Z11" s="8">
        <f t="shared" si="1"/>
        <v>55690.400000000001</v>
      </c>
      <c r="AA11" s="8">
        <f t="shared" si="1"/>
        <v>16982.5</v>
      </c>
      <c r="AB11" s="8">
        <f t="shared" si="1"/>
        <v>0</v>
      </c>
      <c r="AC11" s="8">
        <f t="shared" si="1"/>
        <v>0</v>
      </c>
      <c r="AD11" s="8">
        <f t="shared" ref="AD11:AZ11" si="2">SUM(AD12:AD40)</f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9" si="3">I12+M12+Q12+U12+Y12+AC12+AG12+AK12+AO12</f>
        <v>20754.899999999998</v>
      </c>
      <c r="F12" s="13">
        <f t="shared" ref="F12:F39" si="4">J12+N12+R12+V12+Z12+AD12+AH12+AL12+AP12</f>
        <v>0</v>
      </c>
      <c r="G12" s="13">
        <f t="shared" ref="G12:G39" si="5">K12+O12+S12+W12+AA12+AE12+AI12+AM12+AQ12</f>
        <v>20754.899999999998</v>
      </c>
      <c r="H12" s="13">
        <f t="shared" ref="H12:H39" si="6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3"/>
        <v>1546.9</v>
      </c>
      <c r="F13" s="13">
        <f t="shared" si="4"/>
        <v>0</v>
      </c>
      <c r="G13" s="13">
        <f t="shared" si="5"/>
        <v>1546.9</v>
      </c>
      <c r="H13" s="13">
        <f t="shared" si="6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7">O13</f>
        <v>1546.9</v>
      </c>
      <c r="N13" s="29">
        <v>0</v>
      </c>
      <c r="O13" s="36">
        <v>1546.9</v>
      </c>
      <c r="P13" s="29">
        <v>0</v>
      </c>
      <c r="Q13" s="13">
        <f t="shared" ref="Q13:Q15" si="8">S13</f>
        <v>0</v>
      </c>
      <c r="R13" s="29">
        <v>0</v>
      </c>
      <c r="S13" s="29">
        <v>0</v>
      </c>
      <c r="T13" s="29">
        <v>0</v>
      </c>
      <c r="U13" s="13">
        <f t="shared" ref="U13:U15" si="9">W13</f>
        <v>0</v>
      </c>
      <c r="V13" s="29">
        <v>0</v>
      </c>
      <c r="W13" s="29">
        <v>0</v>
      </c>
      <c r="X13" s="29">
        <v>0</v>
      </c>
      <c r="Y13" s="13">
        <f t="shared" ref="Y13:Y15" si="10">AA13</f>
        <v>0</v>
      </c>
      <c r="Z13" s="29">
        <v>0</v>
      </c>
      <c r="AA13" s="29">
        <v>0</v>
      </c>
      <c r="AB13" s="29">
        <v>0</v>
      </c>
      <c r="AC13" s="13">
        <f t="shared" ref="AC13:AC15" si="11">AE13</f>
        <v>0</v>
      </c>
      <c r="AD13" s="29">
        <v>0</v>
      </c>
      <c r="AE13" s="29">
        <v>0</v>
      </c>
      <c r="AF13" s="29">
        <v>0</v>
      </c>
      <c r="AG13" s="13">
        <f t="shared" ref="AG13:AG15" si="12">AI13</f>
        <v>0</v>
      </c>
      <c r="AH13" s="29">
        <v>0</v>
      </c>
      <c r="AI13" s="29">
        <v>0</v>
      </c>
      <c r="AJ13" s="29">
        <v>0</v>
      </c>
      <c r="AK13" s="13">
        <f t="shared" ref="AK13:AK15" si="13">AM13</f>
        <v>0</v>
      </c>
      <c r="AL13" s="29">
        <v>0</v>
      </c>
      <c r="AM13" s="29">
        <v>0</v>
      </c>
      <c r="AN13" s="29">
        <v>0</v>
      </c>
      <c r="AO13" s="13">
        <f t="shared" ref="AO13:AO15" si="14">AQ13</f>
        <v>0</v>
      </c>
      <c r="AP13" s="29">
        <v>0</v>
      </c>
      <c r="AQ13" s="29">
        <v>0</v>
      </c>
      <c r="AR13" s="29">
        <v>0</v>
      </c>
      <c r="AS13" s="13">
        <f t="shared" ref="AS13:AS15" si="15">AU13</f>
        <v>0</v>
      </c>
      <c r="AT13" s="29">
        <v>0</v>
      </c>
      <c r="AU13" s="29">
        <v>0</v>
      </c>
      <c r="AV13" s="29">
        <v>0</v>
      </c>
      <c r="AW13" s="13">
        <f t="shared" ref="AW13:AW15" si="16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260</v>
      </c>
      <c r="C14" s="11" t="s">
        <v>22</v>
      </c>
      <c r="D14" s="11" t="s">
        <v>23</v>
      </c>
      <c r="E14" s="13">
        <f t="shared" si="3"/>
        <v>30127.9</v>
      </c>
      <c r="F14" s="13">
        <f t="shared" si="4"/>
        <v>23960.600000000002</v>
      </c>
      <c r="G14" s="13">
        <f t="shared" si="5"/>
        <v>6167.3</v>
      </c>
      <c r="H14" s="13">
        <f t="shared" si="6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7">O14</f>
        <v>0</v>
      </c>
      <c r="N14" s="29">
        <v>0</v>
      </c>
      <c r="O14" s="36">
        <v>0</v>
      </c>
      <c r="P14" s="29">
        <v>0</v>
      </c>
      <c r="Q14" s="13">
        <f t="shared" ref="Q14" si="18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9038.4</v>
      </c>
      <c r="V14" s="36">
        <v>7188.2</v>
      </c>
      <c r="W14" s="36">
        <v>1850.2</v>
      </c>
      <c r="X14" s="29">
        <v>0</v>
      </c>
      <c r="Y14" s="13">
        <f>Z14+AA14</f>
        <v>21089.5</v>
      </c>
      <c r="Z14" s="36">
        <v>16772.400000000001</v>
      </c>
      <c r="AA14" s="36">
        <v>4317.1000000000004</v>
      </c>
      <c r="AB14" s="29">
        <v>0</v>
      </c>
      <c r="AC14" s="13">
        <f t="shared" ref="AC14" si="19">AE14</f>
        <v>0</v>
      </c>
      <c r="AD14" s="29">
        <v>0</v>
      </c>
      <c r="AE14" s="29">
        <v>0</v>
      </c>
      <c r="AF14" s="29">
        <v>0</v>
      </c>
      <c r="AG14" s="13">
        <f t="shared" ref="AG14" si="20">AI14</f>
        <v>0</v>
      </c>
      <c r="AH14" s="29">
        <v>0</v>
      </c>
      <c r="AI14" s="29">
        <v>0</v>
      </c>
      <c r="AJ14" s="29">
        <v>0</v>
      </c>
      <c r="AK14" s="13">
        <f t="shared" ref="AK14" si="21">AM14</f>
        <v>0</v>
      </c>
      <c r="AL14" s="29">
        <v>0</v>
      </c>
      <c r="AM14" s="29">
        <v>0</v>
      </c>
      <c r="AN14" s="29">
        <v>0</v>
      </c>
      <c r="AO14" s="13">
        <f t="shared" ref="AO14" si="22">AQ14</f>
        <v>0</v>
      </c>
      <c r="AP14" s="29">
        <v>0</v>
      </c>
      <c r="AQ14" s="29">
        <v>0</v>
      </c>
      <c r="AR14" s="29">
        <v>0</v>
      </c>
      <c r="AS14" s="13">
        <f t="shared" ref="AS14" si="23">AU14</f>
        <v>0</v>
      </c>
      <c r="AT14" s="29">
        <v>0</v>
      </c>
      <c r="AU14" s="29">
        <v>0</v>
      </c>
      <c r="AV14" s="29">
        <v>0</v>
      </c>
      <c r="AW14" s="13">
        <f t="shared" ref="AW14" si="24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3"/>
        <v>500</v>
      </c>
      <c r="F15" s="13">
        <f t="shared" si="4"/>
        <v>0</v>
      </c>
      <c r="G15" s="13">
        <f t="shared" si="5"/>
        <v>500</v>
      </c>
      <c r="H15" s="13">
        <f t="shared" si="6"/>
        <v>0</v>
      </c>
      <c r="I15" s="24">
        <f t="shared" ref="I15:I16" si="25">K15</f>
        <v>500</v>
      </c>
      <c r="J15" s="29">
        <v>0</v>
      </c>
      <c r="K15" s="27">
        <v>500</v>
      </c>
      <c r="L15" s="29">
        <v>0</v>
      </c>
      <c r="M15" s="13">
        <f t="shared" ref="M15:M19" si="26">O15</f>
        <v>0</v>
      </c>
      <c r="N15" s="29">
        <v>0</v>
      </c>
      <c r="O15" s="29">
        <v>0</v>
      </c>
      <c r="P15" s="29">
        <v>0</v>
      </c>
      <c r="Q15" s="13">
        <f t="shared" si="8"/>
        <v>0</v>
      </c>
      <c r="R15" s="29">
        <v>0</v>
      </c>
      <c r="S15" s="29">
        <v>0</v>
      </c>
      <c r="T15" s="29">
        <v>0</v>
      </c>
      <c r="U15" s="13">
        <f t="shared" si="9"/>
        <v>0</v>
      </c>
      <c r="V15" s="29">
        <v>0</v>
      </c>
      <c r="W15" s="29">
        <v>0</v>
      </c>
      <c r="X15" s="29">
        <v>0</v>
      </c>
      <c r="Y15" s="13">
        <f t="shared" si="10"/>
        <v>0</v>
      </c>
      <c r="Z15" s="29">
        <v>0</v>
      </c>
      <c r="AA15" s="29">
        <v>0</v>
      </c>
      <c r="AB15" s="29">
        <v>0</v>
      </c>
      <c r="AC15" s="13">
        <f t="shared" si="11"/>
        <v>0</v>
      </c>
      <c r="AD15" s="29">
        <v>0</v>
      </c>
      <c r="AE15" s="29">
        <v>0</v>
      </c>
      <c r="AF15" s="29">
        <v>0</v>
      </c>
      <c r="AG15" s="13">
        <f t="shared" si="12"/>
        <v>0</v>
      </c>
      <c r="AH15" s="29">
        <v>0</v>
      </c>
      <c r="AI15" s="29">
        <v>0</v>
      </c>
      <c r="AJ15" s="29">
        <v>0</v>
      </c>
      <c r="AK15" s="13">
        <f t="shared" si="13"/>
        <v>0</v>
      </c>
      <c r="AL15" s="29">
        <v>0</v>
      </c>
      <c r="AM15" s="29">
        <v>0</v>
      </c>
      <c r="AN15" s="29">
        <v>0</v>
      </c>
      <c r="AO15" s="13">
        <f t="shared" si="14"/>
        <v>0</v>
      </c>
      <c r="AP15" s="29">
        <v>0</v>
      </c>
      <c r="AQ15" s="29">
        <v>0</v>
      </c>
      <c r="AR15" s="29">
        <v>0</v>
      </c>
      <c r="AS15" s="13">
        <f t="shared" si="15"/>
        <v>0</v>
      </c>
      <c r="AT15" s="29">
        <v>0</v>
      </c>
      <c r="AU15" s="29">
        <v>0</v>
      </c>
      <c r="AV15" s="29">
        <v>0</v>
      </c>
      <c r="AW15" s="13">
        <f t="shared" si="16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3"/>
        <v>1639.0000000000007</v>
      </c>
      <c r="F16" s="13">
        <f t="shared" si="4"/>
        <v>0</v>
      </c>
      <c r="G16" s="13">
        <f t="shared" si="5"/>
        <v>1639.0000000000007</v>
      </c>
      <c r="H16" s="13">
        <f t="shared" si="6"/>
        <v>0</v>
      </c>
      <c r="I16" s="24">
        <f t="shared" si="25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6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7">S16</f>
        <v>78</v>
      </c>
      <c r="R16" s="29">
        <v>0</v>
      </c>
      <c r="S16" s="36">
        <v>78</v>
      </c>
      <c r="T16" s="29">
        <v>0</v>
      </c>
      <c r="U16" s="13">
        <f t="shared" ref="U16:U19" si="28">W16</f>
        <v>0</v>
      </c>
      <c r="V16" s="29">
        <v>0</v>
      </c>
      <c r="W16" s="29">
        <v>0</v>
      </c>
      <c r="X16" s="29">
        <v>0</v>
      </c>
      <c r="Y16" s="13">
        <f t="shared" ref="Y16:Y19" si="29">AA16</f>
        <v>0</v>
      </c>
      <c r="Z16" s="29">
        <v>0</v>
      </c>
      <c r="AA16" s="29">
        <v>0</v>
      </c>
      <c r="AB16" s="29">
        <v>0</v>
      </c>
      <c r="AC16" s="13">
        <f t="shared" ref="AC16:AC19" si="30">AE16</f>
        <v>0</v>
      </c>
      <c r="AD16" s="29">
        <v>0</v>
      </c>
      <c r="AE16" s="29">
        <v>0</v>
      </c>
      <c r="AF16" s="29">
        <v>0</v>
      </c>
      <c r="AG16" s="13">
        <f t="shared" ref="AG16:AG19" si="31">AI16</f>
        <v>0</v>
      </c>
      <c r="AH16" s="29">
        <v>0</v>
      </c>
      <c r="AI16" s="29">
        <v>0</v>
      </c>
      <c r="AJ16" s="29">
        <v>0</v>
      </c>
      <c r="AK16" s="13">
        <f t="shared" ref="AK16:AK19" si="32">AM16</f>
        <v>0</v>
      </c>
      <c r="AL16" s="29">
        <v>0</v>
      </c>
      <c r="AM16" s="29">
        <v>0</v>
      </c>
      <c r="AN16" s="29">
        <v>0</v>
      </c>
      <c r="AO16" s="13">
        <f t="shared" ref="AO16:AO19" si="33">AQ16</f>
        <v>0</v>
      </c>
      <c r="AP16" s="29">
        <v>0</v>
      </c>
      <c r="AQ16" s="29">
        <v>0</v>
      </c>
      <c r="AR16" s="29">
        <v>0</v>
      </c>
      <c r="AS16" s="13">
        <f t="shared" ref="AS16:AS19" si="34">AU16</f>
        <v>0</v>
      </c>
      <c r="AT16" s="29">
        <v>0</v>
      </c>
      <c r="AU16" s="29">
        <v>0</v>
      </c>
      <c r="AV16" s="29">
        <v>0</v>
      </c>
      <c r="AW16" s="13">
        <f t="shared" ref="AW16:AW19" si="35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261</v>
      </c>
      <c r="C17" s="11" t="s">
        <v>22</v>
      </c>
      <c r="D17" s="11" t="s">
        <v>54</v>
      </c>
      <c r="E17" s="13">
        <f t="shared" si="3"/>
        <v>8000</v>
      </c>
      <c r="F17" s="13">
        <f t="shared" si="4"/>
        <v>0</v>
      </c>
      <c r="G17" s="13">
        <f t="shared" si="5"/>
        <v>8000</v>
      </c>
      <c r="H17" s="13">
        <f t="shared" si="6"/>
        <v>0</v>
      </c>
      <c r="I17" s="48">
        <f t="shared" ref="I17" si="36">K17</f>
        <v>0</v>
      </c>
      <c r="J17" s="29">
        <v>0</v>
      </c>
      <c r="K17" s="35">
        <v>0</v>
      </c>
      <c r="L17" s="29">
        <v>0</v>
      </c>
      <c r="M17" s="13">
        <f t="shared" si="26"/>
        <v>0</v>
      </c>
      <c r="N17" s="29">
        <v>0</v>
      </c>
      <c r="O17" s="13">
        <f>7694.3-7694.3</f>
        <v>0</v>
      </c>
      <c r="P17" s="29">
        <v>0</v>
      </c>
      <c r="Q17" s="13">
        <f t="shared" si="27"/>
        <v>8000</v>
      </c>
      <c r="R17" s="29">
        <v>0</v>
      </c>
      <c r="S17" s="36">
        <v>8000</v>
      </c>
      <c r="T17" s="29">
        <v>0</v>
      </c>
      <c r="U17" s="13">
        <f t="shared" si="28"/>
        <v>0</v>
      </c>
      <c r="V17" s="29">
        <v>0</v>
      </c>
      <c r="W17" s="29">
        <v>0</v>
      </c>
      <c r="X17" s="29">
        <v>0</v>
      </c>
      <c r="Y17" s="13">
        <f t="shared" si="29"/>
        <v>0</v>
      </c>
      <c r="Z17" s="29">
        <v>0</v>
      </c>
      <c r="AA17" s="29">
        <v>0</v>
      </c>
      <c r="AB17" s="29">
        <v>0</v>
      </c>
      <c r="AC17" s="13">
        <f t="shared" si="30"/>
        <v>0</v>
      </c>
      <c r="AD17" s="29">
        <v>0</v>
      </c>
      <c r="AE17" s="29">
        <v>0</v>
      </c>
      <c r="AF17" s="29">
        <v>0</v>
      </c>
      <c r="AG17" s="13">
        <f t="shared" si="31"/>
        <v>0</v>
      </c>
      <c r="AH17" s="29">
        <v>0</v>
      </c>
      <c r="AI17" s="29">
        <v>0</v>
      </c>
      <c r="AJ17" s="29">
        <v>0</v>
      </c>
      <c r="AK17" s="13">
        <f t="shared" si="32"/>
        <v>0</v>
      </c>
      <c r="AL17" s="29">
        <v>0</v>
      </c>
      <c r="AM17" s="29">
        <v>0</v>
      </c>
      <c r="AN17" s="29">
        <v>0</v>
      </c>
      <c r="AO17" s="13">
        <f t="shared" si="33"/>
        <v>0</v>
      </c>
      <c r="AP17" s="29">
        <v>0</v>
      </c>
      <c r="AQ17" s="29">
        <v>0</v>
      </c>
      <c r="AR17" s="29">
        <v>0</v>
      </c>
      <c r="AS17" s="13">
        <f t="shared" si="34"/>
        <v>0</v>
      </c>
      <c r="AT17" s="29">
        <v>0</v>
      </c>
      <c r="AU17" s="29">
        <v>0</v>
      </c>
      <c r="AV17" s="29">
        <v>0</v>
      </c>
      <c r="AW17" s="13">
        <f t="shared" si="35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3"/>
        <v>7764.2</v>
      </c>
      <c r="F18" s="13">
        <f t="shared" si="4"/>
        <v>0</v>
      </c>
      <c r="G18" s="13">
        <f t="shared" si="5"/>
        <v>7764.2</v>
      </c>
      <c r="H18" s="13">
        <f t="shared" si="6"/>
        <v>0</v>
      </c>
      <c r="I18" s="48">
        <f t="shared" ref="I18" si="37">K18</f>
        <v>0</v>
      </c>
      <c r="J18" s="29">
        <v>0</v>
      </c>
      <c r="K18" s="35">
        <v>0</v>
      </c>
      <c r="L18" s="29">
        <v>0</v>
      </c>
      <c r="M18" s="13">
        <f t="shared" si="26"/>
        <v>7764.2</v>
      </c>
      <c r="N18" s="29">
        <v>0</v>
      </c>
      <c r="O18" s="13">
        <v>7764.2</v>
      </c>
      <c r="P18" s="29">
        <v>0</v>
      </c>
      <c r="Q18" s="13">
        <f t="shared" si="27"/>
        <v>0</v>
      </c>
      <c r="R18" s="29">
        <v>0</v>
      </c>
      <c r="S18" s="29">
        <v>0</v>
      </c>
      <c r="T18" s="29">
        <v>0</v>
      </c>
      <c r="U18" s="13">
        <f t="shared" si="28"/>
        <v>0</v>
      </c>
      <c r="V18" s="29">
        <v>0</v>
      </c>
      <c r="W18" s="29">
        <v>0</v>
      </c>
      <c r="X18" s="29">
        <v>0</v>
      </c>
      <c r="Y18" s="13">
        <f t="shared" si="29"/>
        <v>0</v>
      </c>
      <c r="Z18" s="29">
        <v>0</v>
      </c>
      <c r="AA18" s="29">
        <v>0</v>
      </c>
      <c r="AB18" s="29">
        <v>0</v>
      </c>
      <c r="AC18" s="13">
        <f t="shared" si="30"/>
        <v>0</v>
      </c>
      <c r="AD18" s="29">
        <v>0</v>
      </c>
      <c r="AE18" s="29">
        <v>0</v>
      </c>
      <c r="AF18" s="29">
        <v>0</v>
      </c>
      <c r="AG18" s="13">
        <f t="shared" si="31"/>
        <v>0</v>
      </c>
      <c r="AH18" s="29">
        <v>0</v>
      </c>
      <c r="AI18" s="29">
        <v>0</v>
      </c>
      <c r="AJ18" s="29">
        <v>0</v>
      </c>
      <c r="AK18" s="13">
        <f t="shared" si="32"/>
        <v>0</v>
      </c>
      <c r="AL18" s="29">
        <v>0</v>
      </c>
      <c r="AM18" s="29">
        <v>0</v>
      </c>
      <c r="AN18" s="29">
        <v>0</v>
      </c>
      <c r="AO18" s="13">
        <f t="shared" si="33"/>
        <v>0</v>
      </c>
      <c r="AP18" s="29">
        <v>0</v>
      </c>
      <c r="AQ18" s="29">
        <v>0</v>
      </c>
      <c r="AR18" s="29">
        <v>0</v>
      </c>
      <c r="AS18" s="13">
        <f t="shared" si="34"/>
        <v>0</v>
      </c>
      <c r="AT18" s="29">
        <v>0</v>
      </c>
      <c r="AU18" s="29">
        <v>0</v>
      </c>
      <c r="AV18" s="29">
        <v>0</v>
      </c>
      <c r="AW18" s="13">
        <f t="shared" si="35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3"/>
        <v>3658.8</v>
      </c>
      <c r="F19" s="13">
        <f t="shared" si="4"/>
        <v>0</v>
      </c>
      <c r="G19" s="13">
        <f t="shared" si="5"/>
        <v>3658.8</v>
      </c>
      <c r="H19" s="13">
        <f t="shared" si="6"/>
        <v>0</v>
      </c>
      <c r="I19" s="24">
        <f t="shared" ref="I19" si="38">K19</f>
        <v>3658.8</v>
      </c>
      <c r="J19" s="29">
        <v>0</v>
      </c>
      <c r="K19" s="35">
        <v>3658.8</v>
      </c>
      <c r="L19" s="29">
        <v>0</v>
      </c>
      <c r="M19" s="13">
        <f t="shared" si="26"/>
        <v>0</v>
      </c>
      <c r="N19" s="29">
        <v>0</v>
      </c>
      <c r="O19" s="36">
        <f t="shared" ref="O19" si="39">3882.1-3882.1</f>
        <v>0</v>
      </c>
      <c r="P19" s="29">
        <v>0</v>
      </c>
      <c r="Q19" s="13">
        <f t="shared" si="27"/>
        <v>0</v>
      </c>
      <c r="R19" s="29">
        <v>0</v>
      </c>
      <c r="S19" s="36">
        <v>0</v>
      </c>
      <c r="T19" s="29">
        <v>0</v>
      </c>
      <c r="U19" s="13">
        <f t="shared" si="28"/>
        <v>0</v>
      </c>
      <c r="V19" s="29">
        <v>0</v>
      </c>
      <c r="W19" s="29">
        <v>0</v>
      </c>
      <c r="X19" s="29">
        <v>0</v>
      </c>
      <c r="Y19" s="13">
        <f t="shared" si="29"/>
        <v>0</v>
      </c>
      <c r="Z19" s="29">
        <v>0</v>
      </c>
      <c r="AA19" s="29">
        <v>0</v>
      </c>
      <c r="AB19" s="29">
        <v>0</v>
      </c>
      <c r="AC19" s="13">
        <f t="shared" si="30"/>
        <v>0</v>
      </c>
      <c r="AD19" s="29">
        <v>0</v>
      </c>
      <c r="AE19" s="29">
        <v>0</v>
      </c>
      <c r="AF19" s="29">
        <v>0</v>
      </c>
      <c r="AG19" s="13">
        <f t="shared" si="31"/>
        <v>0</v>
      </c>
      <c r="AH19" s="29">
        <v>0</v>
      </c>
      <c r="AI19" s="29">
        <v>0</v>
      </c>
      <c r="AJ19" s="29">
        <v>0</v>
      </c>
      <c r="AK19" s="13">
        <f t="shared" si="32"/>
        <v>0</v>
      </c>
      <c r="AL19" s="29">
        <v>0</v>
      </c>
      <c r="AM19" s="29">
        <v>0</v>
      </c>
      <c r="AN19" s="29">
        <v>0</v>
      </c>
      <c r="AO19" s="13">
        <f t="shared" si="33"/>
        <v>0</v>
      </c>
      <c r="AP19" s="29">
        <v>0</v>
      </c>
      <c r="AQ19" s="29">
        <v>0</v>
      </c>
      <c r="AR19" s="29">
        <v>0</v>
      </c>
      <c r="AS19" s="13">
        <f t="shared" si="34"/>
        <v>0</v>
      </c>
      <c r="AT19" s="29">
        <v>0</v>
      </c>
      <c r="AU19" s="29">
        <v>0</v>
      </c>
      <c r="AV19" s="29">
        <v>0</v>
      </c>
      <c r="AW19" s="13">
        <f t="shared" si="35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3"/>
        <v>850</v>
      </c>
      <c r="F20" s="13">
        <f t="shared" si="4"/>
        <v>0</v>
      </c>
      <c r="G20" s="13">
        <f t="shared" si="5"/>
        <v>850</v>
      </c>
      <c r="H20" s="13">
        <f t="shared" si="6"/>
        <v>0</v>
      </c>
      <c r="I20" s="48">
        <f t="shared" ref="I20" si="40">K20</f>
        <v>0</v>
      </c>
      <c r="J20" s="29">
        <v>0</v>
      </c>
      <c r="K20" s="35">
        <v>0</v>
      </c>
      <c r="L20" s="29">
        <v>0</v>
      </c>
      <c r="M20" s="13">
        <f t="shared" ref="M20" si="41">O20</f>
        <v>850</v>
      </c>
      <c r="N20" s="29">
        <v>0</v>
      </c>
      <c r="O20" s="36">
        <v>850</v>
      </c>
      <c r="P20" s="29">
        <v>0</v>
      </c>
      <c r="Q20" s="13">
        <f t="shared" ref="Q20" si="42">S20</f>
        <v>0</v>
      </c>
      <c r="R20" s="29">
        <v>0</v>
      </c>
      <c r="S20" s="36">
        <v>0</v>
      </c>
      <c r="T20" s="29">
        <v>0</v>
      </c>
      <c r="U20" s="13">
        <f t="shared" ref="U20" si="43">W20</f>
        <v>0</v>
      </c>
      <c r="V20" s="29">
        <v>0</v>
      </c>
      <c r="W20" s="36">
        <v>0</v>
      </c>
      <c r="X20" s="29">
        <v>0</v>
      </c>
      <c r="Y20" s="13">
        <f t="shared" ref="Y20" si="44">AA20</f>
        <v>0</v>
      </c>
      <c r="Z20" s="29">
        <v>0</v>
      </c>
      <c r="AA20" s="29">
        <v>0</v>
      </c>
      <c r="AB20" s="29">
        <v>0</v>
      </c>
      <c r="AC20" s="13">
        <f t="shared" ref="AC20" si="45">AE20</f>
        <v>0</v>
      </c>
      <c r="AD20" s="29">
        <v>0</v>
      </c>
      <c r="AE20" s="29">
        <v>0</v>
      </c>
      <c r="AF20" s="29">
        <v>0</v>
      </c>
      <c r="AG20" s="13">
        <f t="shared" ref="AG20" si="46">AI20</f>
        <v>0</v>
      </c>
      <c r="AH20" s="29">
        <v>0</v>
      </c>
      <c r="AI20" s="29">
        <v>0</v>
      </c>
      <c r="AJ20" s="29">
        <v>0</v>
      </c>
      <c r="AK20" s="13">
        <f t="shared" ref="AK20" si="47">AM20</f>
        <v>0</v>
      </c>
      <c r="AL20" s="29">
        <v>0</v>
      </c>
      <c r="AM20" s="29">
        <v>0</v>
      </c>
      <c r="AN20" s="29">
        <v>0</v>
      </c>
      <c r="AO20" s="13">
        <f t="shared" ref="AO20" si="48">AQ20</f>
        <v>0</v>
      </c>
      <c r="AP20" s="29">
        <v>0</v>
      </c>
      <c r="AQ20" s="29">
        <v>0</v>
      </c>
      <c r="AR20" s="29">
        <v>0</v>
      </c>
      <c r="AS20" s="13">
        <f t="shared" ref="AS20" si="49">AU20</f>
        <v>0</v>
      </c>
      <c r="AT20" s="29">
        <v>0</v>
      </c>
      <c r="AU20" s="29">
        <v>0</v>
      </c>
      <c r="AV20" s="29">
        <v>0</v>
      </c>
      <c r="AW20" s="13">
        <f t="shared" ref="AW20" si="50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3"/>
        <v>106</v>
      </c>
      <c r="F21" s="13">
        <f t="shared" si="4"/>
        <v>0</v>
      </c>
      <c r="G21" s="13">
        <f t="shared" si="5"/>
        <v>106</v>
      </c>
      <c r="H21" s="13">
        <f t="shared" si="6"/>
        <v>0</v>
      </c>
      <c r="I21" s="48">
        <f t="shared" ref="I21" si="51">K21</f>
        <v>0</v>
      </c>
      <c r="J21" s="29">
        <v>0</v>
      </c>
      <c r="K21" s="35">
        <v>0</v>
      </c>
      <c r="L21" s="29">
        <v>0</v>
      </c>
      <c r="M21" s="13">
        <f t="shared" ref="M21" si="52">O21</f>
        <v>106</v>
      </c>
      <c r="N21" s="29">
        <v>0</v>
      </c>
      <c r="O21" s="36">
        <v>106</v>
      </c>
      <c r="P21" s="29">
        <v>0</v>
      </c>
      <c r="Q21" s="13">
        <f t="shared" ref="Q21" si="53">S21</f>
        <v>0</v>
      </c>
      <c r="R21" s="29">
        <v>0</v>
      </c>
      <c r="S21" s="36">
        <v>0</v>
      </c>
      <c r="T21" s="29">
        <v>0</v>
      </c>
      <c r="U21" s="13">
        <f t="shared" ref="U21" si="54">W21</f>
        <v>0</v>
      </c>
      <c r="V21" s="29">
        <v>0</v>
      </c>
      <c r="W21" s="36">
        <v>0</v>
      </c>
      <c r="X21" s="29">
        <v>0</v>
      </c>
      <c r="Y21" s="13">
        <f t="shared" ref="Y21" si="55">AA21</f>
        <v>0</v>
      </c>
      <c r="Z21" s="29">
        <v>0</v>
      </c>
      <c r="AA21" s="29">
        <v>0</v>
      </c>
      <c r="AB21" s="29">
        <v>0</v>
      </c>
      <c r="AC21" s="13">
        <f t="shared" ref="AC21" si="56">AE21</f>
        <v>0</v>
      </c>
      <c r="AD21" s="29">
        <v>0</v>
      </c>
      <c r="AE21" s="29">
        <v>0</v>
      </c>
      <c r="AF21" s="29">
        <v>0</v>
      </c>
      <c r="AG21" s="13">
        <f t="shared" ref="AG21" si="57">AI21</f>
        <v>0</v>
      </c>
      <c r="AH21" s="29">
        <v>0</v>
      </c>
      <c r="AI21" s="29">
        <v>0</v>
      </c>
      <c r="AJ21" s="29">
        <v>0</v>
      </c>
      <c r="AK21" s="13">
        <f t="shared" ref="AK21" si="58">AM21</f>
        <v>0</v>
      </c>
      <c r="AL21" s="29">
        <v>0</v>
      </c>
      <c r="AM21" s="29">
        <v>0</v>
      </c>
      <c r="AN21" s="29">
        <v>0</v>
      </c>
      <c r="AO21" s="13">
        <f t="shared" ref="AO21" si="59">AQ21</f>
        <v>0</v>
      </c>
      <c r="AP21" s="29">
        <v>0</v>
      </c>
      <c r="AQ21" s="29">
        <v>0</v>
      </c>
      <c r="AR21" s="29">
        <v>0</v>
      </c>
      <c r="AS21" s="13">
        <f t="shared" ref="AS21" si="60">AU21</f>
        <v>0</v>
      </c>
      <c r="AT21" s="29">
        <v>0</v>
      </c>
      <c r="AU21" s="29">
        <v>0</v>
      </c>
      <c r="AV21" s="29">
        <v>0</v>
      </c>
      <c r="AW21" s="13">
        <f t="shared" ref="AW21" si="61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212</v>
      </c>
      <c r="B22" s="19" t="s">
        <v>205</v>
      </c>
      <c r="C22" s="11" t="s">
        <v>22</v>
      </c>
      <c r="D22" s="11" t="s">
        <v>54</v>
      </c>
      <c r="E22" s="13">
        <f t="shared" si="3"/>
        <v>260</v>
      </c>
      <c r="F22" s="13">
        <f t="shared" si="4"/>
        <v>0</v>
      </c>
      <c r="G22" s="13">
        <f t="shared" si="5"/>
        <v>260</v>
      </c>
      <c r="H22" s="13">
        <f t="shared" si="6"/>
        <v>0</v>
      </c>
      <c r="I22" s="48">
        <f t="shared" ref="I22" si="62">K22</f>
        <v>0</v>
      </c>
      <c r="J22" s="29">
        <v>0</v>
      </c>
      <c r="K22" s="35">
        <v>0</v>
      </c>
      <c r="L22" s="29">
        <v>0</v>
      </c>
      <c r="M22" s="13">
        <f t="shared" ref="M22" si="63">O22</f>
        <v>260</v>
      </c>
      <c r="N22" s="29">
        <v>0</v>
      </c>
      <c r="O22" s="36">
        <v>260</v>
      </c>
      <c r="P22" s="29">
        <v>0</v>
      </c>
      <c r="Q22" s="13">
        <f t="shared" ref="Q22" si="64">S22</f>
        <v>0</v>
      </c>
      <c r="R22" s="29">
        <v>0</v>
      </c>
      <c r="S22" s="36">
        <v>0</v>
      </c>
      <c r="T22" s="29">
        <v>0</v>
      </c>
      <c r="U22" s="13">
        <f t="shared" ref="U22" si="65">W22</f>
        <v>0</v>
      </c>
      <c r="V22" s="29">
        <v>0</v>
      </c>
      <c r="W22" s="36">
        <v>0</v>
      </c>
      <c r="X22" s="29">
        <v>0</v>
      </c>
      <c r="Y22" s="13">
        <f t="shared" ref="Y22" si="66">AA22</f>
        <v>0</v>
      </c>
      <c r="Z22" s="29">
        <v>0</v>
      </c>
      <c r="AA22" s="29">
        <v>0</v>
      </c>
      <c r="AB22" s="29">
        <v>0</v>
      </c>
      <c r="AC22" s="13">
        <f t="shared" ref="AC22" si="67">AE22</f>
        <v>0</v>
      </c>
      <c r="AD22" s="29">
        <v>0</v>
      </c>
      <c r="AE22" s="29">
        <v>0</v>
      </c>
      <c r="AF22" s="29">
        <v>0</v>
      </c>
      <c r="AG22" s="13">
        <f t="shared" ref="AG22" si="68">AI22</f>
        <v>0</v>
      </c>
      <c r="AH22" s="29">
        <v>0</v>
      </c>
      <c r="AI22" s="29">
        <v>0</v>
      </c>
      <c r="AJ22" s="29">
        <v>0</v>
      </c>
      <c r="AK22" s="13">
        <f t="shared" ref="AK22" si="69">AM22</f>
        <v>0</v>
      </c>
      <c r="AL22" s="29">
        <v>0</v>
      </c>
      <c r="AM22" s="29">
        <v>0</v>
      </c>
      <c r="AN22" s="29">
        <v>0</v>
      </c>
      <c r="AO22" s="13">
        <f t="shared" ref="AO22" si="70">AQ22</f>
        <v>0</v>
      </c>
      <c r="AP22" s="29">
        <v>0</v>
      </c>
      <c r="AQ22" s="29">
        <v>0</v>
      </c>
      <c r="AR22" s="29">
        <v>0</v>
      </c>
      <c r="AS22" s="13">
        <f t="shared" ref="AS22" si="71">AU22</f>
        <v>0</v>
      </c>
      <c r="AT22" s="29">
        <v>0</v>
      </c>
      <c r="AU22" s="29">
        <v>0</v>
      </c>
      <c r="AV22" s="29">
        <v>0</v>
      </c>
      <c r="AW22" s="13">
        <f t="shared" ref="AW22" si="72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213</v>
      </c>
      <c r="B23" s="19" t="s">
        <v>215</v>
      </c>
      <c r="C23" s="11" t="s">
        <v>22</v>
      </c>
      <c r="D23" s="11" t="s">
        <v>54</v>
      </c>
      <c r="E23" s="13">
        <f t="shared" si="3"/>
        <v>1800</v>
      </c>
      <c r="F23" s="13">
        <f t="shared" si="4"/>
        <v>0</v>
      </c>
      <c r="G23" s="13">
        <f t="shared" si="5"/>
        <v>1800</v>
      </c>
      <c r="H23" s="13">
        <f t="shared" si="6"/>
        <v>0</v>
      </c>
      <c r="I23" s="48">
        <f t="shared" ref="I23" si="73">K23</f>
        <v>0</v>
      </c>
      <c r="J23" s="29">
        <v>0</v>
      </c>
      <c r="K23" s="35">
        <v>0</v>
      </c>
      <c r="L23" s="29">
        <v>0</v>
      </c>
      <c r="M23" s="13">
        <f t="shared" ref="M23" si="74">O23</f>
        <v>1800</v>
      </c>
      <c r="N23" s="29">
        <v>0</v>
      </c>
      <c r="O23" s="36">
        <v>1800</v>
      </c>
      <c r="P23" s="29">
        <v>0</v>
      </c>
      <c r="Q23" s="13">
        <f t="shared" ref="Q23" si="75">S23</f>
        <v>0</v>
      </c>
      <c r="R23" s="29">
        <v>0</v>
      </c>
      <c r="S23" s="36">
        <v>0</v>
      </c>
      <c r="T23" s="29">
        <v>0</v>
      </c>
      <c r="U23" s="13">
        <f t="shared" ref="U23" si="76">W23</f>
        <v>0</v>
      </c>
      <c r="V23" s="29">
        <v>0</v>
      </c>
      <c r="W23" s="36">
        <v>0</v>
      </c>
      <c r="X23" s="29">
        <v>0</v>
      </c>
      <c r="Y23" s="13">
        <f t="shared" ref="Y23" si="77">AA23</f>
        <v>0</v>
      </c>
      <c r="Z23" s="29">
        <v>0</v>
      </c>
      <c r="AA23" s="29">
        <v>0</v>
      </c>
      <c r="AB23" s="29">
        <v>0</v>
      </c>
      <c r="AC23" s="13">
        <f t="shared" ref="AC23" si="78">AE23</f>
        <v>0</v>
      </c>
      <c r="AD23" s="29">
        <v>0</v>
      </c>
      <c r="AE23" s="29">
        <v>0</v>
      </c>
      <c r="AF23" s="29">
        <v>0</v>
      </c>
      <c r="AG23" s="13">
        <f t="shared" ref="AG23" si="79">AI23</f>
        <v>0</v>
      </c>
      <c r="AH23" s="29">
        <v>0</v>
      </c>
      <c r="AI23" s="29">
        <v>0</v>
      </c>
      <c r="AJ23" s="29">
        <v>0</v>
      </c>
      <c r="AK23" s="13">
        <f t="shared" ref="AK23" si="80">AM23</f>
        <v>0</v>
      </c>
      <c r="AL23" s="29">
        <v>0</v>
      </c>
      <c r="AM23" s="29">
        <v>0</v>
      </c>
      <c r="AN23" s="29">
        <v>0</v>
      </c>
      <c r="AO23" s="13">
        <f t="shared" ref="AO23" si="81">AQ23</f>
        <v>0</v>
      </c>
      <c r="AP23" s="29">
        <v>0</v>
      </c>
      <c r="AQ23" s="29">
        <v>0</v>
      </c>
      <c r="AR23" s="29">
        <v>0</v>
      </c>
      <c r="AS23" s="13">
        <f t="shared" ref="AS23" si="82">AU23</f>
        <v>0</v>
      </c>
      <c r="AT23" s="29">
        <v>0</v>
      </c>
      <c r="AU23" s="29">
        <v>0</v>
      </c>
      <c r="AV23" s="29">
        <v>0</v>
      </c>
      <c r="AW23" s="13">
        <f t="shared" ref="AW23" si="83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239</v>
      </c>
      <c r="C24" s="11" t="s">
        <v>22</v>
      </c>
      <c r="D24" s="11" t="s">
        <v>23</v>
      </c>
      <c r="E24" s="13">
        <f t="shared" si="3"/>
        <v>2198.1</v>
      </c>
      <c r="F24" s="13">
        <f t="shared" si="4"/>
        <v>0</v>
      </c>
      <c r="G24" s="13">
        <f t="shared" si="5"/>
        <v>2198.1</v>
      </c>
      <c r="H24" s="13">
        <f t="shared" si="6"/>
        <v>0</v>
      </c>
      <c r="I24" s="48">
        <f t="shared" ref="I24" si="84">K24</f>
        <v>0</v>
      </c>
      <c r="J24" s="29">
        <v>0</v>
      </c>
      <c r="K24" s="35">
        <v>0</v>
      </c>
      <c r="L24" s="29">
        <v>0</v>
      </c>
      <c r="M24" s="13">
        <f t="shared" ref="M24" si="85">O24</f>
        <v>0</v>
      </c>
      <c r="N24" s="29">
        <v>0</v>
      </c>
      <c r="O24" s="36">
        <v>0</v>
      </c>
      <c r="P24" s="29">
        <v>0</v>
      </c>
      <c r="Q24" s="13">
        <f t="shared" ref="Q24" si="86">S24</f>
        <v>0</v>
      </c>
      <c r="R24" s="29">
        <v>0</v>
      </c>
      <c r="S24" s="36">
        <v>0</v>
      </c>
      <c r="T24" s="29">
        <v>0</v>
      </c>
      <c r="U24" s="13">
        <f t="shared" ref="U24" si="87">W24</f>
        <v>2198.1</v>
      </c>
      <c r="V24" s="29">
        <v>0</v>
      </c>
      <c r="W24" s="36">
        <v>2198.1</v>
      </c>
      <c r="X24" s="29">
        <v>0</v>
      </c>
      <c r="Y24" s="13">
        <f t="shared" ref="Y24" si="88">AA24</f>
        <v>0</v>
      </c>
      <c r="Z24" s="29">
        <v>0</v>
      </c>
      <c r="AA24" s="29">
        <v>0</v>
      </c>
      <c r="AB24" s="29">
        <v>0</v>
      </c>
      <c r="AC24" s="13">
        <f t="shared" ref="AC24" si="89">AE24</f>
        <v>0</v>
      </c>
      <c r="AD24" s="29">
        <v>0</v>
      </c>
      <c r="AE24" s="29">
        <v>0</v>
      </c>
      <c r="AF24" s="29">
        <v>0</v>
      </c>
      <c r="AG24" s="13">
        <f t="shared" ref="AG24" si="90">AI24</f>
        <v>0</v>
      </c>
      <c r="AH24" s="29">
        <v>0</v>
      </c>
      <c r="AI24" s="29">
        <v>0</v>
      </c>
      <c r="AJ24" s="29">
        <v>0</v>
      </c>
      <c r="AK24" s="13">
        <f t="shared" ref="AK24" si="91">AM24</f>
        <v>0</v>
      </c>
      <c r="AL24" s="29">
        <v>0</v>
      </c>
      <c r="AM24" s="29">
        <v>0</v>
      </c>
      <c r="AN24" s="29">
        <v>0</v>
      </c>
      <c r="AO24" s="13">
        <f t="shared" ref="AO24" si="92">AQ24</f>
        <v>0</v>
      </c>
      <c r="AP24" s="29">
        <v>0</v>
      </c>
      <c r="AQ24" s="29">
        <v>0</v>
      </c>
      <c r="AR24" s="29">
        <v>0</v>
      </c>
      <c r="AS24" s="13">
        <f t="shared" ref="AS24" si="93">AU24</f>
        <v>0</v>
      </c>
      <c r="AT24" s="29">
        <v>0</v>
      </c>
      <c r="AU24" s="29">
        <v>0</v>
      </c>
      <c r="AV24" s="29">
        <v>0</v>
      </c>
      <c r="AW24" s="13">
        <f t="shared" ref="AW24" si="94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214</v>
      </c>
      <c r="B25" s="19" t="s">
        <v>241</v>
      </c>
      <c r="C25" s="11" t="s">
        <v>22</v>
      </c>
      <c r="D25" s="11" t="s">
        <v>54</v>
      </c>
      <c r="E25" s="13">
        <f t="shared" si="3"/>
        <v>1500</v>
      </c>
      <c r="F25" s="13">
        <f t="shared" si="4"/>
        <v>0</v>
      </c>
      <c r="G25" s="13">
        <f t="shared" si="5"/>
        <v>1500</v>
      </c>
      <c r="H25" s="13">
        <f t="shared" si="6"/>
        <v>0</v>
      </c>
      <c r="I25" s="48">
        <f t="shared" ref="I25" si="95">K25</f>
        <v>0</v>
      </c>
      <c r="J25" s="29">
        <v>0</v>
      </c>
      <c r="K25" s="35">
        <v>0</v>
      </c>
      <c r="L25" s="29">
        <v>0</v>
      </c>
      <c r="M25" s="13">
        <f t="shared" ref="M25" si="96">O25</f>
        <v>0</v>
      </c>
      <c r="N25" s="29">
        <v>0</v>
      </c>
      <c r="O25" s="36">
        <v>0</v>
      </c>
      <c r="P25" s="29">
        <v>0</v>
      </c>
      <c r="Q25" s="13">
        <f t="shared" ref="Q25" si="97">S25</f>
        <v>1500</v>
      </c>
      <c r="R25" s="29">
        <v>0</v>
      </c>
      <c r="S25" s="36">
        <v>1500</v>
      </c>
      <c r="T25" s="29">
        <v>0</v>
      </c>
      <c r="U25" s="13">
        <f t="shared" ref="U25" si="98">W25</f>
        <v>0</v>
      </c>
      <c r="V25" s="29">
        <v>0</v>
      </c>
      <c r="W25" s="36">
        <v>0</v>
      </c>
      <c r="X25" s="29">
        <v>0</v>
      </c>
      <c r="Y25" s="13">
        <f t="shared" ref="Y25" si="99">AA25</f>
        <v>0</v>
      </c>
      <c r="Z25" s="29">
        <v>0</v>
      </c>
      <c r="AA25" s="29">
        <v>0</v>
      </c>
      <c r="AB25" s="29">
        <v>0</v>
      </c>
      <c r="AC25" s="13">
        <f t="shared" ref="AC25" si="100">AE25</f>
        <v>0</v>
      </c>
      <c r="AD25" s="29">
        <v>0</v>
      </c>
      <c r="AE25" s="29">
        <v>0</v>
      </c>
      <c r="AF25" s="29">
        <v>0</v>
      </c>
      <c r="AG25" s="13">
        <f t="shared" ref="AG25" si="101">AI25</f>
        <v>0</v>
      </c>
      <c r="AH25" s="29">
        <v>0</v>
      </c>
      <c r="AI25" s="29">
        <v>0</v>
      </c>
      <c r="AJ25" s="29">
        <v>0</v>
      </c>
      <c r="AK25" s="13">
        <f t="shared" ref="AK25" si="102">AM25</f>
        <v>0</v>
      </c>
      <c r="AL25" s="29">
        <v>0</v>
      </c>
      <c r="AM25" s="29">
        <v>0</v>
      </c>
      <c r="AN25" s="29">
        <v>0</v>
      </c>
      <c r="AO25" s="13">
        <f t="shared" ref="AO25" si="103">AQ25</f>
        <v>0</v>
      </c>
      <c r="AP25" s="29">
        <v>0</v>
      </c>
      <c r="AQ25" s="29">
        <v>0</v>
      </c>
      <c r="AR25" s="29">
        <v>0</v>
      </c>
      <c r="AS25" s="13">
        <f t="shared" ref="AS25" si="104">AU25</f>
        <v>0</v>
      </c>
      <c r="AT25" s="29">
        <v>0</v>
      </c>
      <c r="AU25" s="29">
        <v>0</v>
      </c>
      <c r="AV25" s="29">
        <v>0</v>
      </c>
      <c r="AW25" s="13">
        <f t="shared" ref="AW25" si="105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249</v>
      </c>
      <c r="B26" s="19" t="s">
        <v>248</v>
      </c>
      <c r="C26" s="11" t="s">
        <v>22</v>
      </c>
      <c r="D26" s="11" t="s">
        <v>54</v>
      </c>
      <c r="E26" s="13">
        <f t="shared" si="3"/>
        <v>8250</v>
      </c>
      <c r="F26" s="13">
        <f t="shared" si="4"/>
        <v>0</v>
      </c>
      <c r="G26" s="13">
        <f t="shared" si="5"/>
        <v>8250</v>
      </c>
      <c r="H26" s="13">
        <f t="shared" si="6"/>
        <v>0</v>
      </c>
      <c r="I26" s="48">
        <f t="shared" ref="I26" si="106">K26</f>
        <v>0</v>
      </c>
      <c r="J26" s="29">
        <v>0</v>
      </c>
      <c r="K26" s="35">
        <v>0</v>
      </c>
      <c r="L26" s="29">
        <v>0</v>
      </c>
      <c r="M26" s="13">
        <f t="shared" ref="M26" si="107">O26</f>
        <v>0</v>
      </c>
      <c r="N26" s="29">
        <v>0</v>
      </c>
      <c r="O26" s="36">
        <v>0</v>
      </c>
      <c r="P26" s="29">
        <v>0</v>
      </c>
      <c r="Q26" s="13">
        <f t="shared" ref="Q26" si="108">S26</f>
        <v>8250</v>
      </c>
      <c r="R26" s="29">
        <v>0</v>
      </c>
      <c r="S26" s="36">
        <v>8250</v>
      </c>
      <c r="T26" s="29">
        <v>0</v>
      </c>
      <c r="U26" s="13">
        <f t="shared" ref="U26" si="109">W26</f>
        <v>0</v>
      </c>
      <c r="V26" s="29">
        <v>0</v>
      </c>
      <c r="W26" s="36">
        <v>0</v>
      </c>
      <c r="X26" s="29">
        <v>0</v>
      </c>
      <c r="Y26" s="13">
        <f t="shared" ref="Y26" si="110">AA26</f>
        <v>0</v>
      </c>
      <c r="Z26" s="29">
        <v>0</v>
      </c>
      <c r="AA26" s="29">
        <v>0</v>
      </c>
      <c r="AB26" s="29">
        <v>0</v>
      </c>
      <c r="AC26" s="13">
        <f t="shared" ref="AC26" si="111">AE26</f>
        <v>0</v>
      </c>
      <c r="AD26" s="29">
        <v>0</v>
      </c>
      <c r="AE26" s="29">
        <v>0</v>
      </c>
      <c r="AF26" s="29">
        <v>0</v>
      </c>
      <c r="AG26" s="13">
        <f t="shared" ref="AG26" si="112">AI26</f>
        <v>0</v>
      </c>
      <c r="AH26" s="29">
        <v>0</v>
      </c>
      <c r="AI26" s="29">
        <v>0</v>
      </c>
      <c r="AJ26" s="29">
        <v>0</v>
      </c>
      <c r="AK26" s="13">
        <f t="shared" ref="AK26" si="113">AM26</f>
        <v>0</v>
      </c>
      <c r="AL26" s="29">
        <v>0</v>
      </c>
      <c r="AM26" s="29">
        <v>0</v>
      </c>
      <c r="AN26" s="29">
        <v>0</v>
      </c>
      <c r="AO26" s="13">
        <f t="shared" ref="AO26" si="114">AQ26</f>
        <v>0</v>
      </c>
      <c r="AP26" s="29">
        <v>0</v>
      </c>
      <c r="AQ26" s="29">
        <v>0</v>
      </c>
      <c r="AR26" s="29">
        <v>0</v>
      </c>
      <c r="AS26" s="13">
        <f t="shared" ref="AS26" si="115">AU26</f>
        <v>0</v>
      </c>
      <c r="AT26" s="29">
        <v>0</v>
      </c>
      <c r="AU26" s="29">
        <v>0</v>
      </c>
      <c r="AV26" s="29">
        <v>0</v>
      </c>
      <c r="AW26" s="13">
        <f t="shared" ref="AW26" si="116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250</v>
      </c>
      <c r="B27" s="54" t="s">
        <v>268</v>
      </c>
      <c r="C27" s="11" t="s">
        <v>22</v>
      </c>
      <c r="D27" s="11" t="s">
        <v>54</v>
      </c>
      <c r="E27" s="13">
        <f t="shared" si="3"/>
        <v>2428</v>
      </c>
      <c r="F27" s="13">
        <f t="shared" si="4"/>
        <v>0</v>
      </c>
      <c r="G27" s="13">
        <f t="shared" si="5"/>
        <v>2428</v>
      </c>
      <c r="H27" s="13">
        <f t="shared" si="6"/>
        <v>0</v>
      </c>
      <c r="I27" s="48">
        <f t="shared" ref="I27" si="117">K27</f>
        <v>0</v>
      </c>
      <c r="J27" s="29">
        <v>0</v>
      </c>
      <c r="K27" s="35">
        <v>0</v>
      </c>
      <c r="L27" s="29">
        <v>0</v>
      </c>
      <c r="M27" s="13">
        <f t="shared" ref="M27" si="118">O27</f>
        <v>0</v>
      </c>
      <c r="N27" s="29">
        <v>0</v>
      </c>
      <c r="O27" s="36">
        <v>0</v>
      </c>
      <c r="P27" s="29">
        <v>0</v>
      </c>
      <c r="Q27" s="13">
        <f t="shared" ref="Q27" si="119">S27</f>
        <v>2428</v>
      </c>
      <c r="R27" s="29">
        <v>0</v>
      </c>
      <c r="S27" s="51">
        <v>2428</v>
      </c>
      <c r="T27" s="29">
        <v>0</v>
      </c>
      <c r="U27" s="13">
        <f t="shared" ref="U27" si="120">W27</f>
        <v>0</v>
      </c>
      <c r="V27" s="29">
        <v>0</v>
      </c>
      <c r="W27" s="36">
        <v>0</v>
      </c>
      <c r="X27" s="29">
        <v>0</v>
      </c>
      <c r="Y27" s="13">
        <f t="shared" ref="Y27" si="121">AA27</f>
        <v>0</v>
      </c>
      <c r="Z27" s="29">
        <v>0</v>
      </c>
      <c r="AA27" s="29">
        <v>0</v>
      </c>
      <c r="AB27" s="29">
        <v>0</v>
      </c>
      <c r="AC27" s="13">
        <f t="shared" ref="AC27" si="122">AE27</f>
        <v>0</v>
      </c>
      <c r="AD27" s="29">
        <v>0</v>
      </c>
      <c r="AE27" s="29">
        <v>0</v>
      </c>
      <c r="AF27" s="29">
        <v>0</v>
      </c>
      <c r="AG27" s="13">
        <f t="shared" ref="AG27" si="123">AI27</f>
        <v>0</v>
      </c>
      <c r="AH27" s="29">
        <v>0</v>
      </c>
      <c r="AI27" s="29">
        <v>0</v>
      </c>
      <c r="AJ27" s="29">
        <v>0</v>
      </c>
      <c r="AK27" s="13">
        <f t="shared" ref="AK27" si="124">AM27</f>
        <v>0</v>
      </c>
      <c r="AL27" s="29">
        <v>0</v>
      </c>
      <c r="AM27" s="29">
        <v>0</v>
      </c>
      <c r="AN27" s="29">
        <v>0</v>
      </c>
      <c r="AO27" s="13">
        <f t="shared" ref="AO27" si="125">AQ27</f>
        <v>0</v>
      </c>
      <c r="AP27" s="29">
        <v>0</v>
      </c>
      <c r="AQ27" s="29">
        <v>0</v>
      </c>
      <c r="AR27" s="29">
        <v>0</v>
      </c>
      <c r="AS27" s="13">
        <f t="shared" ref="AS27" si="126">AU27</f>
        <v>0</v>
      </c>
      <c r="AT27" s="29">
        <v>0</v>
      </c>
      <c r="AU27" s="29">
        <v>0</v>
      </c>
      <c r="AV27" s="29">
        <v>0</v>
      </c>
      <c r="AW27" s="13">
        <f t="shared" ref="AW27" si="127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251</v>
      </c>
      <c r="B28" s="58" t="s">
        <v>325</v>
      </c>
      <c r="C28" s="41" t="s">
        <v>22</v>
      </c>
      <c r="D28" s="11" t="s">
        <v>54</v>
      </c>
      <c r="E28" s="13">
        <f t="shared" si="3"/>
        <v>63.2</v>
      </c>
      <c r="F28" s="13">
        <f t="shared" si="4"/>
        <v>0</v>
      </c>
      <c r="G28" s="13">
        <f t="shared" si="5"/>
        <v>63.2</v>
      </c>
      <c r="H28" s="13">
        <f t="shared" si="6"/>
        <v>0</v>
      </c>
      <c r="I28" s="48">
        <f t="shared" ref="I28:I30" si="128">K28</f>
        <v>0</v>
      </c>
      <c r="J28" s="29">
        <v>0</v>
      </c>
      <c r="K28" s="35">
        <v>0</v>
      </c>
      <c r="L28" s="29">
        <v>0</v>
      </c>
      <c r="M28" s="13">
        <f t="shared" ref="M28:M30" si="129">O28</f>
        <v>0</v>
      </c>
      <c r="N28" s="29">
        <v>0</v>
      </c>
      <c r="O28" s="36">
        <v>0</v>
      </c>
      <c r="P28" s="29">
        <v>0</v>
      </c>
      <c r="Q28" s="13">
        <f t="shared" ref="Q28:Q30" si="130">S28</f>
        <v>63.2</v>
      </c>
      <c r="R28" s="49">
        <v>0</v>
      </c>
      <c r="S28" s="59">
        <v>63.2</v>
      </c>
      <c r="T28" s="50">
        <v>0</v>
      </c>
      <c r="U28" s="13">
        <f t="shared" ref="U28:U30" si="131">W28</f>
        <v>0</v>
      </c>
      <c r="V28" s="29">
        <v>0</v>
      </c>
      <c r="W28" s="36">
        <v>0</v>
      </c>
      <c r="X28" s="29">
        <v>0</v>
      </c>
      <c r="Y28" s="13">
        <f t="shared" ref="Y28:Y30" si="132">AA28</f>
        <v>0</v>
      </c>
      <c r="Z28" s="29">
        <v>0</v>
      </c>
      <c r="AA28" s="29">
        <v>0</v>
      </c>
      <c r="AB28" s="29">
        <v>0</v>
      </c>
      <c r="AC28" s="13">
        <f t="shared" ref="AC28:AC30" si="133">AE28</f>
        <v>0</v>
      </c>
      <c r="AD28" s="29">
        <v>0</v>
      </c>
      <c r="AE28" s="29">
        <v>0</v>
      </c>
      <c r="AF28" s="29">
        <v>0</v>
      </c>
      <c r="AG28" s="13">
        <f t="shared" ref="AG28:AG30" si="134">AI28</f>
        <v>0</v>
      </c>
      <c r="AH28" s="29">
        <v>0</v>
      </c>
      <c r="AI28" s="29">
        <v>0</v>
      </c>
      <c r="AJ28" s="29">
        <v>0</v>
      </c>
      <c r="AK28" s="13">
        <f t="shared" ref="AK28:AK30" si="135">AM28</f>
        <v>0</v>
      </c>
      <c r="AL28" s="29">
        <v>0</v>
      </c>
      <c r="AM28" s="29">
        <v>0</v>
      </c>
      <c r="AN28" s="29">
        <v>0</v>
      </c>
      <c r="AO28" s="13">
        <f t="shared" ref="AO28:AO30" si="136">AQ28</f>
        <v>0</v>
      </c>
      <c r="AP28" s="29">
        <v>0</v>
      </c>
      <c r="AQ28" s="29">
        <v>0</v>
      </c>
      <c r="AR28" s="29">
        <v>0</v>
      </c>
      <c r="AS28" s="13">
        <f t="shared" ref="AS28:AS30" si="137">AU28</f>
        <v>0</v>
      </c>
      <c r="AT28" s="29">
        <v>0</v>
      </c>
      <c r="AU28" s="29">
        <v>0</v>
      </c>
      <c r="AV28" s="29">
        <v>0</v>
      </c>
      <c r="AW28" s="13">
        <f t="shared" ref="AW28:AW30" si="138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269</v>
      </c>
      <c r="B29" s="58" t="s">
        <v>326</v>
      </c>
      <c r="C29" s="41" t="s">
        <v>22</v>
      </c>
      <c r="D29" s="11" t="s">
        <v>54</v>
      </c>
      <c r="E29" s="13">
        <f t="shared" si="3"/>
        <v>74.599999999999994</v>
      </c>
      <c r="F29" s="13">
        <f t="shared" si="4"/>
        <v>0</v>
      </c>
      <c r="G29" s="13">
        <f t="shared" si="5"/>
        <v>74.599999999999994</v>
      </c>
      <c r="H29" s="13">
        <f t="shared" si="6"/>
        <v>0</v>
      </c>
      <c r="I29" s="48">
        <f t="shared" si="128"/>
        <v>0</v>
      </c>
      <c r="J29" s="29">
        <v>0</v>
      </c>
      <c r="K29" s="35">
        <v>0</v>
      </c>
      <c r="L29" s="29">
        <v>0</v>
      </c>
      <c r="M29" s="13">
        <f t="shared" si="129"/>
        <v>0</v>
      </c>
      <c r="N29" s="29">
        <v>0</v>
      </c>
      <c r="O29" s="36">
        <v>0</v>
      </c>
      <c r="P29" s="29">
        <v>0</v>
      </c>
      <c r="Q29" s="13">
        <f t="shared" si="130"/>
        <v>74.599999999999994</v>
      </c>
      <c r="R29" s="49">
        <v>0</v>
      </c>
      <c r="S29" s="59">
        <v>74.599999999999994</v>
      </c>
      <c r="T29" s="50">
        <v>0</v>
      </c>
      <c r="U29" s="13">
        <f t="shared" si="131"/>
        <v>0</v>
      </c>
      <c r="V29" s="29">
        <v>0</v>
      </c>
      <c r="W29" s="36">
        <v>0</v>
      </c>
      <c r="X29" s="29">
        <v>0</v>
      </c>
      <c r="Y29" s="13">
        <f t="shared" si="132"/>
        <v>0</v>
      </c>
      <c r="Z29" s="29">
        <v>0</v>
      </c>
      <c r="AA29" s="29">
        <v>0</v>
      </c>
      <c r="AB29" s="29">
        <v>0</v>
      </c>
      <c r="AC29" s="13">
        <f t="shared" si="133"/>
        <v>0</v>
      </c>
      <c r="AD29" s="29">
        <v>0</v>
      </c>
      <c r="AE29" s="29">
        <v>0</v>
      </c>
      <c r="AF29" s="29">
        <v>0</v>
      </c>
      <c r="AG29" s="13">
        <f t="shared" si="134"/>
        <v>0</v>
      </c>
      <c r="AH29" s="29">
        <v>0</v>
      </c>
      <c r="AI29" s="29">
        <v>0</v>
      </c>
      <c r="AJ29" s="29">
        <v>0</v>
      </c>
      <c r="AK29" s="13">
        <f t="shared" si="135"/>
        <v>0</v>
      </c>
      <c r="AL29" s="29">
        <v>0</v>
      </c>
      <c r="AM29" s="29">
        <v>0</v>
      </c>
      <c r="AN29" s="29">
        <v>0</v>
      </c>
      <c r="AO29" s="13">
        <f t="shared" si="136"/>
        <v>0</v>
      </c>
      <c r="AP29" s="29">
        <v>0</v>
      </c>
      <c r="AQ29" s="29">
        <v>0</v>
      </c>
      <c r="AR29" s="29">
        <v>0</v>
      </c>
      <c r="AS29" s="13">
        <f t="shared" si="137"/>
        <v>0</v>
      </c>
      <c r="AT29" s="29">
        <v>0</v>
      </c>
      <c r="AU29" s="29">
        <v>0</v>
      </c>
      <c r="AV29" s="29">
        <v>0</v>
      </c>
      <c r="AW29" s="13">
        <f t="shared" si="138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270</v>
      </c>
      <c r="B30" s="58" t="s">
        <v>327</v>
      </c>
      <c r="C30" s="41" t="s">
        <v>22</v>
      </c>
      <c r="D30" s="11" t="s">
        <v>54</v>
      </c>
      <c r="E30" s="13">
        <f t="shared" si="3"/>
        <v>30.9</v>
      </c>
      <c r="F30" s="13">
        <f t="shared" si="4"/>
        <v>0</v>
      </c>
      <c r="G30" s="13">
        <f t="shared" si="5"/>
        <v>30.9</v>
      </c>
      <c r="H30" s="13">
        <f t="shared" si="6"/>
        <v>0</v>
      </c>
      <c r="I30" s="48">
        <f t="shared" si="128"/>
        <v>0</v>
      </c>
      <c r="J30" s="29">
        <v>0</v>
      </c>
      <c r="K30" s="35">
        <v>0</v>
      </c>
      <c r="L30" s="29">
        <v>0</v>
      </c>
      <c r="M30" s="13">
        <f t="shared" si="129"/>
        <v>0</v>
      </c>
      <c r="N30" s="29">
        <v>0</v>
      </c>
      <c r="O30" s="36">
        <v>0</v>
      </c>
      <c r="P30" s="29">
        <v>0</v>
      </c>
      <c r="Q30" s="13">
        <f t="shared" si="130"/>
        <v>30.9</v>
      </c>
      <c r="R30" s="49">
        <v>0</v>
      </c>
      <c r="S30" s="59">
        <v>30.9</v>
      </c>
      <c r="T30" s="50">
        <v>0</v>
      </c>
      <c r="U30" s="13">
        <f t="shared" si="131"/>
        <v>0</v>
      </c>
      <c r="V30" s="29">
        <v>0</v>
      </c>
      <c r="W30" s="36">
        <v>0</v>
      </c>
      <c r="X30" s="29">
        <v>0</v>
      </c>
      <c r="Y30" s="13">
        <f t="shared" si="132"/>
        <v>0</v>
      </c>
      <c r="Z30" s="29">
        <v>0</v>
      </c>
      <c r="AA30" s="29">
        <v>0</v>
      </c>
      <c r="AB30" s="29">
        <v>0</v>
      </c>
      <c r="AC30" s="13">
        <f t="shared" si="133"/>
        <v>0</v>
      </c>
      <c r="AD30" s="29">
        <v>0</v>
      </c>
      <c r="AE30" s="29">
        <v>0</v>
      </c>
      <c r="AF30" s="29">
        <v>0</v>
      </c>
      <c r="AG30" s="13">
        <f t="shared" si="134"/>
        <v>0</v>
      </c>
      <c r="AH30" s="29">
        <v>0</v>
      </c>
      <c r="AI30" s="29">
        <v>0</v>
      </c>
      <c r="AJ30" s="29">
        <v>0</v>
      </c>
      <c r="AK30" s="13">
        <f t="shared" si="135"/>
        <v>0</v>
      </c>
      <c r="AL30" s="29">
        <v>0</v>
      </c>
      <c r="AM30" s="29">
        <v>0</v>
      </c>
      <c r="AN30" s="29">
        <v>0</v>
      </c>
      <c r="AO30" s="13">
        <f t="shared" si="136"/>
        <v>0</v>
      </c>
      <c r="AP30" s="29">
        <v>0</v>
      </c>
      <c r="AQ30" s="29">
        <v>0</v>
      </c>
      <c r="AR30" s="29">
        <v>0</v>
      </c>
      <c r="AS30" s="13">
        <f t="shared" si="137"/>
        <v>0</v>
      </c>
      <c r="AT30" s="29">
        <v>0</v>
      </c>
      <c r="AU30" s="29">
        <v>0</v>
      </c>
      <c r="AV30" s="29">
        <v>0</v>
      </c>
      <c r="AW30" s="13">
        <f t="shared" si="138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331</v>
      </c>
      <c r="B31" s="19" t="s">
        <v>324</v>
      </c>
      <c r="C31" s="11" t="s">
        <v>22</v>
      </c>
      <c r="D31" s="11" t="s">
        <v>23</v>
      </c>
      <c r="E31" s="13">
        <f t="shared" si="3"/>
        <v>141299.29999999999</v>
      </c>
      <c r="F31" s="13">
        <f t="shared" si="4"/>
        <v>129726.6</v>
      </c>
      <c r="G31" s="13">
        <f t="shared" si="5"/>
        <v>11572.7</v>
      </c>
      <c r="H31" s="13">
        <f t="shared" si="6"/>
        <v>0</v>
      </c>
      <c r="I31" s="48">
        <f t="shared" ref="I31" si="139">K31</f>
        <v>0</v>
      </c>
      <c r="J31" s="29">
        <v>0</v>
      </c>
      <c r="K31" s="35">
        <v>0</v>
      </c>
      <c r="L31" s="29">
        <v>0</v>
      </c>
      <c r="M31" s="13">
        <f t="shared" ref="M31" si="140">O31</f>
        <v>0</v>
      </c>
      <c r="N31" s="29">
        <v>0</v>
      </c>
      <c r="O31" s="36">
        <v>0</v>
      </c>
      <c r="P31" s="29">
        <v>0</v>
      </c>
      <c r="Q31" s="13">
        <f t="shared" ref="Q31:Q36" si="141">S31+R31</f>
        <v>0</v>
      </c>
      <c r="R31" s="36">
        <v>0</v>
      </c>
      <c r="S31" s="55">
        <v>0</v>
      </c>
      <c r="T31" s="29">
        <v>0</v>
      </c>
      <c r="U31" s="13">
        <f t="shared" ref="U31:U36" si="142">W31+V31</f>
        <v>100333</v>
      </c>
      <c r="V31" s="36">
        <v>90808.6</v>
      </c>
      <c r="W31" s="36">
        <v>9524.4</v>
      </c>
      <c r="X31" s="29">
        <v>0</v>
      </c>
      <c r="Y31" s="13">
        <f>AA31+Z31</f>
        <v>40966.300000000003</v>
      </c>
      <c r="Z31" s="36">
        <v>38918</v>
      </c>
      <c r="AA31" s="36">
        <v>2048.3000000000002</v>
      </c>
      <c r="AB31" s="29">
        <v>0</v>
      </c>
      <c r="AC31" s="13">
        <f t="shared" ref="AC31" si="143">AE31</f>
        <v>0</v>
      </c>
      <c r="AD31" s="29">
        <v>0</v>
      </c>
      <c r="AE31" s="29">
        <v>0</v>
      </c>
      <c r="AF31" s="29">
        <v>0</v>
      </c>
      <c r="AG31" s="13">
        <f t="shared" ref="AG31" si="144">AI31</f>
        <v>0</v>
      </c>
      <c r="AH31" s="29">
        <v>0</v>
      </c>
      <c r="AI31" s="29">
        <v>0</v>
      </c>
      <c r="AJ31" s="29">
        <v>0</v>
      </c>
      <c r="AK31" s="13">
        <f t="shared" ref="AK31" si="145">AM31</f>
        <v>0</v>
      </c>
      <c r="AL31" s="29">
        <v>0</v>
      </c>
      <c r="AM31" s="29">
        <v>0</v>
      </c>
      <c r="AN31" s="29">
        <v>0</v>
      </c>
      <c r="AO31" s="13">
        <f t="shared" ref="AO31" si="146">AQ31</f>
        <v>0</v>
      </c>
      <c r="AP31" s="29">
        <v>0</v>
      </c>
      <c r="AQ31" s="29">
        <v>0</v>
      </c>
      <c r="AR31" s="29">
        <v>0</v>
      </c>
      <c r="AS31" s="13">
        <f t="shared" ref="AS31" si="147">AU31</f>
        <v>0</v>
      </c>
      <c r="AT31" s="29">
        <v>0</v>
      </c>
      <c r="AU31" s="29">
        <v>0</v>
      </c>
      <c r="AV31" s="29">
        <v>0</v>
      </c>
      <c r="AW31" s="13">
        <f t="shared" ref="AW31" si="148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332</v>
      </c>
      <c r="B32" s="19" t="s">
        <v>335</v>
      </c>
      <c r="C32" s="11" t="s">
        <v>22</v>
      </c>
      <c r="D32" s="11" t="s">
        <v>23</v>
      </c>
      <c r="E32" s="13">
        <f t="shared" si="3"/>
        <v>6084.7</v>
      </c>
      <c r="F32" s="13">
        <f t="shared" si="4"/>
        <v>0</v>
      </c>
      <c r="G32" s="13">
        <f t="shared" si="5"/>
        <v>6084.7</v>
      </c>
      <c r="H32" s="13">
        <f t="shared" si="6"/>
        <v>0</v>
      </c>
      <c r="I32" s="48">
        <f t="shared" ref="I32" si="149">K32</f>
        <v>0</v>
      </c>
      <c r="J32" s="29">
        <v>0</v>
      </c>
      <c r="K32" s="35">
        <v>0</v>
      </c>
      <c r="L32" s="29">
        <v>0</v>
      </c>
      <c r="M32" s="13">
        <f t="shared" ref="M32" si="150">O32</f>
        <v>0</v>
      </c>
      <c r="N32" s="29">
        <v>0</v>
      </c>
      <c r="O32" s="36">
        <v>0</v>
      </c>
      <c r="P32" s="29">
        <v>0</v>
      </c>
      <c r="Q32" s="13">
        <f t="shared" si="141"/>
        <v>0</v>
      </c>
      <c r="R32" s="36">
        <v>0</v>
      </c>
      <c r="S32" s="55">
        <v>0</v>
      </c>
      <c r="T32" s="29">
        <v>0</v>
      </c>
      <c r="U32" s="13">
        <f t="shared" si="142"/>
        <v>6084.7</v>
      </c>
      <c r="V32" s="36">
        <v>0</v>
      </c>
      <c r="W32" s="36">
        <v>6084.7</v>
      </c>
      <c r="X32" s="29">
        <v>0</v>
      </c>
      <c r="Y32" s="13">
        <f t="shared" ref="Y32" si="151">AA32</f>
        <v>0</v>
      </c>
      <c r="Z32" s="29">
        <v>0</v>
      </c>
      <c r="AA32" s="29">
        <v>0</v>
      </c>
      <c r="AB32" s="29">
        <v>0</v>
      </c>
      <c r="AC32" s="13">
        <f t="shared" ref="AC32" si="152">AE32</f>
        <v>0</v>
      </c>
      <c r="AD32" s="29">
        <v>0</v>
      </c>
      <c r="AE32" s="29">
        <v>0</v>
      </c>
      <c r="AF32" s="29">
        <v>0</v>
      </c>
      <c r="AG32" s="13">
        <f t="shared" ref="AG32" si="153">AI32</f>
        <v>0</v>
      </c>
      <c r="AH32" s="29">
        <v>0</v>
      </c>
      <c r="AI32" s="29">
        <v>0</v>
      </c>
      <c r="AJ32" s="29">
        <v>0</v>
      </c>
      <c r="AK32" s="13">
        <f t="shared" ref="AK32" si="154">AM32</f>
        <v>0</v>
      </c>
      <c r="AL32" s="29">
        <v>0</v>
      </c>
      <c r="AM32" s="29">
        <v>0</v>
      </c>
      <c r="AN32" s="29">
        <v>0</v>
      </c>
      <c r="AO32" s="13">
        <f t="shared" ref="AO32" si="155">AQ32</f>
        <v>0</v>
      </c>
      <c r="AP32" s="29">
        <v>0</v>
      </c>
      <c r="AQ32" s="29">
        <v>0</v>
      </c>
      <c r="AR32" s="29">
        <v>0</v>
      </c>
      <c r="AS32" s="13">
        <f t="shared" ref="AS32" si="156">AU32</f>
        <v>0</v>
      </c>
      <c r="AT32" s="29">
        <v>0</v>
      </c>
      <c r="AU32" s="29">
        <v>0</v>
      </c>
      <c r="AV32" s="29">
        <v>0</v>
      </c>
      <c r="AW32" s="13">
        <f t="shared" ref="AW32" si="157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333</v>
      </c>
      <c r="B33" s="54" t="s">
        <v>370</v>
      </c>
      <c r="C33" s="11" t="s">
        <v>22</v>
      </c>
      <c r="D33" s="11" t="s">
        <v>54</v>
      </c>
      <c r="E33" s="13">
        <f t="shared" si="3"/>
        <v>8054.9</v>
      </c>
      <c r="F33" s="13">
        <f t="shared" si="4"/>
        <v>0</v>
      </c>
      <c r="G33" s="13">
        <f t="shared" si="5"/>
        <v>8054.9</v>
      </c>
      <c r="H33" s="13">
        <f t="shared" si="6"/>
        <v>0</v>
      </c>
      <c r="I33" s="48">
        <f t="shared" ref="I33" si="158">K33</f>
        <v>0</v>
      </c>
      <c r="J33" s="29">
        <v>0</v>
      </c>
      <c r="K33" s="35">
        <v>0</v>
      </c>
      <c r="L33" s="29">
        <v>0</v>
      </c>
      <c r="M33" s="13">
        <f t="shared" ref="M33" si="159">O33</f>
        <v>0</v>
      </c>
      <c r="N33" s="29">
        <v>0</v>
      </c>
      <c r="O33" s="36">
        <v>0</v>
      </c>
      <c r="P33" s="29">
        <v>0</v>
      </c>
      <c r="Q33" s="13">
        <f t="shared" si="141"/>
        <v>8054.9</v>
      </c>
      <c r="R33" s="36">
        <v>0</v>
      </c>
      <c r="S33" s="55">
        <v>8054.9</v>
      </c>
      <c r="T33" s="29">
        <v>0</v>
      </c>
      <c r="U33" s="13">
        <f t="shared" si="142"/>
        <v>0</v>
      </c>
      <c r="V33" s="36">
        <v>0</v>
      </c>
      <c r="W33" s="36">
        <v>0</v>
      </c>
      <c r="X33" s="29">
        <v>0</v>
      </c>
      <c r="Y33" s="13">
        <f t="shared" ref="Y33" si="160">AA33</f>
        <v>0</v>
      </c>
      <c r="Z33" s="29">
        <v>0</v>
      </c>
      <c r="AA33" s="29">
        <v>0</v>
      </c>
      <c r="AB33" s="29">
        <v>0</v>
      </c>
      <c r="AC33" s="13">
        <f t="shared" ref="AC33" si="161">AE33</f>
        <v>0</v>
      </c>
      <c r="AD33" s="29">
        <v>0</v>
      </c>
      <c r="AE33" s="29">
        <v>0</v>
      </c>
      <c r="AF33" s="29">
        <v>0</v>
      </c>
      <c r="AG33" s="13">
        <f t="shared" ref="AG33" si="162">AI33</f>
        <v>0</v>
      </c>
      <c r="AH33" s="29">
        <v>0</v>
      </c>
      <c r="AI33" s="29">
        <v>0</v>
      </c>
      <c r="AJ33" s="29">
        <v>0</v>
      </c>
      <c r="AK33" s="13">
        <f t="shared" ref="AK33" si="163">AM33</f>
        <v>0</v>
      </c>
      <c r="AL33" s="29">
        <v>0</v>
      </c>
      <c r="AM33" s="29">
        <v>0</v>
      </c>
      <c r="AN33" s="29">
        <v>0</v>
      </c>
      <c r="AO33" s="13">
        <f t="shared" ref="AO33" si="164">AQ33</f>
        <v>0</v>
      </c>
      <c r="AP33" s="29">
        <v>0</v>
      </c>
      <c r="AQ33" s="29">
        <v>0</v>
      </c>
      <c r="AR33" s="29">
        <v>0</v>
      </c>
      <c r="AS33" s="13">
        <f t="shared" ref="AS33" si="165">AU33</f>
        <v>0</v>
      </c>
      <c r="AT33" s="29">
        <v>0</v>
      </c>
      <c r="AU33" s="29">
        <v>0</v>
      </c>
      <c r="AV33" s="29">
        <v>0</v>
      </c>
      <c r="AW33" s="13">
        <f t="shared" ref="AW33" si="166">AY33</f>
        <v>0</v>
      </c>
      <c r="AX33" s="29">
        <v>0</v>
      </c>
      <c r="AY33" s="29">
        <v>0</v>
      </c>
      <c r="AZ33" s="29">
        <v>0</v>
      </c>
    </row>
    <row r="34" spans="1:52" ht="63" x14ac:dyDescent="0.25">
      <c r="A34" s="67" t="s">
        <v>334</v>
      </c>
      <c r="B34" s="68" t="s">
        <v>372</v>
      </c>
      <c r="C34" s="41" t="s">
        <v>22</v>
      </c>
      <c r="D34" s="11" t="s">
        <v>23</v>
      </c>
      <c r="E34" s="13">
        <f t="shared" si="3"/>
        <v>7544</v>
      </c>
      <c r="F34" s="13">
        <f t="shared" si="4"/>
        <v>6097.1</v>
      </c>
      <c r="G34" s="13">
        <f t="shared" si="5"/>
        <v>1446.9</v>
      </c>
      <c r="H34" s="13">
        <f t="shared" si="6"/>
        <v>0</v>
      </c>
      <c r="I34" s="48">
        <f t="shared" ref="I34" si="167">K34</f>
        <v>0</v>
      </c>
      <c r="J34" s="29">
        <v>0</v>
      </c>
      <c r="K34" s="35">
        <v>0</v>
      </c>
      <c r="L34" s="29">
        <v>0</v>
      </c>
      <c r="M34" s="13">
        <f t="shared" ref="M34" si="168">O34</f>
        <v>0</v>
      </c>
      <c r="N34" s="29">
        <v>0</v>
      </c>
      <c r="O34" s="36">
        <v>0</v>
      </c>
      <c r="P34" s="29">
        <v>0</v>
      </c>
      <c r="Q34" s="13">
        <f t="shared" si="141"/>
        <v>0</v>
      </c>
      <c r="R34" s="36">
        <v>0</v>
      </c>
      <c r="S34" s="55">
        <v>0</v>
      </c>
      <c r="T34" s="29">
        <v>0</v>
      </c>
      <c r="U34" s="13">
        <f t="shared" si="142"/>
        <v>7544</v>
      </c>
      <c r="V34" s="36">
        <v>6097.1</v>
      </c>
      <c r="W34" s="36">
        <f>1446.9</f>
        <v>1446.9</v>
      </c>
      <c r="X34" s="29">
        <v>0</v>
      </c>
      <c r="Y34" s="13">
        <f t="shared" ref="Y34" si="169">AA34</f>
        <v>0</v>
      </c>
      <c r="Z34" s="29">
        <v>0</v>
      </c>
      <c r="AA34" s="29">
        <v>0</v>
      </c>
      <c r="AB34" s="29">
        <v>0</v>
      </c>
      <c r="AC34" s="13">
        <f t="shared" ref="AC34" si="170">AE34</f>
        <v>0</v>
      </c>
      <c r="AD34" s="29">
        <v>0</v>
      </c>
      <c r="AE34" s="29">
        <v>0</v>
      </c>
      <c r="AF34" s="29">
        <v>0</v>
      </c>
      <c r="AG34" s="13">
        <f t="shared" ref="AG34" si="171">AI34</f>
        <v>0</v>
      </c>
      <c r="AH34" s="29">
        <v>0</v>
      </c>
      <c r="AI34" s="29">
        <v>0</v>
      </c>
      <c r="AJ34" s="29">
        <v>0</v>
      </c>
      <c r="AK34" s="13">
        <f t="shared" ref="AK34" si="172">AM34</f>
        <v>0</v>
      </c>
      <c r="AL34" s="29">
        <v>0</v>
      </c>
      <c r="AM34" s="29">
        <v>0</v>
      </c>
      <c r="AN34" s="29">
        <v>0</v>
      </c>
      <c r="AO34" s="13">
        <f t="shared" ref="AO34" si="173">AQ34</f>
        <v>0</v>
      </c>
      <c r="AP34" s="29">
        <v>0</v>
      </c>
      <c r="AQ34" s="29">
        <v>0</v>
      </c>
      <c r="AR34" s="29">
        <v>0</v>
      </c>
      <c r="AS34" s="13">
        <f t="shared" ref="AS34" si="174">AU34</f>
        <v>0</v>
      </c>
      <c r="AT34" s="29">
        <v>0</v>
      </c>
      <c r="AU34" s="29">
        <v>0</v>
      </c>
      <c r="AV34" s="29">
        <v>0</v>
      </c>
      <c r="AW34" s="13">
        <f t="shared" ref="AW34" si="175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373</v>
      </c>
      <c r="B35" s="68" t="s">
        <v>399</v>
      </c>
      <c r="C35" s="41" t="s">
        <v>22</v>
      </c>
      <c r="D35" s="11" t="s">
        <v>23</v>
      </c>
      <c r="E35" s="13">
        <f t="shared" si="3"/>
        <v>5237.3999999999996</v>
      </c>
      <c r="F35" s="13">
        <f t="shared" si="4"/>
        <v>0</v>
      </c>
      <c r="G35" s="13">
        <f t="shared" si="5"/>
        <v>5237.3999999999996</v>
      </c>
      <c r="H35" s="13">
        <f t="shared" si="6"/>
        <v>0</v>
      </c>
      <c r="I35" s="48">
        <f t="shared" ref="I35" si="176">K35</f>
        <v>0</v>
      </c>
      <c r="J35" s="29">
        <v>0</v>
      </c>
      <c r="K35" s="35">
        <v>0</v>
      </c>
      <c r="L35" s="29">
        <v>0</v>
      </c>
      <c r="M35" s="13">
        <f t="shared" ref="M35" si="177">O35</f>
        <v>0</v>
      </c>
      <c r="N35" s="29">
        <v>0</v>
      </c>
      <c r="O35" s="36">
        <v>0</v>
      </c>
      <c r="P35" s="29">
        <v>0</v>
      </c>
      <c r="Q35" s="13">
        <f t="shared" si="141"/>
        <v>0</v>
      </c>
      <c r="R35" s="36">
        <v>0</v>
      </c>
      <c r="S35" s="55">
        <v>0</v>
      </c>
      <c r="T35" s="29">
        <v>0</v>
      </c>
      <c r="U35" s="13">
        <f t="shared" si="142"/>
        <v>0</v>
      </c>
      <c r="V35" s="36">
        <v>0</v>
      </c>
      <c r="W35" s="36">
        <f>3806.3-3806.3</f>
        <v>0</v>
      </c>
      <c r="X35" s="29">
        <v>0</v>
      </c>
      <c r="Y35" s="13">
        <f t="shared" ref="Y35" si="178">AA35</f>
        <v>5237.3999999999996</v>
      </c>
      <c r="Z35" s="29">
        <v>0</v>
      </c>
      <c r="AA35" s="36">
        <v>5237.3999999999996</v>
      </c>
      <c r="AB35" s="29">
        <v>0</v>
      </c>
      <c r="AC35" s="13">
        <f t="shared" ref="AC35" si="179">AE35</f>
        <v>0</v>
      </c>
      <c r="AD35" s="29">
        <v>0</v>
      </c>
      <c r="AE35" s="29">
        <v>0</v>
      </c>
      <c r="AF35" s="29">
        <v>0</v>
      </c>
      <c r="AG35" s="13">
        <f t="shared" ref="AG35" si="180">AI35</f>
        <v>0</v>
      </c>
      <c r="AH35" s="29">
        <v>0</v>
      </c>
      <c r="AI35" s="29">
        <v>0</v>
      </c>
      <c r="AJ35" s="29">
        <v>0</v>
      </c>
      <c r="AK35" s="13">
        <f t="shared" ref="AK35" si="181">AM35</f>
        <v>0</v>
      </c>
      <c r="AL35" s="29">
        <v>0</v>
      </c>
      <c r="AM35" s="29">
        <v>0</v>
      </c>
      <c r="AN35" s="29">
        <v>0</v>
      </c>
      <c r="AO35" s="13">
        <f t="shared" ref="AO35" si="182">AQ35</f>
        <v>0</v>
      </c>
      <c r="AP35" s="29">
        <v>0</v>
      </c>
      <c r="AQ35" s="29">
        <v>0</v>
      </c>
      <c r="AR35" s="29">
        <v>0</v>
      </c>
      <c r="AS35" s="13">
        <f t="shared" ref="AS35" si="183">AU35</f>
        <v>0</v>
      </c>
      <c r="AT35" s="29">
        <v>0</v>
      </c>
      <c r="AU35" s="29">
        <v>0</v>
      </c>
      <c r="AV35" s="29">
        <v>0</v>
      </c>
      <c r="AW35" s="13">
        <f t="shared" ref="AW35" si="184">AY35</f>
        <v>0</v>
      </c>
      <c r="AX35" s="29">
        <v>0</v>
      </c>
      <c r="AY35" s="29">
        <v>0</v>
      </c>
      <c r="AZ35" s="29">
        <v>0</v>
      </c>
    </row>
    <row r="36" spans="1:52" ht="110.25" x14ac:dyDescent="0.25">
      <c r="A36" s="67" t="s">
        <v>387</v>
      </c>
      <c r="B36" s="68" t="s">
        <v>400</v>
      </c>
      <c r="C36" s="41" t="s">
        <v>22</v>
      </c>
      <c r="D36" s="11" t="s">
        <v>23</v>
      </c>
      <c r="E36" s="13">
        <f t="shared" si="3"/>
        <v>5379.7</v>
      </c>
      <c r="F36" s="13">
        <f t="shared" si="4"/>
        <v>0</v>
      </c>
      <c r="G36" s="13">
        <f t="shared" si="5"/>
        <v>5379.7</v>
      </c>
      <c r="H36" s="13">
        <f t="shared" si="6"/>
        <v>0</v>
      </c>
      <c r="I36" s="48">
        <f t="shared" ref="I36" si="185">K36</f>
        <v>0</v>
      </c>
      <c r="J36" s="29">
        <v>0</v>
      </c>
      <c r="K36" s="35">
        <v>0</v>
      </c>
      <c r="L36" s="29">
        <v>0</v>
      </c>
      <c r="M36" s="13">
        <f t="shared" ref="M36" si="186">O36</f>
        <v>0</v>
      </c>
      <c r="N36" s="29">
        <v>0</v>
      </c>
      <c r="O36" s="36">
        <v>0</v>
      </c>
      <c r="P36" s="29">
        <v>0</v>
      </c>
      <c r="Q36" s="13">
        <f t="shared" si="141"/>
        <v>0</v>
      </c>
      <c r="R36" s="36">
        <v>0</v>
      </c>
      <c r="S36" s="55">
        <v>0</v>
      </c>
      <c r="T36" s="29">
        <v>0</v>
      </c>
      <c r="U36" s="13">
        <f t="shared" si="142"/>
        <v>0</v>
      </c>
      <c r="V36" s="36">
        <v>0</v>
      </c>
      <c r="W36" s="36">
        <f>3898.9-3898.9</f>
        <v>0</v>
      </c>
      <c r="X36" s="29">
        <v>0</v>
      </c>
      <c r="Y36" s="13">
        <f t="shared" ref="Y36" si="187">AA36</f>
        <v>5379.7</v>
      </c>
      <c r="Z36" s="29">
        <v>0</v>
      </c>
      <c r="AA36" s="36">
        <v>5379.7</v>
      </c>
      <c r="AB36" s="29">
        <v>0</v>
      </c>
      <c r="AC36" s="13">
        <f t="shared" ref="AC36" si="188">AE36</f>
        <v>0</v>
      </c>
      <c r="AD36" s="29">
        <v>0</v>
      </c>
      <c r="AE36" s="29">
        <v>0</v>
      </c>
      <c r="AF36" s="29">
        <v>0</v>
      </c>
      <c r="AG36" s="13">
        <f t="shared" ref="AG36" si="189">AI36</f>
        <v>0</v>
      </c>
      <c r="AH36" s="29">
        <v>0</v>
      </c>
      <c r="AI36" s="29">
        <v>0</v>
      </c>
      <c r="AJ36" s="29">
        <v>0</v>
      </c>
      <c r="AK36" s="13">
        <f t="shared" ref="AK36" si="190">AM36</f>
        <v>0</v>
      </c>
      <c r="AL36" s="29">
        <v>0</v>
      </c>
      <c r="AM36" s="29">
        <v>0</v>
      </c>
      <c r="AN36" s="29">
        <v>0</v>
      </c>
      <c r="AO36" s="13">
        <f t="shared" ref="AO36" si="191">AQ36</f>
        <v>0</v>
      </c>
      <c r="AP36" s="29">
        <v>0</v>
      </c>
      <c r="AQ36" s="29">
        <v>0</v>
      </c>
      <c r="AR36" s="29">
        <v>0</v>
      </c>
      <c r="AS36" s="13">
        <f t="shared" ref="AS36" si="192">AU36</f>
        <v>0</v>
      </c>
      <c r="AT36" s="29">
        <v>0</v>
      </c>
      <c r="AU36" s="29">
        <v>0</v>
      </c>
      <c r="AV36" s="29">
        <v>0</v>
      </c>
      <c r="AW36" s="13">
        <f t="shared" ref="AW36" si="193">AY36</f>
        <v>0</v>
      </c>
      <c r="AX36" s="29">
        <v>0</v>
      </c>
      <c r="AY36" s="29">
        <v>0</v>
      </c>
      <c r="AZ36" s="29">
        <v>0</v>
      </c>
    </row>
    <row r="37" spans="1:52" ht="78.75" x14ac:dyDescent="0.25">
      <c r="A37" s="10" t="s">
        <v>388</v>
      </c>
      <c r="B37" s="68" t="s">
        <v>393</v>
      </c>
      <c r="C37" s="41" t="s">
        <v>22</v>
      </c>
      <c r="D37" s="11" t="s">
        <v>54</v>
      </c>
      <c r="E37" s="13">
        <f t="shared" si="3"/>
        <v>3494.8</v>
      </c>
      <c r="F37" s="13">
        <f t="shared" si="4"/>
        <v>0</v>
      </c>
      <c r="G37" s="13">
        <f t="shared" si="5"/>
        <v>3494.8</v>
      </c>
      <c r="H37" s="13">
        <f t="shared" si="6"/>
        <v>0</v>
      </c>
      <c r="I37" s="48">
        <f t="shared" ref="I37:I38" si="194">K37</f>
        <v>0</v>
      </c>
      <c r="J37" s="29">
        <v>0</v>
      </c>
      <c r="K37" s="35">
        <v>0</v>
      </c>
      <c r="L37" s="29">
        <v>0</v>
      </c>
      <c r="M37" s="13">
        <f t="shared" ref="M37:M38" si="195">O37</f>
        <v>0</v>
      </c>
      <c r="N37" s="29">
        <v>0</v>
      </c>
      <c r="O37" s="36">
        <v>0</v>
      </c>
      <c r="P37" s="29">
        <v>0</v>
      </c>
      <c r="Q37" s="13">
        <f t="shared" ref="Q37:Q38" si="196">S37+R37</f>
        <v>0</v>
      </c>
      <c r="R37" s="36">
        <v>0</v>
      </c>
      <c r="S37" s="55">
        <v>0</v>
      </c>
      <c r="T37" s="29">
        <v>0</v>
      </c>
      <c r="U37" s="13">
        <f t="shared" ref="U37:U38" si="197">W37+V37</f>
        <v>3494.8</v>
      </c>
      <c r="V37" s="36">
        <v>0</v>
      </c>
      <c r="W37" s="36">
        <v>3494.8</v>
      </c>
      <c r="X37" s="29">
        <v>0</v>
      </c>
      <c r="Y37" s="13">
        <f t="shared" ref="Y37:Y38" si="198">AA37</f>
        <v>0</v>
      </c>
      <c r="Z37" s="29">
        <v>0</v>
      </c>
      <c r="AA37" s="29">
        <v>0</v>
      </c>
      <c r="AB37" s="29">
        <v>0</v>
      </c>
      <c r="AC37" s="13">
        <f t="shared" ref="AC37:AC38" si="199">AE37</f>
        <v>0</v>
      </c>
      <c r="AD37" s="29">
        <v>0</v>
      </c>
      <c r="AE37" s="29">
        <v>0</v>
      </c>
      <c r="AF37" s="29">
        <v>0</v>
      </c>
      <c r="AG37" s="13">
        <f t="shared" ref="AG37:AG38" si="200">AI37</f>
        <v>0</v>
      </c>
      <c r="AH37" s="29">
        <v>0</v>
      </c>
      <c r="AI37" s="29">
        <v>0</v>
      </c>
      <c r="AJ37" s="29">
        <v>0</v>
      </c>
      <c r="AK37" s="13">
        <f t="shared" ref="AK37:AK38" si="201">AM37</f>
        <v>0</v>
      </c>
      <c r="AL37" s="29">
        <v>0</v>
      </c>
      <c r="AM37" s="29">
        <v>0</v>
      </c>
      <c r="AN37" s="29">
        <v>0</v>
      </c>
      <c r="AO37" s="13">
        <f t="shared" ref="AO37:AO38" si="202">AQ37</f>
        <v>0</v>
      </c>
      <c r="AP37" s="29">
        <v>0</v>
      </c>
      <c r="AQ37" s="29">
        <v>0</v>
      </c>
      <c r="AR37" s="29">
        <v>0</v>
      </c>
      <c r="AS37" s="13">
        <f t="shared" ref="AS37:AS38" si="203">AU37</f>
        <v>0</v>
      </c>
      <c r="AT37" s="29">
        <v>0</v>
      </c>
      <c r="AU37" s="29">
        <v>0</v>
      </c>
      <c r="AV37" s="29">
        <v>0</v>
      </c>
      <c r="AW37" s="13">
        <f t="shared" ref="AW37:AW38" si="204">AY37</f>
        <v>0</v>
      </c>
      <c r="AX37" s="29">
        <v>0</v>
      </c>
      <c r="AY37" s="29">
        <v>0</v>
      </c>
      <c r="AZ37" s="29">
        <v>0</v>
      </c>
    </row>
    <row r="38" spans="1:52" ht="63" x14ac:dyDescent="0.25">
      <c r="A38" s="67" t="s">
        <v>419</v>
      </c>
      <c r="B38" s="68" t="s">
        <v>394</v>
      </c>
      <c r="C38" s="41" t="s">
        <v>22</v>
      </c>
      <c r="D38" s="11" t="s">
        <v>54</v>
      </c>
      <c r="E38" s="13">
        <f t="shared" si="3"/>
        <v>8054.9</v>
      </c>
      <c r="F38" s="13">
        <f t="shared" si="4"/>
        <v>0</v>
      </c>
      <c r="G38" s="13">
        <f t="shared" si="5"/>
        <v>8054.9</v>
      </c>
      <c r="H38" s="13">
        <f t="shared" si="6"/>
        <v>0</v>
      </c>
      <c r="I38" s="48">
        <f t="shared" si="194"/>
        <v>0</v>
      </c>
      <c r="J38" s="29">
        <v>0</v>
      </c>
      <c r="K38" s="35">
        <v>0</v>
      </c>
      <c r="L38" s="29">
        <v>0</v>
      </c>
      <c r="M38" s="13">
        <f t="shared" si="195"/>
        <v>0</v>
      </c>
      <c r="N38" s="29">
        <v>0</v>
      </c>
      <c r="O38" s="36">
        <v>0</v>
      </c>
      <c r="P38" s="29">
        <v>0</v>
      </c>
      <c r="Q38" s="13">
        <f t="shared" si="196"/>
        <v>0</v>
      </c>
      <c r="R38" s="36">
        <v>0</v>
      </c>
      <c r="S38" s="55">
        <v>0</v>
      </c>
      <c r="T38" s="29">
        <v>0</v>
      </c>
      <c r="U38" s="13">
        <f t="shared" si="197"/>
        <v>8054.9</v>
      </c>
      <c r="V38" s="36">
        <v>0</v>
      </c>
      <c r="W38" s="36">
        <v>8054.9</v>
      </c>
      <c r="X38" s="29">
        <v>0</v>
      </c>
      <c r="Y38" s="13">
        <f t="shared" si="198"/>
        <v>0</v>
      </c>
      <c r="Z38" s="29">
        <v>0</v>
      </c>
      <c r="AA38" s="29">
        <v>0</v>
      </c>
      <c r="AB38" s="29">
        <v>0</v>
      </c>
      <c r="AC38" s="13">
        <f t="shared" si="199"/>
        <v>0</v>
      </c>
      <c r="AD38" s="29">
        <v>0</v>
      </c>
      <c r="AE38" s="29">
        <v>0</v>
      </c>
      <c r="AF38" s="29">
        <v>0</v>
      </c>
      <c r="AG38" s="13">
        <f t="shared" si="200"/>
        <v>0</v>
      </c>
      <c r="AH38" s="29">
        <v>0</v>
      </c>
      <c r="AI38" s="29">
        <v>0</v>
      </c>
      <c r="AJ38" s="29">
        <v>0</v>
      </c>
      <c r="AK38" s="13">
        <f t="shared" si="201"/>
        <v>0</v>
      </c>
      <c r="AL38" s="29">
        <v>0</v>
      </c>
      <c r="AM38" s="29">
        <v>0</v>
      </c>
      <c r="AN38" s="29">
        <v>0</v>
      </c>
      <c r="AO38" s="13">
        <f t="shared" si="202"/>
        <v>0</v>
      </c>
      <c r="AP38" s="29">
        <v>0</v>
      </c>
      <c r="AQ38" s="29">
        <v>0</v>
      </c>
      <c r="AR38" s="29">
        <v>0</v>
      </c>
      <c r="AS38" s="13">
        <f t="shared" si="203"/>
        <v>0</v>
      </c>
      <c r="AT38" s="29">
        <v>0</v>
      </c>
      <c r="AU38" s="29">
        <v>0</v>
      </c>
      <c r="AV38" s="29">
        <v>0</v>
      </c>
      <c r="AW38" s="13">
        <f t="shared" si="204"/>
        <v>0</v>
      </c>
      <c r="AX38" s="29">
        <v>0</v>
      </c>
      <c r="AY38" s="29">
        <v>0</v>
      </c>
      <c r="AZ38" s="29">
        <v>0</v>
      </c>
    </row>
    <row r="39" spans="1:52" ht="47.25" x14ac:dyDescent="0.25">
      <c r="A39" s="10" t="s">
        <v>420</v>
      </c>
      <c r="B39" s="68" t="s">
        <v>268</v>
      </c>
      <c r="C39" s="41" t="s">
        <v>22</v>
      </c>
      <c r="D39" s="11" t="s">
        <v>54</v>
      </c>
      <c r="E39" s="13">
        <f t="shared" si="3"/>
        <v>553.1</v>
      </c>
      <c r="F39" s="13">
        <f t="shared" si="4"/>
        <v>0</v>
      </c>
      <c r="G39" s="13">
        <f t="shared" si="5"/>
        <v>553.1</v>
      </c>
      <c r="H39" s="13">
        <f t="shared" si="6"/>
        <v>0</v>
      </c>
      <c r="I39" s="48">
        <f t="shared" ref="I39" si="205">K39</f>
        <v>0</v>
      </c>
      <c r="J39" s="29">
        <v>0</v>
      </c>
      <c r="K39" s="35">
        <v>0</v>
      </c>
      <c r="L39" s="29">
        <v>0</v>
      </c>
      <c r="M39" s="13">
        <f t="shared" ref="M39" si="206">O39</f>
        <v>0</v>
      </c>
      <c r="N39" s="29">
        <v>0</v>
      </c>
      <c r="O39" s="36">
        <v>0</v>
      </c>
      <c r="P39" s="29">
        <v>0</v>
      </c>
      <c r="Q39" s="13">
        <f t="shared" ref="Q39" si="207">S39+R39</f>
        <v>0</v>
      </c>
      <c r="R39" s="36">
        <v>0</v>
      </c>
      <c r="S39" s="55">
        <v>0</v>
      </c>
      <c r="T39" s="29">
        <v>0</v>
      </c>
      <c r="U39" s="13">
        <f t="shared" ref="U39" si="208">W39+V39</f>
        <v>553.1</v>
      </c>
      <c r="V39" s="36">
        <v>0</v>
      </c>
      <c r="W39" s="36">
        <v>553.1</v>
      </c>
      <c r="X39" s="29">
        <v>0</v>
      </c>
      <c r="Y39" s="13">
        <f t="shared" ref="Y39" si="209">AA39</f>
        <v>0</v>
      </c>
      <c r="Z39" s="29">
        <v>0</v>
      </c>
      <c r="AA39" s="29">
        <v>0</v>
      </c>
      <c r="AB39" s="29">
        <v>0</v>
      </c>
      <c r="AC39" s="13">
        <f t="shared" ref="AC39" si="210">AE39</f>
        <v>0</v>
      </c>
      <c r="AD39" s="29">
        <v>0</v>
      </c>
      <c r="AE39" s="29">
        <v>0</v>
      </c>
      <c r="AF39" s="29">
        <v>0</v>
      </c>
      <c r="AG39" s="13">
        <f t="shared" ref="AG39" si="211">AI39</f>
        <v>0</v>
      </c>
      <c r="AH39" s="29">
        <v>0</v>
      </c>
      <c r="AI39" s="29">
        <v>0</v>
      </c>
      <c r="AJ39" s="29">
        <v>0</v>
      </c>
      <c r="AK39" s="13">
        <f t="shared" ref="AK39" si="212">AM39</f>
        <v>0</v>
      </c>
      <c r="AL39" s="29">
        <v>0</v>
      </c>
      <c r="AM39" s="29">
        <v>0</v>
      </c>
      <c r="AN39" s="29">
        <v>0</v>
      </c>
      <c r="AO39" s="13">
        <f t="shared" ref="AO39" si="213">AQ39</f>
        <v>0</v>
      </c>
      <c r="AP39" s="29">
        <v>0</v>
      </c>
      <c r="AQ39" s="29">
        <v>0</v>
      </c>
      <c r="AR39" s="29">
        <v>0</v>
      </c>
      <c r="AS39" s="13">
        <f t="shared" ref="AS39" si="214">AU39</f>
        <v>0</v>
      </c>
      <c r="AT39" s="29">
        <v>0</v>
      </c>
      <c r="AU39" s="29">
        <v>0</v>
      </c>
      <c r="AV39" s="29">
        <v>0</v>
      </c>
      <c r="AW39" s="13">
        <f t="shared" ref="AW39" si="215">AY39</f>
        <v>0</v>
      </c>
      <c r="AX39" s="29">
        <v>0</v>
      </c>
      <c r="AY39" s="29">
        <v>0</v>
      </c>
      <c r="AZ39" s="29">
        <v>0</v>
      </c>
    </row>
    <row r="40" spans="1:52" ht="63" x14ac:dyDescent="0.25">
      <c r="A40" s="67" t="s">
        <v>421</v>
      </c>
      <c r="B40" s="19" t="s">
        <v>315</v>
      </c>
      <c r="C40" s="11" t="s">
        <v>22</v>
      </c>
      <c r="D40" s="11" t="s">
        <v>22</v>
      </c>
      <c r="E40" s="13">
        <f>I40+M40+Q40+U40+Y40+AC40+AG40+AK40+AO40</f>
        <v>0</v>
      </c>
      <c r="F40" s="13">
        <f>J40+N40+R40+V40+Z40+AD40+AH40+AL40+AP40+AT40+AX40</f>
        <v>0</v>
      </c>
      <c r="G40" s="13">
        <f>K40+O40+S40+W40+AA40+AE40+AI40+AM40+AQ40+AU40+AY40</f>
        <v>0</v>
      </c>
      <c r="H40" s="13">
        <f>L40+P40+T40+X40+AB40+AF40+AJ40+AN40+AR40+AV40+AZ40</f>
        <v>0</v>
      </c>
      <c r="I40" s="48">
        <f t="shared" ref="I40" si="216">K40</f>
        <v>0</v>
      </c>
      <c r="J40" s="29">
        <v>0</v>
      </c>
      <c r="K40" s="35">
        <v>0</v>
      </c>
      <c r="L40" s="29">
        <v>0</v>
      </c>
      <c r="M40" s="13">
        <f t="shared" ref="M40" si="217">O40</f>
        <v>0</v>
      </c>
      <c r="N40" s="29">
        <v>0</v>
      </c>
      <c r="O40" s="36">
        <v>0</v>
      </c>
      <c r="P40" s="29">
        <v>0</v>
      </c>
      <c r="Q40" s="13">
        <f t="shared" ref="Q40" si="218">S40</f>
        <v>0</v>
      </c>
      <c r="R40" s="29">
        <v>0</v>
      </c>
      <c r="S40" s="36">
        <f>21850-2428-5043.4-5043.4-9335.2</f>
        <v>0</v>
      </c>
      <c r="T40" s="29">
        <v>0</v>
      </c>
      <c r="U40" s="13">
        <f t="shared" ref="U40" si="219">W40</f>
        <v>0</v>
      </c>
      <c r="V40" s="29">
        <v>0</v>
      </c>
      <c r="W40" s="36">
        <f>38100-1623.1-1623.1-1533.2-5000-13000-1000-14320.6</f>
        <v>0</v>
      </c>
      <c r="X40" s="29">
        <v>0</v>
      </c>
      <c r="Y40" s="13">
        <f t="shared" ref="Y40" si="220">AA40</f>
        <v>0</v>
      </c>
      <c r="Z40" s="29">
        <v>0</v>
      </c>
      <c r="AA40" s="36">
        <v>0</v>
      </c>
      <c r="AB40" s="29">
        <v>0</v>
      </c>
      <c r="AC40" s="13">
        <f t="shared" ref="AC40" si="221">AE40</f>
        <v>0</v>
      </c>
      <c r="AD40" s="29">
        <v>0</v>
      </c>
      <c r="AE40" s="36">
        <v>0</v>
      </c>
      <c r="AF40" s="29">
        <v>0</v>
      </c>
      <c r="AG40" s="13">
        <f t="shared" ref="AG40" si="222">AI40</f>
        <v>0</v>
      </c>
      <c r="AH40" s="29">
        <v>0</v>
      </c>
      <c r="AI40" s="36">
        <v>0</v>
      </c>
      <c r="AJ40" s="29">
        <v>0</v>
      </c>
      <c r="AK40" s="13">
        <f t="shared" ref="AK40" si="223">AM40</f>
        <v>0</v>
      </c>
      <c r="AL40" s="29">
        <v>0</v>
      </c>
      <c r="AM40" s="36">
        <v>0</v>
      </c>
      <c r="AN40" s="29">
        <v>0</v>
      </c>
      <c r="AO40" s="13">
        <f t="shared" ref="AO40" si="224">AQ40</f>
        <v>0</v>
      </c>
      <c r="AP40" s="29">
        <v>0</v>
      </c>
      <c r="AQ40" s="36">
        <v>0</v>
      </c>
      <c r="AR40" s="29">
        <v>0</v>
      </c>
      <c r="AS40" s="13">
        <f t="shared" ref="AS40" si="225">AU40</f>
        <v>0</v>
      </c>
      <c r="AT40" s="29">
        <v>0</v>
      </c>
      <c r="AU40" s="36">
        <v>0</v>
      </c>
      <c r="AV40" s="29">
        <v>0</v>
      </c>
      <c r="AW40" s="13">
        <f t="shared" ref="AW40" si="226">AY40</f>
        <v>0</v>
      </c>
      <c r="AX40" s="29">
        <v>0</v>
      </c>
      <c r="AY40" s="36">
        <v>0</v>
      </c>
      <c r="AZ40" s="29">
        <v>0</v>
      </c>
    </row>
    <row r="41" spans="1:52" ht="43.5" customHeight="1" x14ac:dyDescent="0.25">
      <c r="A41" s="10" t="s">
        <v>24</v>
      </c>
      <c r="B41" s="96" t="s">
        <v>116</v>
      </c>
      <c r="C41" s="96"/>
      <c r="D41" s="96"/>
      <c r="E41" s="8">
        <f t="shared" ref="E41:AZ41" si="227">E42+E148</f>
        <v>224304.40000000002</v>
      </c>
      <c r="F41" s="8">
        <f t="shared" si="227"/>
        <v>0</v>
      </c>
      <c r="G41" s="8">
        <f t="shared" si="227"/>
        <v>224304.40000000002</v>
      </c>
      <c r="H41" s="8">
        <f t="shared" si="227"/>
        <v>0</v>
      </c>
      <c r="I41" s="8">
        <f t="shared" si="227"/>
        <v>11551.9</v>
      </c>
      <c r="J41" s="8">
        <f t="shared" si="227"/>
        <v>0</v>
      </c>
      <c r="K41" s="8">
        <f t="shared" si="227"/>
        <v>11551.9</v>
      </c>
      <c r="L41" s="8">
        <f t="shared" si="227"/>
        <v>0</v>
      </c>
      <c r="M41" s="8">
        <f t="shared" si="227"/>
        <v>86614.500000000029</v>
      </c>
      <c r="N41" s="8">
        <f t="shared" si="227"/>
        <v>0</v>
      </c>
      <c r="O41" s="8">
        <f t="shared" si="227"/>
        <v>86614.500000000029</v>
      </c>
      <c r="P41" s="8">
        <f t="shared" si="227"/>
        <v>0</v>
      </c>
      <c r="Q41" s="8">
        <f t="shared" si="227"/>
        <v>84930.7</v>
      </c>
      <c r="R41" s="8">
        <f t="shared" si="227"/>
        <v>0</v>
      </c>
      <c r="S41" s="8">
        <f t="shared" si="227"/>
        <v>84930.7</v>
      </c>
      <c r="T41" s="8">
        <f t="shared" si="227"/>
        <v>0</v>
      </c>
      <c r="U41" s="8">
        <f t="shared" si="227"/>
        <v>41207.299999999996</v>
      </c>
      <c r="V41" s="8">
        <f t="shared" si="227"/>
        <v>0</v>
      </c>
      <c r="W41" s="8">
        <f t="shared" si="227"/>
        <v>41207.299999999996</v>
      </c>
      <c r="X41" s="8">
        <f t="shared" si="227"/>
        <v>0</v>
      </c>
      <c r="Y41" s="8">
        <f t="shared" si="227"/>
        <v>0</v>
      </c>
      <c r="Z41" s="8">
        <f t="shared" si="227"/>
        <v>0</v>
      </c>
      <c r="AA41" s="8">
        <f t="shared" si="227"/>
        <v>0</v>
      </c>
      <c r="AB41" s="8">
        <f t="shared" si="227"/>
        <v>0</v>
      </c>
      <c r="AC41" s="8">
        <f t="shared" si="227"/>
        <v>0</v>
      </c>
      <c r="AD41" s="8">
        <f t="shared" si="227"/>
        <v>0</v>
      </c>
      <c r="AE41" s="8">
        <f t="shared" si="227"/>
        <v>0</v>
      </c>
      <c r="AF41" s="8">
        <f t="shared" si="227"/>
        <v>0</v>
      </c>
      <c r="AG41" s="8">
        <f t="shared" si="227"/>
        <v>0</v>
      </c>
      <c r="AH41" s="8">
        <f t="shared" si="227"/>
        <v>0</v>
      </c>
      <c r="AI41" s="8">
        <f t="shared" si="227"/>
        <v>0</v>
      </c>
      <c r="AJ41" s="8">
        <f t="shared" si="227"/>
        <v>0</v>
      </c>
      <c r="AK41" s="8">
        <f t="shared" si="227"/>
        <v>0</v>
      </c>
      <c r="AL41" s="8">
        <f t="shared" si="227"/>
        <v>0</v>
      </c>
      <c r="AM41" s="8">
        <f t="shared" si="227"/>
        <v>0</v>
      </c>
      <c r="AN41" s="8">
        <f t="shared" si="227"/>
        <v>0</v>
      </c>
      <c r="AO41" s="8">
        <f t="shared" si="227"/>
        <v>0</v>
      </c>
      <c r="AP41" s="8">
        <f t="shared" si="227"/>
        <v>0</v>
      </c>
      <c r="AQ41" s="8">
        <f t="shared" si="227"/>
        <v>0</v>
      </c>
      <c r="AR41" s="8">
        <f t="shared" si="227"/>
        <v>0</v>
      </c>
      <c r="AS41" s="8">
        <f t="shared" si="227"/>
        <v>0</v>
      </c>
      <c r="AT41" s="8">
        <f t="shared" si="227"/>
        <v>0</v>
      </c>
      <c r="AU41" s="8">
        <f t="shared" si="227"/>
        <v>0</v>
      </c>
      <c r="AV41" s="8">
        <f t="shared" si="227"/>
        <v>0</v>
      </c>
      <c r="AW41" s="8">
        <f t="shared" si="227"/>
        <v>0</v>
      </c>
      <c r="AX41" s="8">
        <f t="shared" si="227"/>
        <v>0</v>
      </c>
      <c r="AY41" s="8">
        <f t="shared" si="227"/>
        <v>0</v>
      </c>
      <c r="AZ41" s="8">
        <f t="shared" si="227"/>
        <v>0</v>
      </c>
    </row>
    <row r="42" spans="1:52" ht="43.5" customHeight="1" x14ac:dyDescent="0.25">
      <c r="A42" s="10" t="s">
        <v>30</v>
      </c>
      <c r="B42" s="96" t="s">
        <v>115</v>
      </c>
      <c r="C42" s="96"/>
      <c r="D42" s="96"/>
      <c r="E42" s="8">
        <f t="shared" ref="E42:AZ42" si="228">SUM(E43:E147)</f>
        <v>222491.7</v>
      </c>
      <c r="F42" s="8">
        <f t="shared" si="228"/>
        <v>0</v>
      </c>
      <c r="G42" s="8">
        <f t="shared" si="228"/>
        <v>222491.7</v>
      </c>
      <c r="H42" s="8">
        <f t="shared" si="228"/>
        <v>0</v>
      </c>
      <c r="I42" s="8">
        <f t="shared" si="228"/>
        <v>10367.5</v>
      </c>
      <c r="J42" s="8">
        <f t="shared" si="228"/>
        <v>0</v>
      </c>
      <c r="K42" s="8">
        <f t="shared" si="228"/>
        <v>10367.5</v>
      </c>
      <c r="L42" s="8">
        <f t="shared" si="228"/>
        <v>0</v>
      </c>
      <c r="M42" s="8">
        <f t="shared" si="228"/>
        <v>85986.200000000026</v>
      </c>
      <c r="N42" s="8">
        <f t="shared" si="228"/>
        <v>0</v>
      </c>
      <c r="O42" s="8">
        <f t="shared" si="228"/>
        <v>85986.200000000026</v>
      </c>
      <c r="P42" s="8">
        <f t="shared" si="228"/>
        <v>0</v>
      </c>
      <c r="Q42" s="8">
        <f t="shared" si="228"/>
        <v>84930.7</v>
      </c>
      <c r="R42" s="8">
        <f t="shared" si="228"/>
        <v>0</v>
      </c>
      <c r="S42" s="8">
        <f t="shared" si="228"/>
        <v>84930.7</v>
      </c>
      <c r="T42" s="8">
        <f t="shared" si="228"/>
        <v>0</v>
      </c>
      <c r="U42" s="8">
        <f t="shared" si="228"/>
        <v>41207.299999999996</v>
      </c>
      <c r="V42" s="8">
        <f t="shared" si="228"/>
        <v>0</v>
      </c>
      <c r="W42" s="8">
        <f t="shared" si="228"/>
        <v>41207.299999999996</v>
      </c>
      <c r="X42" s="8">
        <f t="shared" si="228"/>
        <v>0</v>
      </c>
      <c r="Y42" s="8">
        <f t="shared" si="228"/>
        <v>0</v>
      </c>
      <c r="Z42" s="8">
        <f t="shared" si="228"/>
        <v>0</v>
      </c>
      <c r="AA42" s="8">
        <f t="shared" si="228"/>
        <v>0</v>
      </c>
      <c r="AB42" s="8">
        <f t="shared" si="228"/>
        <v>0</v>
      </c>
      <c r="AC42" s="8">
        <f t="shared" si="228"/>
        <v>0</v>
      </c>
      <c r="AD42" s="8">
        <f t="shared" si="228"/>
        <v>0</v>
      </c>
      <c r="AE42" s="8">
        <f t="shared" si="228"/>
        <v>0</v>
      </c>
      <c r="AF42" s="8">
        <f t="shared" si="228"/>
        <v>0</v>
      </c>
      <c r="AG42" s="8">
        <f t="shared" si="228"/>
        <v>0</v>
      </c>
      <c r="AH42" s="8">
        <f t="shared" si="228"/>
        <v>0</v>
      </c>
      <c r="AI42" s="8">
        <f t="shared" si="228"/>
        <v>0</v>
      </c>
      <c r="AJ42" s="8">
        <f t="shared" si="228"/>
        <v>0</v>
      </c>
      <c r="AK42" s="8">
        <f t="shared" si="228"/>
        <v>0</v>
      </c>
      <c r="AL42" s="8">
        <f t="shared" si="228"/>
        <v>0</v>
      </c>
      <c r="AM42" s="8">
        <f t="shared" si="228"/>
        <v>0</v>
      </c>
      <c r="AN42" s="8">
        <f t="shared" si="228"/>
        <v>0</v>
      </c>
      <c r="AO42" s="8">
        <f t="shared" si="228"/>
        <v>0</v>
      </c>
      <c r="AP42" s="8">
        <f t="shared" si="228"/>
        <v>0</v>
      </c>
      <c r="AQ42" s="8">
        <f t="shared" si="228"/>
        <v>0</v>
      </c>
      <c r="AR42" s="8">
        <f t="shared" si="228"/>
        <v>0</v>
      </c>
      <c r="AS42" s="8">
        <f t="shared" si="228"/>
        <v>0</v>
      </c>
      <c r="AT42" s="8">
        <f t="shared" si="228"/>
        <v>0</v>
      </c>
      <c r="AU42" s="8">
        <f t="shared" si="228"/>
        <v>0</v>
      </c>
      <c r="AV42" s="8">
        <f t="shared" si="228"/>
        <v>0</v>
      </c>
      <c r="AW42" s="8">
        <f t="shared" si="228"/>
        <v>0</v>
      </c>
      <c r="AX42" s="8">
        <f t="shared" si="228"/>
        <v>0</v>
      </c>
      <c r="AY42" s="8">
        <f t="shared" si="228"/>
        <v>0</v>
      </c>
      <c r="AZ42" s="8">
        <f t="shared" si="228"/>
        <v>0</v>
      </c>
    </row>
    <row r="43" spans="1:52" ht="63" x14ac:dyDescent="0.25">
      <c r="A43" s="10" t="s">
        <v>82</v>
      </c>
      <c r="B43" s="20" t="s">
        <v>55</v>
      </c>
      <c r="C43" s="11" t="s">
        <v>22</v>
      </c>
      <c r="D43" s="11" t="s">
        <v>54</v>
      </c>
      <c r="E43" s="13">
        <f t="shared" ref="E43:E74" si="229">I43+M43+Q43+U43+Y43+AC43+AG43+AK43+AO43</f>
        <v>2351.6999999999998</v>
      </c>
      <c r="F43" s="13">
        <f t="shared" ref="F43:F74" si="230">J43+N43+R43+V43+Z43+AD43+AH43+AL43+AP43</f>
        <v>0</v>
      </c>
      <c r="G43" s="13">
        <f t="shared" ref="G43:G74" si="231">K43+O43+S43+W43+AA43+AE43+AI43+AM43+AQ43</f>
        <v>2351.6999999999998</v>
      </c>
      <c r="H43" s="13">
        <f t="shared" ref="H43:H74" si="232">L43+P43+T43+X43+AB43+AF43+AJ43+AN43+AR43</f>
        <v>0</v>
      </c>
      <c r="I43" s="13">
        <f t="shared" ref="I43:I44" si="233">K43</f>
        <v>2351.6999999999998</v>
      </c>
      <c r="J43" s="29">
        <v>0</v>
      </c>
      <c r="K43" s="13">
        <f>3223.2-871.5</f>
        <v>2351.6999999999998</v>
      </c>
      <c r="L43" s="29">
        <v>0</v>
      </c>
      <c r="M43" s="13">
        <f t="shared" ref="M43:M46" si="234">O43</f>
        <v>0</v>
      </c>
      <c r="N43" s="29">
        <v>0</v>
      </c>
      <c r="O43" s="29">
        <v>0</v>
      </c>
      <c r="P43" s="29">
        <v>0</v>
      </c>
      <c r="Q43" s="13">
        <f t="shared" ref="Q43:Q46" si="235">S43</f>
        <v>0</v>
      </c>
      <c r="R43" s="29">
        <v>0</v>
      </c>
      <c r="S43" s="29">
        <v>0</v>
      </c>
      <c r="T43" s="29">
        <v>0</v>
      </c>
      <c r="U43" s="13">
        <f t="shared" ref="U43:U46" si="236">W43</f>
        <v>0</v>
      </c>
      <c r="V43" s="29">
        <v>0</v>
      </c>
      <c r="W43" s="29">
        <v>0</v>
      </c>
      <c r="X43" s="29">
        <v>0</v>
      </c>
      <c r="Y43" s="13">
        <f t="shared" ref="Y43:Y46" si="237">AA43</f>
        <v>0</v>
      </c>
      <c r="Z43" s="29">
        <v>0</v>
      </c>
      <c r="AA43" s="29">
        <v>0</v>
      </c>
      <c r="AB43" s="29">
        <v>0</v>
      </c>
      <c r="AC43" s="13">
        <f t="shared" ref="AC43:AC46" si="238">AE43</f>
        <v>0</v>
      </c>
      <c r="AD43" s="29">
        <v>0</v>
      </c>
      <c r="AE43" s="29">
        <v>0</v>
      </c>
      <c r="AF43" s="29">
        <v>0</v>
      </c>
      <c r="AG43" s="13">
        <f t="shared" ref="AG43:AG46" si="239">AI43</f>
        <v>0</v>
      </c>
      <c r="AH43" s="29">
        <v>0</v>
      </c>
      <c r="AI43" s="29">
        <v>0</v>
      </c>
      <c r="AJ43" s="29">
        <v>0</v>
      </c>
      <c r="AK43" s="13">
        <f t="shared" ref="AK43:AK46" si="240">AM43</f>
        <v>0</v>
      </c>
      <c r="AL43" s="29">
        <v>0</v>
      </c>
      <c r="AM43" s="29">
        <v>0</v>
      </c>
      <c r="AN43" s="29">
        <v>0</v>
      </c>
      <c r="AO43" s="13">
        <f t="shared" ref="AO43:AO46" si="241">AQ43</f>
        <v>0</v>
      </c>
      <c r="AP43" s="29">
        <v>0</v>
      </c>
      <c r="AQ43" s="29">
        <v>0</v>
      </c>
      <c r="AR43" s="29">
        <v>0</v>
      </c>
      <c r="AS43" s="13">
        <f t="shared" ref="AS43:AS46" si="242">AU43</f>
        <v>0</v>
      </c>
      <c r="AT43" s="29">
        <v>0</v>
      </c>
      <c r="AU43" s="29">
        <v>0</v>
      </c>
      <c r="AV43" s="29">
        <v>0</v>
      </c>
      <c r="AW43" s="13">
        <f t="shared" ref="AW43:AW46" si="243">AY43</f>
        <v>0</v>
      </c>
      <c r="AX43" s="29">
        <v>0</v>
      </c>
      <c r="AY43" s="29">
        <v>0</v>
      </c>
      <c r="AZ43" s="29">
        <v>0</v>
      </c>
    </row>
    <row r="44" spans="1:52" ht="63" x14ac:dyDescent="0.25">
      <c r="A44" s="10" t="s">
        <v>83</v>
      </c>
      <c r="B44" s="20" t="s">
        <v>47</v>
      </c>
      <c r="C44" s="11" t="s">
        <v>22</v>
      </c>
      <c r="D44" s="11" t="s">
        <v>54</v>
      </c>
      <c r="E44" s="13">
        <f t="shared" si="229"/>
        <v>490.8</v>
      </c>
      <c r="F44" s="13">
        <f t="shared" si="230"/>
        <v>0</v>
      </c>
      <c r="G44" s="13">
        <f t="shared" si="231"/>
        <v>490.8</v>
      </c>
      <c r="H44" s="13">
        <f t="shared" si="232"/>
        <v>0</v>
      </c>
      <c r="I44" s="13">
        <f t="shared" si="233"/>
        <v>490.8</v>
      </c>
      <c r="J44" s="29">
        <v>0</v>
      </c>
      <c r="K44" s="13">
        <v>490.8</v>
      </c>
      <c r="L44" s="29">
        <v>0</v>
      </c>
      <c r="M44" s="13">
        <f t="shared" si="234"/>
        <v>0</v>
      </c>
      <c r="N44" s="29">
        <v>0</v>
      </c>
      <c r="O44" s="29">
        <v>0</v>
      </c>
      <c r="P44" s="29">
        <v>0</v>
      </c>
      <c r="Q44" s="13">
        <f t="shared" si="235"/>
        <v>0</v>
      </c>
      <c r="R44" s="29">
        <v>0</v>
      </c>
      <c r="S44" s="29">
        <v>0</v>
      </c>
      <c r="T44" s="29">
        <v>0</v>
      </c>
      <c r="U44" s="13">
        <f t="shared" si="236"/>
        <v>0</v>
      </c>
      <c r="V44" s="29">
        <v>0</v>
      </c>
      <c r="W44" s="29">
        <v>0</v>
      </c>
      <c r="X44" s="29">
        <v>0</v>
      </c>
      <c r="Y44" s="13">
        <f t="shared" si="237"/>
        <v>0</v>
      </c>
      <c r="Z44" s="29">
        <v>0</v>
      </c>
      <c r="AA44" s="29">
        <v>0</v>
      </c>
      <c r="AB44" s="29">
        <v>0</v>
      </c>
      <c r="AC44" s="13">
        <f t="shared" si="238"/>
        <v>0</v>
      </c>
      <c r="AD44" s="29">
        <v>0</v>
      </c>
      <c r="AE44" s="29">
        <v>0</v>
      </c>
      <c r="AF44" s="29">
        <v>0</v>
      </c>
      <c r="AG44" s="13">
        <f t="shared" si="239"/>
        <v>0</v>
      </c>
      <c r="AH44" s="29">
        <v>0</v>
      </c>
      <c r="AI44" s="29">
        <v>0</v>
      </c>
      <c r="AJ44" s="29">
        <v>0</v>
      </c>
      <c r="AK44" s="13">
        <f t="shared" si="240"/>
        <v>0</v>
      </c>
      <c r="AL44" s="29">
        <v>0</v>
      </c>
      <c r="AM44" s="29">
        <v>0</v>
      </c>
      <c r="AN44" s="29">
        <v>0</v>
      </c>
      <c r="AO44" s="13">
        <f t="shared" si="241"/>
        <v>0</v>
      </c>
      <c r="AP44" s="29">
        <v>0</v>
      </c>
      <c r="AQ44" s="29">
        <v>0</v>
      </c>
      <c r="AR44" s="29">
        <v>0</v>
      </c>
      <c r="AS44" s="13">
        <f t="shared" si="242"/>
        <v>0</v>
      </c>
      <c r="AT44" s="29">
        <v>0</v>
      </c>
      <c r="AU44" s="29">
        <v>0</v>
      </c>
      <c r="AV44" s="29">
        <v>0</v>
      </c>
      <c r="AW44" s="13">
        <f t="shared" si="243"/>
        <v>0</v>
      </c>
      <c r="AX44" s="29">
        <v>0</v>
      </c>
      <c r="AY44" s="29">
        <v>0</v>
      </c>
      <c r="AZ44" s="29">
        <v>0</v>
      </c>
    </row>
    <row r="45" spans="1:52" ht="63" x14ac:dyDescent="0.25">
      <c r="A45" s="10" t="s">
        <v>84</v>
      </c>
      <c r="B45" s="20" t="s">
        <v>56</v>
      </c>
      <c r="C45" s="11" t="s">
        <v>22</v>
      </c>
      <c r="D45" s="11" t="s">
        <v>54</v>
      </c>
      <c r="E45" s="13">
        <f t="shared" si="229"/>
        <v>438.1</v>
      </c>
      <c r="F45" s="13">
        <f t="shared" si="230"/>
        <v>0</v>
      </c>
      <c r="G45" s="13">
        <f t="shared" si="231"/>
        <v>438.1</v>
      </c>
      <c r="H45" s="13">
        <f t="shared" si="232"/>
        <v>0</v>
      </c>
      <c r="I45" s="13">
        <f t="shared" ref="I45" si="244">K45</f>
        <v>438.1</v>
      </c>
      <c r="J45" s="29">
        <v>0</v>
      </c>
      <c r="K45" s="13">
        <f>231+207.1</f>
        <v>438.1</v>
      </c>
      <c r="L45" s="29">
        <v>0</v>
      </c>
      <c r="M45" s="13">
        <f t="shared" si="234"/>
        <v>0</v>
      </c>
      <c r="N45" s="29">
        <v>0</v>
      </c>
      <c r="O45" s="29">
        <v>0</v>
      </c>
      <c r="P45" s="29">
        <v>0</v>
      </c>
      <c r="Q45" s="13">
        <f t="shared" si="235"/>
        <v>0</v>
      </c>
      <c r="R45" s="29">
        <v>0</v>
      </c>
      <c r="S45" s="29">
        <v>0</v>
      </c>
      <c r="T45" s="29">
        <v>0</v>
      </c>
      <c r="U45" s="13">
        <f t="shared" si="236"/>
        <v>0</v>
      </c>
      <c r="V45" s="29">
        <v>0</v>
      </c>
      <c r="W45" s="29">
        <v>0</v>
      </c>
      <c r="X45" s="29">
        <v>0</v>
      </c>
      <c r="Y45" s="13">
        <f t="shared" si="237"/>
        <v>0</v>
      </c>
      <c r="Z45" s="29">
        <v>0</v>
      </c>
      <c r="AA45" s="29">
        <v>0</v>
      </c>
      <c r="AB45" s="29">
        <v>0</v>
      </c>
      <c r="AC45" s="13">
        <f t="shared" si="238"/>
        <v>0</v>
      </c>
      <c r="AD45" s="29">
        <v>0</v>
      </c>
      <c r="AE45" s="29">
        <v>0</v>
      </c>
      <c r="AF45" s="29">
        <v>0</v>
      </c>
      <c r="AG45" s="13">
        <f t="shared" si="239"/>
        <v>0</v>
      </c>
      <c r="AH45" s="29">
        <v>0</v>
      </c>
      <c r="AI45" s="29">
        <v>0</v>
      </c>
      <c r="AJ45" s="29">
        <v>0</v>
      </c>
      <c r="AK45" s="13">
        <f t="shared" si="240"/>
        <v>0</v>
      </c>
      <c r="AL45" s="29">
        <v>0</v>
      </c>
      <c r="AM45" s="29">
        <v>0</v>
      </c>
      <c r="AN45" s="29">
        <v>0</v>
      </c>
      <c r="AO45" s="13">
        <f t="shared" si="241"/>
        <v>0</v>
      </c>
      <c r="AP45" s="29">
        <v>0</v>
      </c>
      <c r="AQ45" s="29">
        <v>0</v>
      </c>
      <c r="AR45" s="29">
        <v>0</v>
      </c>
      <c r="AS45" s="13">
        <f t="shared" si="242"/>
        <v>0</v>
      </c>
      <c r="AT45" s="29">
        <v>0</v>
      </c>
      <c r="AU45" s="29">
        <v>0</v>
      </c>
      <c r="AV45" s="29">
        <v>0</v>
      </c>
      <c r="AW45" s="13">
        <f t="shared" si="243"/>
        <v>0</v>
      </c>
      <c r="AX45" s="29">
        <v>0</v>
      </c>
      <c r="AY45" s="29">
        <v>0</v>
      </c>
      <c r="AZ45" s="29">
        <v>0</v>
      </c>
    </row>
    <row r="46" spans="1:52" ht="78.75" x14ac:dyDescent="0.25">
      <c r="A46" s="10" t="s">
        <v>85</v>
      </c>
      <c r="B46" s="20" t="s">
        <v>57</v>
      </c>
      <c r="C46" s="11" t="s">
        <v>22</v>
      </c>
      <c r="D46" s="11" t="s">
        <v>54</v>
      </c>
      <c r="E46" s="13">
        <f t="shared" si="229"/>
        <v>95</v>
      </c>
      <c r="F46" s="13">
        <f t="shared" si="230"/>
        <v>0</v>
      </c>
      <c r="G46" s="13">
        <f t="shared" si="231"/>
        <v>95</v>
      </c>
      <c r="H46" s="13">
        <f t="shared" si="232"/>
        <v>0</v>
      </c>
      <c r="I46" s="13">
        <f t="shared" ref="I46" si="245">K46</f>
        <v>95</v>
      </c>
      <c r="J46" s="29">
        <v>0</v>
      </c>
      <c r="K46" s="13">
        <f>73.1+21.9</f>
        <v>95</v>
      </c>
      <c r="L46" s="29">
        <v>0</v>
      </c>
      <c r="M46" s="13">
        <f t="shared" si="234"/>
        <v>0</v>
      </c>
      <c r="N46" s="29">
        <v>0</v>
      </c>
      <c r="O46" s="29">
        <v>0</v>
      </c>
      <c r="P46" s="29">
        <v>0</v>
      </c>
      <c r="Q46" s="13">
        <f t="shared" si="235"/>
        <v>0</v>
      </c>
      <c r="R46" s="29">
        <v>0</v>
      </c>
      <c r="S46" s="29">
        <v>0</v>
      </c>
      <c r="T46" s="29">
        <v>0</v>
      </c>
      <c r="U46" s="13">
        <f t="shared" si="236"/>
        <v>0</v>
      </c>
      <c r="V46" s="29">
        <v>0</v>
      </c>
      <c r="W46" s="29">
        <v>0</v>
      </c>
      <c r="X46" s="29">
        <v>0</v>
      </c>
      <c r="Y46" s="13">
        <f t="shared" si="237"/>
        <v>0</v>
      </c>
      <c r="Z46" s="29">
        <v>0</v>
      </c>
      <c r="AA46" s="29">
        <v>0</v>
      </c>
      <c r="AB46" s="29">
        <v>0</v>
      </c>
      <c r="AC46" s="13">
        <f t="shared" si="238"/>
        <v>0</v>
      </c>
      <c r="AD46" s="29">
        <v>0</v>
      </c>
      <c r="AE46" s="29">
        <v>0</v>
      </c>
      <c r="AF46" s="29">
        <v>0</v>
      </c>
      <c r="AG46" s="13">
        <f t="shared" si="239"/>
        <v>0</v>
      </c>
      <c r="AH46" s="29">
        <v>0</v>
      </c>
      <c r="AI46" s="29">
        <v>0</v>
      </c>
      <c r="AJ46" s="29">
        <v>0</v>
      </c>
      <c r="AK46" s="13">
        <f t="shared" si="240"/>
        <v>0</v>
      </c>
      <c r="AL46" s="29">
        <v>0</v>
      </c>
      <c r="AM46" s="29">
        <v>0</v>
      </c>
      <c r="AN46" s="29">
        <v>0</v>
      </c>
      <c r="AO46" s="13">
        <f t="shared" si="241"/>
        <v>0</v>
      </c>
      <c r="AP46" s="29">
        <v>0</v>
      </c>
      <c r="AQ46" s="29">
        <v>0</v>
      </c>
      <c r="AR46" s="29">
        <v>0</v>
      </c>
      <c r="AS46" s="13">
        <f t="shared" si="242"/>
        <v>0</v>
      </c>
      <c r="AT46" s="29">
        <v>0</v>
      </c>
      <c r="AU46" s="29">
        <v>0</v>
      </c>
      <c r="AV46" s="29">
        <v>0</v>
      </c>
      <c r="AW46" s="13">
        <f t="shared" si="243"/>
        <v>0</v>
      </c>
      <c r="AX46" s="29">
        <v>0</v>
      </c>
      <c r="AY46" s="29">
        <v>0</v>
      </c>
      <c r="AZ46" s="29">
        <v>0</v>
      </c>
    </row>
    <row r="47" spans="1:52" ht="78.75" x14ac:dyDescent="0.25">
      <c r="A47" s="10" t="s">
        <v>86</v>
      </c>
      <c r="B47" s="20" t="s">
        <v>77</v>
      </c>
      <c r="C47" s="11" t="s">
        <v>22</v>
      </c>
      <c r="D47" s="11" t="s">
        <v>54</v>
      </c>
      <c r="E47" s="13">
        <f t="shared" si="229"/>
        <v>4000</v>
      </c>
      <c r="F47" s="13">
        <f t="shared" si="230"/>
        <v>0</v>
      </c>
      <c r="G47" s="13">
        <f t="shared" si="231"/>
        <v>4000</v>
      </c>
      <c r="H47" s="13">
        <f t="shared" si="232"/>
        <v>0</v>
      </c>
      <c r="I47" s="13">
        <f t="shared" ref="I47" si="246">K47</f>
        <v>4000</v>
      </c>
      <c r="J47" s="29">
        <v>0</v>
      </c>
      <c r="K47" s="13">
        <v>4000</v>
      </c>
      <c r="L47" s="29">
        <v>0</v>
      </c>
      <c r="M47" s="13">
        <f t="shared" ref="M47" si="247">O47</f>
        <v>0</v>
      </c>
      <c r="N47" s="29">
        <v>0</v>
      </c>
      <c r="O47" s="29">
        <v>0</v>
      </c>
      <c r="P47" s="29">
        <v>0</v>
      </c>
      <c r="Q47" s="13">
        <f t="shared" ref="Q47" si="248">S47</f>
        <v>0</v>
      </c>
      <c r="R47" s="29">
        <v>0</v>
      </c>
      <c r="S47" s="29">
        <v>0</v>
      </c>
      <c r="T47" s="29">
        <v>0</v>
      </c>
      <c r="U47" s="13">
        <f t="shared" ref="U47" si="249">W47</f>
        <v>0</v>
      </c>
      <c r="V47" s="29">
        <v>0</v>
      </c>
      <c r="W47" s="29">
        <v>0</v>
      </c>
      <c r="X47" s="29">
        <v>0</v>
      </c>
      <c r="Y47" s="13">
        <f t="shared" ref="Y47" si="250">AA47</f>
        <v>0</v>
      </c>
      <c r="Z47" s="29">
        <v>0</v>
      </c>
      <c r="AA47" s="29">
        <v>0</v>
      </c>
      <c r="AB47" s="29">
        <v>0</v>
      </c>
      <c r="AC47" s="13">
        <f t="shared" ref="AC47" si="251">AE47</f>
        <v>0</v>
      </c>
      <c r="AD47" s="29">
        <v>0</v>
      </c>
      <c r="AE47" s="29">
        <v>0</v>
      </c>
      <c r="AF47" s="29">
        <v>0</v>
      </c>
      <c r="AG47" s="13">
        <f t="shared" ref="AG47" si="252">AI47</f>
        <v>0</v>
      </c>
      <c r="AH47" s="29">
        <v>0</v>
      </c>
      <c r="AI47" s="29">
        <v>0</v>
      </c>
      <c r="AJ47" s="29">
        <v>0</v>
      </c>
      <c r="AK47" s="13">
        <f t="shared" ref="AK47" si="253">AM47</f>
        <v>0</v>
      </c>
      <c r="AL47" s="29">
        <v>0</v>
      </c>
      <c r="AM47" s="29">
        <v>0</v>
      </c>
      <c r="AN47" s="29">
        <v>0</v>
      </c>
      <c r="AO47" s="13">
        <f t="shared" ref="AO47" si="254">AQ47</f>
        <v>0</v>
      </c>
      <c r="AP47" s="29">
        <v>0</v>
      </c>
      <c r="AQ47" s="29">
        <v>0</v>
      </c>
      <c r="AR47" s="29">
        <v>0</v>
      </c>
      <c r="AS47" s="13">
        <f t="shared" ref="AS47" si="255">AU47</f>
        <v>0</v>
      </c>
      <c r="AT47" s="29">
        <v>0</v>
      </c>
      <c r="AU47" s="29">
        <v>0</v>
      </c>
      <c r="AV47" s="29">
        <v>0</v>
      </c>
      <c r="AW47" s="13">
        <f t="shared" ref="AW47" si="256">AY47</f>
        <v>0</v>
      </c>
      <c r="AX47" s="29">
        <v>0</v>
      </c>
      <c r="AY47" s="29">
        <v>0</v>
      </c>
      <c r="AZ47" s="29">
        <v>0</v>
      </c>
    </row>
    <row r="48" spans="1:52" ht="47.25" x14ac:dyDescent="0.25">
      <c r="A48" s="10" t="s">
        <v>87</v>
      </c>
      <c r="B48" s="20" t="s">
        <v>78</v>
      </c>
      <c r="C48" s="11" t="s">
        <v>22</v>
      </c>
      <c r="D48" s="11" t="s">
        <v>54</v>
      </c>
      <c r="E48" s="13">
        <f t="shared" si="229"/>
        <v>1028.5</v>
      </c>
      <c r="F48" s="13">
        <f t="shared" si="230"/>
        <v>0</v>
      </c>
      <c r="G48" s="13">
        <f t="shared" si="231"/>
        <v>1028.5</v>
      </c>
      <c r="H48" s="13">
        <f t="shared" si="232"/>
        <v>0</v>
      </c>
      <c r="I48" s="13">
        <f t="shared" ref="I48" si="257">K48</f>
        <v>1028.5</v>
      </c>
      <c r="J48" s="29">
        <v>0</v>
      </c>
      <c r="K48" s="13">
        <f>1754.8-726.3</f>
        <v>1028.5</v>
      </c>
      <c r="L48" s="29">
        <v>0</v>
      </c>
      <c r="M48" s="13">
        <f t="shared" ref="M48" si="258">O48</f>
        <v>0</v>
      </c>
      <c r="N48" s="29">
        <v>0</v>
      </c>
      <c r="O48" s="29">
        <v>0</v>
      </c>
      <c r="P48" s="29">
        <v>0</v>
      </c>
      <c r="Q48" s="13">
        <f t="shared" ref="Q48" si="259">S48</f>
        <v>0</v>
      </c>
      <c r="R48" s="29">
        <v>0</v>
      </c>
      <c r="S48" s="29">
        <v>0</v>
      </c>
      <c r="T48" s="29">
        <v>0</v>
      </c>
      <c r="U48" s="13">
        <f t="shared" ref="U48" si="260">W48</f>
        <v>0</v>
      </c>
      <c r="V48" s="29">
        <v>0</v>
      </c>
      <c r="W48" s="29">
        <v>0</v>
      </c>
      <c r="X48" s="29">
        <v>0</v>
      </c>
      <c r="Y48" s="13">
        <f t="shared" ref="Y48" si="261">AA48</f>
        <v>0</v>
      </c>
      <c r="Z48" s="29">
        <v>0</v>
      </c>
      <c r="AA48" s="29">
        <v>0</v>
      </c>
      <c r="AB48" s="29">
        <v>0</v>
      </c>
      <c r="AC48" s="13">
        <f t="shared" ref="AC48" si="262">AE48</f>
        <v>0</v>
      </c>
      <c r="AD48" s="29">
        <v>0</v>
      </c>
      <c r="AE48" s="29">
        <v>0</v>
      </c>
      <c r="AF48" s="29">
        <v>0</v>
      </c>
      <c r="AG48" s="13">
        <f t="shared" ref="AG48" si="263">AI48</f>
        <v>0</v>
      </c>
      <c r="AH48" s="29">
        <v>0</v>
      </c>
      <c r="AI48" s="29">
        <v>0</v>
      </c>
      <c r="AJ48" s="29">
        <v>0</v>
      </c>
      <c r="AK48" s="13">
        <f t="shared" ref="AK48" si="264">AM48</f>
        <v>0</v>
      </c>
      <c r="AL48" s="29">
        <v>0</v>
      </c>
      <c r="AM48" s="29">
        <v>0</v>
      </c>
      <c r="AN48" s="29">
        <v>0</v>
      </c>
      <c r="AO48" s="13">
        <f t="shared" ref="AO48" si="265">AQ48</f>
        <v>0</v>
      </c>
      <c r="AP48" s="29">
        <v>0</v>
      </c>
      <c r="AQ48" s="29">
        <v>0</v>
      </c>
      <c r="AR48" s="29">
        <v>0</v>
      </c>
      <c r="AS48" s="13">
        <f t="shared" ref="AS48" si="266">AU48</f>
        <v>0</v>
      </c>
      <c r="AT48" s="29">
        <v>0</v>
      </c>
      <c r="AU48" s="29">
        <v>0</v>
      </c>
      <c r="AV48" s="29">
        <v>0</v>
      </c>
      <c r="AW48" s="13">
        <f t="shared" ref="AW48" si="267">AY48</f>
        <v>0</v>
      </c>
      <c r="AX48" s="29">
        <v>0</v>
      </c>
      <c r="AY48" s="29">
        <v>0</v>
      </c>
      <c r="AZ48" s="29">
        <v>0</v>
      </c>
    </row>
    <row r="49" spans="1:57" ht="47.25" x14ac:dyDescent="0.25">
      <c r="A49" s="10" t="s">
        <v>88</v>
      </c>
      <c r="B49" s="20" t="s">
        <v>79</v>
      </c>
      <c r="C49" s="11" t="s">
        <v>22</v>
      </c>
      <c r="D49" s="11" t="s">
        <v>54</v>
      </c>
      <c r="E49" s="13">
        <f t="shared" si="229"/>
        <v>2697.2</v>
      </c>
      <c r="F49" s="13">
        <f t="shared" si="230"/>
        <v>0</v>
      </c>
      <c r="G49" s="13">
        <f t="shared" si="231"/>
        <v>2697.2</v>
      </c>
      <c r="H49" s="13">
        <f t="shared" si="232"/>
        <v>0</v>
      </c>
      <c r="I49" s="13">
        <f t="shared" ref="I49" si="268">K49</f>
        <v>0</v>
      </c>
      <c r="J49" s="29">
        <v>0</v>
      </c>
      <c r="K49" s="13">
        <f>3315-3315</f>
        <v>0</v>
      </c>
      <c r="L49" s="29">
        <v>0</v>
      </c>
      <c r="M49" s="13">
        <f t="shared" ref="M49" si="269">O49</f>
        <v>2697.2</v>
      </c>
      <c r="N49" s="29">
        <v>0</v>
      </c>
      <c r="O49" s="36">
        <v>2697.2</v>
      </c>
      <c r="P49" s="29">
        <v>0</v>
      </c>
      <c r="Q49" s="13">
        <f t="shared" ref="Q49" si="270">S49</f>
        <v>0</v>
      </c>
      <c r="R49" s="29">
        <v>0</v>
      </c>
      <c r="S49" s="29">
        <v>0</v>
      </c>
      <c r="T49" s="29">
        <v>0</v>
      </c>
      <c r="U49" s="13">
        <f t="shared" ref="U49" si="271">W49</f>
        <v>0</v>
      </c>
      <c r="V49" s="29">
        <v>0</v>
      </c>
      <c r="W49" s="29">
        <v>0</v>
      </c>
      <c r="X49" s="29">
        <v>0</v>
      </c>
      <c r="Y49" s="13">
        <f t="shared" ref="Y49" si="272">AA49</f>
        <v>0</v>
      </c>
      <c r="Z49" s="29">
        <v>0</v>
      </c>
      <c r="AA49" s="29">
        <v>0</v>
      </c>
      <c r="AB49" s="29">
        <v>0</v>
      </c>
      <c r="AC49" s="13">
        <f t="shared" ref="AC49" si="273">AE49</f>
        <v>0</v>
      </c>
      <c r="AD49" s="29">
        <v>0</v>
      </c>
      <c r="AE49" s="29">
        <v>0</v>
      </c>
      <c r="AF49" s="29">
        <v>0</v>
      </c>
      <c r="AG49" s="13">
        <f t="shared" ref="AG49" si="274">AI49</f>
        <v>0</v>
      </c>
      <c r="AH49" s="29">
        <v>0</v>
      </c>
      <c r="AI49" s="29">
        <v>0</v>
      </c>
      <c r="AJ49" s="29">
        <v>0</v>
      </c>
      <c r="AK49" s="13">
        <f t="shared" ref="AK49" si="275">AM49</f>
        <v>0</v>
      </c>
      <c r="AL49" s="29">
        <v>0</v>
      </c>
      <c r="AM49" s="29">
        <v>0</v>
      </c>
      <c r="AN49" s="29">
        <v>0</v>
      </c>
      <c r="AO49" s="13">
        <f t="shared" ref="AO49" si="276">AQ49</f>
        <v>0</v>
      </c>
      <c r="AP49" s="29">
        <v>0</v>
      </c>
      <c r="AQ49" s="29">
        <v>0</v>
      </c>
      <c r="AR49" s="29">
        <v>0</v>
      </c>
      <c r="AS49" s="13">
        <f t="shared" ref="AS49" si="277">AU49</f>
        <v>0</v>
      </c>
      <c r="AT49" s="29">
        <v>0</v>
      </c>
      <c r="AU49" s="29">
        <v>0</v>
      </c>
      <c r="AV49" s="29">
        <v>0</v>
      </c>
      <c r="AW49" s="13">
        <f t="shared" ref="AW49" si="278">AY49</f>
        <v>0</v>
      </c>
      <c r="AX49" s="29">
        <v>0</v>
      </c>
      <c r="AY49" s="29">
        <v>0</v>
      </c>
      <c r="AZ49" s="29">
        <v>0</v>
      </c>
      <c r="BA49" s="4" t="s">
        <v>195</v>
      </c>
      <c r="BB49" s="4"/>
      <c r="BC49" s="4" t="s">
        <v>196</v>
      </c>
      <c r="BD49" s="4"/>
    </row>
    <row r="50" spans="1:57" ht="63" x14ac:dyDescent="0.25">
      <c r="A50" s="10" t="s">
        <v>89</v>
      </c>
      <c r="B50" s="20" t="s">
        <v>80</v>
      </c>
      <c r="C50" s="11" t="s">
        <v>22</v>
      </c>
      <c r="D50" s="11" t="s">
        <v>54</v>
      </c>
      <c r="E50" s="13">
        <f t="shared" si="229"/>
        <v>1462.7999999999997</v>
      </c>
      <c r="F50" s="13">
        <f t="shared" si="230"/>
        <v>0</v>
      </c>
      <c r="G50" s="13">
        <f t="shared" si="231"/>
        <v>1462.7999999999997</v>
      </c>
      <c r="H50" s="13">
        <f t="shared" si="232"/>
        <v>0</v>
      </c>
      <c r="I50" s="13">
        <f t="shared" ref="I50" si="279">K50</f>
        <v>1462.7999999999997</v>
      </c>
      <c r="J50" s="29">
        <v>0</v>
      </c>
      <c r="K50" s="13">
        <f>2628.2-1165.4</f>
        <v>1462.7999999999997</v>
      </c>
      <c r="L50" s="29">
        <v>0</v>
      </c>
      <c r="M50" s="13">
        <f t="shared" ref="M50" si="280">O50</f>
        <v>0</v>
      </c>
      <c r="N50" s="29">
        <v>0</v>
      </c>
      <c r="O50" s="29">
        <v>0</v>
      </c>
      <c r="P50" s="29">
        <v>0</v>
      </c>
      <c r="Q50" s="13">
        <f t="shared" ref="Q50" si="281">S50</f>
        <v>0</v>
      </c>
      <c r="R50" s="29">
        <v>0</v>
      </c>
      <c r="S50" s="29">
        <v>0</v>
      </c>
      <c r="T50" s="29">
        <v>0</v>
      </c>
      <c r="U50" s="13">
        <f t="shared" ref="U50" si="282">W50</f>
        <v>0</v>
      </c>
      <c r="V50" s="29">
        <v>0</v>
      </c>
      <c r="W50" s="29">
        <v>0</v>
      </c>
      <c r="X50" s="29">
        <v>0</v>
      </c>
      <c r="Y50" s="13">
        <f t="shared" ref="Y50" si="283">AA50</f>
        <v>0</v>
      </c>
      <c r="Z50" s="29">
        <v>0</v>
      </c>
      <c r="AA50" s="29">
        <v>0</v>
      </c>
      <c r="AB50" s="29">
        <v>0</v>
      </c>
      <c r="AC50" s="13">
        <f t="shared" ref="AC50" si="284">AE50</f>
        <v>0</v>
      </c>
      <c r="AD50" s="29">
        <v>0</v>
      </c>
      <c r="AE50" s="29">
        <v>0</v>
      </c>
      <c r="AF50" s="29">
        <v>0</v>
      </c>
      <c r="AG50" s="13">
        <f t="shared" ref="AG50" si="285">AI50</f>
        <v>0</v>
      </c>
      <c r="AH50" s="29">
        <v>0</v>
      </c>
      <c r="AI50" s="29">
        <v>0</v>
      </c>
      <c r="AJ50" s="29">
        <v>0</v>
      </c>
      <c r="AK50" s="13">
        <f t="shared" ref="AK50" si="286">AM50</f>
        <v>0</v>
      </c>
      <c r="AL50" s="29">
        <v>0</v>
      </c>
      <c r="AM50" s="29">
        <v>0</v>
      </c>
      <c r="AN50" s="29">
        <v>0</v>
      </c>
      <c r="AO50" s="13">
        <f t="shared" ref="AO50" si="287">AQ50</f>
        <v>0</v>
      </c>
      <c r="AP50" s="29">
        <v>0</v>
      </c>
      <c r="AQ50" s="29">
        <v>0</v>
      </c>
      <c r="AR50" s="29">
        <v>0</v>
      </c>
      <c r="AS50" s="13">
        <f t="shared" ref="AS50" si="288">AU50</f>
        <v>0</v>
      </c>
      <c r="AT50" s="29">
        <v>0</v>
      </c>
      <c r="AU50" s="29">
        <v>0</v>
      </c>
      <c r="AV50" s="29">
        <v>0</v>
      </c>
      <c r="AW50" s="13">
        <f t="shared" ref="AW50" si="289">AY50</f>
        <v>0</v>
      </c>
      <c r="AX50" s="29">
        <v>0</v>
      </c>
      <c r="AY50" s="29">
        <v>0</v>
      </c>
      <c r="AZ50" s="29">
        <v>0</v>
      </c>
    </row>
    <row r="51" spans="1:57" ht="94.5" x14ac:dyDescent="0.25">
      <c r="A51" s="10" t="s">
        <v>90</v>
      </c>
      <c r="B51" s="20" t="s">
        <v>119</v>
      </c>
      <c r="C51" s="11" t="s">
        <v>22</v>
      </c>
      <c r="D51" s="11" t="s">
        <v>54</v>
      </c>
      <c r="E51" s="13">
        <f t="shared" si="229"/>
        <v>11500.4</v>
      </c>
      <c r="F51" s="13">
        <f t="shared" si="230"/>
        <v>0</v>
      </c>
      <c r="G51" s="13">
        <f t="shared" si="231"/>
        <v>11500.4</v>
      </c>
      <c r="H51" s="13">
        <f t="shared" si="232"/>
        <v>0</v>
      </c>
      <c r="I51" s="13">
        <f t="shared" ref="I51" si="290">K51</f>
        <v>0</v>
      </c>
      <c r="J51" s="29">
        <v>0</v>
      </c>
      <c r="K51" s="13">
        <f>11500.4-11500.4</f>
        <v>0</v>
      </c>
      <c r="L51" s="29">
        <v>0</v>
      </c>
      <c r="M51" s="13">
        <f t="shared" ref="M51" si="291">O51</f>
        <v>11500.4</v>
      </c>
      <c r="N51" s="29">
        <v>0</v>
      </c>
      <c r="O51" s="36">
        <v>11500.4</v>
      </c>
      <c r="P51" s="29">
        <v>0</v>
      </c>
      <c r="Q51" s="13">
        <f t="shared" ref="Q51" si="292">S51</f>
        <v>0</v>
      </c>
      <c r="R51" s="29">
        <v>0</v>
      </c>
      <c r="S51" s="29">
        <v>0</v>
      </c>
      <c r="T51" s="29">
        <v>0</v>
      </c>
      <c r="U51" s="13">
        <f t="shared" ref="U51" si="293">W51</f>
        <v>0</v>
      </c>
      <c r="V51" s="29">
        <v>0</v>
      </c>
      <c r="W51" s="29">
        <v>0</v>
      </c>
      <c r="X51" s="29">
        <v>0</v>
      </c>
      <c r="Y51" s="13">
        <f t="shared" ref="Y51" si="294">AA51</f>
        <v>0</v>
      </c>
      <c r="Z51" s="29">
        <v>0</v>
      </c>
      <c r="AA51" s="29">
        <v>0</v>
      </c>
      <c r="AB51" s="29">
        <v>0</v>
      </c>
      <c r="AC51" s="13">
        <f t="shared" ref="AC51" si="295">AE51</f>
        <v>0</v>
      </c>
      <c r="AD51" s="29">
        <v>0</v>
      </c>
      <c r="AE51" s="29">
        <v>0</v>
      </c>
      <c r="AF51" s="29">
        <v>0</v>
      </c>
      <c r="AG51" s="13">
        <f t="shared" ref="AG51" si="296">AI51</f>
        <v>0</v>
      </c>
      <c r="AH51" s="29">
        <v>0</v>
      </c>
      <c r="AI51" s="29">
        <v>0</v>
      </c>
      <c r="AJ51" s="29">
        <v>0</v>
      </c>
      <c r="AK51" s="13">
        <f t="shared" ref="AK51" si="297">AM51</f>
        <v>0</v>
      </c>
      <c r="AL51" s="29">
        <v>0</v>
      </c>
      <c r="AM51" s="29">
        <v>0</v>
      </c>
      <c r="AN51" s="29">
        <v>0</v>
      </c>
      <c r="AO51" s="13">
        <f t="shared" ref="AO51" si="298">AQ51</f>
        <v>0</v>
      </c>
      <c r="AP51" s="29">
        <v>0</v>
      </c>
      <c r="AQ51" s="29">
        <v>0</v>
      </c>
      <c r="AR51" s="29">
        <v>0</v>
      </c>
      <c r="AS51" s="13">
        <f t="shared" ref="AS51" si="299">AU51</f>
        <v>0</v>
      </c>
      <c r="AT51" s="29">
        <v>0</v>
      </c>
      <c r="AU51" s="29">
        <v>0</v>
      </c>
      <c r="AV51" s="29">
        <v>0</v>
      </c>
      <c r="AW51" s="13">
        <f t="shared" ref="AW51" si="300">AY51</f>
        <v>0</v>
      </c>
      <c r="AX51" s="29">
        <v>0</v>
      </c>
      <c r="AY51" s="29">
        <v>0</v>
      </c>
      <c r="AZ51" s="29">
        <v>0</v>
      </c>
    </row>
    <row r="52" spans="1:57" ht="78.75" x14ac:dyDescent="0.25">
      <c r="A52" s="10" t="s">
        <v>109</v>
      </c>
      <c r="B52" s="20" t="s">
        <v>121</v>
      </c>
      <c r="C52" s="11" t="s">
        <v>22</v>
      </c>
      <c r="D52" s="11" t="s">
        <v>54</v>
      </c>
      <c r="E52" s="13">
        <f t="shared" si="229"/>
        <v>16888.599999999999</v>
      </c>
      <c r="F52" s="13">
        <f t="shared" si="230"/>
        <v>0</v>
      </c>
      <c r="G52" s="13">
        <f t="shared" si="231"/>
        <v>16888.599999999999</v>
      </c>
      <c r="H52" s="13">
        <f t="shared" si="232"/>
        <v>0</v>
      </c>
      <c r="I52" s="13">
        <f t="shared" ref="I52" si="301">K52</f>
        <v>0</v>
      </c>
      <c r="J52" s="29">
        <v>0</v>
      </c>
      <c r="K52" s="13">
        <f>17059.2-17059.2</f>
        <v>0</v>
      </c>
      <c r="L52" s="29">
        <v>0</v>
      </c>
      <c r="M52" s="13">
        <f t="shared" ref="M52" si="302">O52</f>
        <v>16888.599999999999</v>
      </c>
      <c r="N52" s="29">
        <v>0</v>
      </c>
      <c r="O52" s="36">
        <v>16888.599999999999</v>
      </c>
      <c r="P52" s="29">
        <v>0</v>
      </c>
      <c r="Q52" s="13">
        <f t="shared" ref="Q52" si="303">S52</f>
        <v>0</v>
      </c>
      <c r="R52" s="29">
        <v>0</v>
      </c>
      <c r="S52" s="29">
        <v>0</v>
      </c>
      <c r="T52" s="29">
        <v>0</v>
      </c>
      <c r="U52" s="13">
        <f t="shared" ref="U52" si="304">W52</f>
        <v>0</v>
      </c>
      <c r="V52" s="29">
        <v>0</v>
      </c>
      <c r="W52" s="29">
        <v>0</v>
      </c>
      <c r="X52" s="29">
        <v>0</v>
      </c>
      <c r="Y52" s="13">
        <f t="shared" ref="Y52" si="305">AA52</f>
        <v>0</v>
      </c>
      <c r="Z52" s="29">
        <v>0</v>
      </c>
      <c r="AA52" s="29">
        <v>0</v>
      </c>
      <c r="AB52" s="29">
        <v>0</v>
      </c>
      <c r="AC52" s="13">
        <f t="shared" ref="AC52" si="306">AE52</f>
        <v>0</v>
      </c>
      <c r="AD52" s="29">
        <v>0</v>
      </c>
      <c r="AE52" s="29">
        <v>0</v>
      </c>
      <c r="AF52" s="29">
        <v>0</v>
      </c>
      <c r="AG52" s="13">
        <f t="shared" ref="AG52" si="307">AI52</f>
        <v>0</v>
      </c>
      <c r="AH52" s="29">
        <v>0</v>
      </c>
      <c r="AI52" s="29">
        <v>0</v>
      </c>
      <c r="AJ52" s="29">
        <v>0</v>
      </c>
      <c r="AK52" s="13">
        <f t="shared" ref="AK52" si="308">AM52</f>
        <v>0</v>
      </c>
      <c r="AL52" s="29">
        <v>0</v>
      </c>
      <c r="AM52" s="29">
        <v>0</v>
      </c>
      <c r="AN52" s="29">
        <v>0</v>
      </c>
      <c r="AO52" s="13">
        <f t="shared" ref="AO52" si="309">AQ52</f>
        <v>0</v>
      </c>
      <c r="AP52" s="29">
        <v>0</v>
      </c>
      <c r="AQ52" s="29">
        <v>0</v>
      </c>
      <c r="AR52" s="29">
        <v>0</v>
      </c>
      <c r="AS52" s="13">
        <f t="shared" ref="AS52" si="310">AU52</f>
        <v>0</v>
      </c>
      <c r="AT52" s="29">
        <v>0</v>
      </c>
      <c r="AU52" s="29">
        <v>0</v>
      </c>
      <c r="AV52" s="29">
        <v>0</v>
      </c>
      <c r="AW52" s="13">
        <f t="shared" ref="AW52" si="311">AY52</f>
        <v>0</v>
      </c>
      <c r="AX52" s="29">
        <v>0</v>
      </c>
      <c r="AY52" s="29">
        <v>0</v>
      </c>
      <c r="AZ52" s="29">
        <v>0</v>
      </c>
    </row>
    <row r="53" spans="1:57" ht="63" x14ac:dyDescent="0.25">
      <c r="A53" s="10" t="s">
        <v>120</v>
      </c>
      <c r="B53" s="20" t="s">
        <v>123</v>
      </c>
      <c r="C53" s="11" t="s">
        <v>22</v>
      </c>
      <c r="D53" s="11" t="s">
        <v>54</v>
      </c>
      <c r="E53" s="13">
        <f t="shared" si="229"/>
        <v>490</v>
      </c>
      <c r="F53" s="13">
        <f t="shared" si="230"/>
        <v>0</v>
      </c>
      <c r="G53" s="13">
        <f t="shared" si="231"/>
        <v>490</v>
      </c>
      <c r="H53" s="13">
        <f t="shared" si="232"/>
        <v>0</v>
      </c>
      <c r="I53" s="13">
        <f t="shared" ref="I53" si="312">K53</f>
        <v>490</v>
      </c>
      <c r="J53" s="29">
        <v>0</v>
      </c>
      <c r="K53" s="13">
        <v>490</v>
      </c>
      <c r="L53" s="29">
        <v>0</v>
      </c>
      <c r="M53" s="13">
        <f t="shared" ref="M53" si="313">O53</f>
        <v>0</v>
      </c>
      <c r="N53" s="29">
        <v>0</v>
      </c>
      <c r="O53" s="29">
        <v>0</v>
      </c>
      <c r="P53" s="29">
        <v>0</v>
      </c>
      <c r="Q53" s="13">
        <f t="shared" ref="Q53" si="314">S53</f>
        <v>0</v>
      </c>
      <c r="R53" s="29">
        <v>0</v>
      </c>
      <c r="S53" s="29">
        <v>0</v>
      </c>
      <c r="T53" s="29">
        <v>0</v>
      </c>
      <c r="U53" s="13">
        <f t="shared" ref="U53" si="315">W53</f>
        <v>0</v>
      </c>
      <c r="V53" s="29">
        <v>0</v>
      </c>
      <c r="W53" s="29">
        <v>0</v>
      </c>
      <c r="X53" s="29">
        <v>0</v>
      </c>
      <c r="Y53" s="13">
        <f t="shared" ref="Y53" si="316">AA53</f>
        <v>0</v>
      </c>
      <c r="Z53" s="29">
        <v>0</v>
      </c>
      <c r="AA53" s="29">
        <v>0</v>
      </c>
      <c r="AB53" s="29">
        <v>0</v>
      </c>
      <c r="AC53" s="13">
        <f t="shared" ref="AC53" si="317">AE53</f>
        <v>0</v>
      </c>
      <c r="AD53" s="29">
        <v>0</v>
      </c>
      <c r="AE53" s="29">
        <v>0</v>
      </c>
      <c r="AF53" s="29">
        <v>0</v>
      </c>
      <c r="AG53" s="13">
        <f t="shared" ref="AG53" si="318">AI53</f>
        <v>0</v>
      </c>
      <c r="AH53" s="29">
        <v>0</v>
      </c>
      <c r="AI53" s="29">
        <v>0</v>
      </c>
      <c r="AJ53" s="29">
        <v>0</v>
      </c>
      <c r="AK53" s="13">
        <f t="shared" ref="AK53" si="319">AM53</f>
        <v>0</v>
      </c>
      <c r="AL53" s="29">
        <v>0</v>
      </c>
      <c r="AM53" s="29">
        <v>0</v>
      </c>
      <c r="AN53" s="29">
        <v>0</v>
      </c>
      <c r="AO53" s="13">
        <f t="shared" ref="AO53" si="320">AQ53</f>
        <v>0</v>
      </c>
      <c r="AP53" s="29">
        <v>0</v>
      </c>
      <c r="AQ53" s="29">
        <v>0</v>
      </c>
      <c r="AR53" s="29">
        <v>0</v>
      </c>
      <c r="AS53" s="13">
        <f t="shared" ref="AS53" si="321">AU53</f>
        <v>0</v>
      </c>
      <c r="AT53" s="29">
        <v>0</v>
      </c>
      <c r="AU53" s="29">
        <v>0</v>
      </c>
      <c r="AV53" s="29">
        <v>0</v>
      </c>
      <c r="AW53" s="13">
        <f t="shared" ref="AW53" si="322">AY53</f>
        <v>0</v>
      </c>
      <c r="AX53" s="29">
        <v>0</v>
      </c>
      <c r="AY53" s="29">
        <v>0</v>
      </c>
      <c r="AZ53" s="29">
        <v>0</v>
      </c>
    </row>
    <row r="54" spans="1:57" ht="63" x14ac:dyDescent="0.25">
      <c r="A54" s="10" t="s">
        <v>122</v>
      </c>
      <c r="B54" s="20" t="s">
        <v>124</v>
      </c>
      <c r="C54" s="11" t="s">
        <v>22</v>
      </c>
      <c r="D54" s="11" t="s">
        <v>54</v>
      </c>
      <c r="E54" s="13">
        <f t="shared" si="229"/>
        <v>10.6</v>
      </c>
      <c r="F54" s="13">
        <f t="shared" si="230"/>
        <v>0</v>
      </c>
      <c r="G54" s="13">
        <f t="shared" si="231"/>
        <v>10.6</v>
      </c>
      <c r="H54" s="13">
        <f t="shared" si="232"/>
        <v>0</v>
      </c>
      <c r="I54" s="13">
        <f t="shared" ref="I54" si="323">K54</f>
        <v>10.6</v>
      </c>
      <c r="J54" s="29">
        <v>0</v>
      </c>
      <c r="K54" s="13">
        <v>10.6</v>
      </c>
      <c r="L54" s="29">
        <v>0</v>
      </c>
      <c r="M54" s="13">
        <f t="shared" ref="M54" si="324">O54</f>
        <v>0</v>
      </c>
      <c r="N54" s="29">
        <v>0</v>
      </c>
      <c r="O54" s="29">
        <v>0</v>
      </c>
      <c r="P54" s="29">
        <v>0</v>
      </c>
      <c r="Q54" s="13">
        <f t="shared" ref="Q54" si="325">S54</f>
        <v>0</v>
      </c>
      <c r="R54" s="29">
        <v>0</v>
      </c>
      <c r="S54" s="29">
        <v>0</v>
      </c>
      <c r="T54" s="29">
        <v>0</v>
      </c>
      <c r="U54" s="13">
        <f t="shared" ref="U54" si="326">W54</f>
        <v>0</v>
      </c>
      <c r="V54" s="29">
        <v>0</v>
      </c>
      <c r="W54" s="29">
        <v>0</v>
      </c>
      <c r="X54" s="29">
        <v>0</v>
      </c>
      <c r="Y54" s="13">
        <f t="shared" ref="Y54" si="327">AA54</f>
        <v>0</v>
      </c>
      <c r="Z54" s="29">
        <v>0</v>
      </c>
      <c r="AA54" s="29">
        <v>0</v>
      </c>
      <c r="AB54" s="29">
        <v>0</v>
      </c>
      <c r="AC54" s="13">
        <f t="shared" ref="AC54" si="328">AE54</f>
        <v>0</v>
      </c>
      <c r="AD54" s="29">
        <v>0</v>
      </c>
      <c r="AE54" s="29">
        <v>0</v>
      </c>
      <c r="AF54" s="29">
        <v>0</v>
      </c>
      <c r="AG54" s="13">
        <f t="shared" ref="AG54" si="329">AI54</f>
        <v>0</v>
      </c>
      <c r="AH54" s="29">
        <v>0</v>
      </c>
      <c r="AI54" s="29">
        <v>0</v>
      </c>
      <c r="AJ54" s="29">
        <v>0</v>
      </c>
      <c r="AK54" s="13">
        <f t="shared" ref="AK54" si="330">AM54</f>
        <v>0</v>
      </c>
      <c r="AL54" s="29">
        <v>0</v>
      </c>
      <c r="AM54" s="29">
        <v>0</v>
      </c>
      <c r="AN54" s="29">
        <v>0</v>
      </c>
      <c r="AO54" s="13">
        <f t="shared" ref="AO54" si="331">AQ54</f>
        <v>0</v>
      </c>
      <c r="AP54" s="29">
        <v>0</v>
      </c>
      <c r="AQ54" s="29">
        <v>0</v>
      </c>
      <c r="AR54" s="29">
        <v>0</v>
      </c>
      <c r="AS54" s="13">
        <f t="shared" ref="AS54" si="332">AU54</f>
        <v>0</v>
      </c>
      <c r="AT54" s="29">
        <v>0</v>
      </c>
      <c r="AU54" s="29">
        <v>0</v>
      </c>
      <c r="AV54" s="29">
        <v>0</v>
      </c>
      <c r="AW54" s="13">
        <f t="shared" ref="AW54" si="333">AY54</f>
        <v>0</v>
      </c>
      <c r="AX54" s="29">
        <v>0</v>
      </c>
      <c r="AY54" s="29">
        <v>0</v>
      </c>
      <c r="AZ54" s="29">
        <v>0</v>
      </c>
    </row>
    <row r="55" spans="1:57" ht="94.5" x14ac:dyDescent="0.25">
      <c r="A55" s="10" t="s">
        <v>132</v>
      </c>
      <c r="B55" s="20" t="s">
        <v>240</v>
      </c>
      <c r="C55" s="11" t="s">
        <v>22</v>
      </c>
      <c r="D55" s="11" t="s">
        <v>54</v>
      </c>
      <c r="E55" s="13">
        <f t="shared" si="229"/>
        <v>10311.900000000001</v>
      </c>
      <c r="F55" s="13">
        <f t="shared" si="230"/>
        <v>0</v>
      </c>
      <c r="G55" s="13">
        <f t="shared" si="231"/>
        <v>10311.900000000001</v>
      </c>
      <c r="H55" s="13">
        <f t="shared" si="232"/>
        <v>0</v>
      </c>
      <c r="I55" s="13">
        <f t="shared" ref="I55" si="334">K55</f>
        <v>0</v>
      </c>
      <c r="J55" s="29">
        <v>0</v>
      </c>
      <c r="K55" s="13">
        <v>0</v>
      </c>
      <c r="L55" s="29">
        <v>0</v>
      </c>
      <c r="M55" s="13">
        <f t="shared" ref="M55" si="335">O55</f>
        <v>10311.900000000001</v>
      </c>
      <c r="N55" s="29">
        <v>0</v>
      </c>
      <c r="O55" s="36">
        <f>14575.6-4263.7</f>
        <v>10311.900000000001</v>
      </c>
      <c r="P55" s="29">
        <v>0</v>
      </c>
      <c r="Q55" s="13">
        <f t="shared" ref="Q55" si="336">S55</f>
        <v>0</v>
      </c>
      <c r="R55" s="29">
        <v>0</v>
      </c>
      <c r="S55" s="29">
        <v>0</v>
      </c>
      <c r="T55" s="29">
        <v>0</v>
      </c>
      <c r="U55" s="13">
        <f t="shared" ref="U55" si="337">W55</f>
        <v>0</v>
      </c>
      <c r="V55" s="29">
        <v>0</v>
      </c>
      <c r="W55" s="29">
        <v>0</v>
      </c>
      <c r="X55" s="29">
        <v>0</v>
      </c>
      <c r="Y55" s="13">
        <f t="shared" ref="Y55" si="338">AA55</f>
        <v>0</v>
      </c>
      <c r="Z55" s="29">
        <v>0</v>
      </c>
      <c r="AA55" s="29">
        <v>0</v>
      </c>
      <c r="AB55" s="29">
        <v>0</v>
      </c>
      <c r="AC55" s="13">
        <f t="shared" ref="AC55" si="339">AE55</f>
        <v>0</v>
      </c>
      <c r="AD55" s="29">
        <v>0</v>
      </c>
      <c r="AE55" s="29">
        <v>0</v>
      </c>
      <c r="AF55" s="29">
        <v>0</v>
      </c>
      <c r="AG55" s="13">
        <f t="shared" ref="AG55" si="340">AI55</f>
        <v>0</v>
      </c>
      <c r="AH55" s="29">
        <v>0</v>
      </c>
      <c r="AI55" s="29">
        <v>0</v>
      </c>
      <c r="AJ55" s="29">
        <v>0</v>
      </c>
      <c r="AK55" s="13">
        <f t="shared" ref="AK55" si="341">AM55</f>
        <v>0</v>
      </c>
      <c r="AL55" s="29">
        <v>0</v>
      </c>
      <c r="AM55" s="29">
        <v>0</v>
      </c>
      <c r="AN55" s="29">
        <v>0</v>
      </c>
      <c r="AO55" s="13">
        <f t="shared" ref="AO55" si="342">AQ55</f>
        <v>0</v>
      </c>
      <c r="AP55" s="29">
        <v>0</v>
      </c>
      <c r="AQ55" s="29">
        <v>0</v>
      </c>
      <c r="AR55" s="29">
        <v>0</v>
      </c>
      <c r="AS55" s="13">
        <f t="shared" ref="AS55" si="343">AU55</f>
        <v>0</v>
      </c>
      <c r="AT55" s="29">
        <v>0</v>
      </c>
      <c r="AU55" s="29">
        <v>0</v>
      </c>
      <c r="AV55" s="29">
        <v>0</v>
      </c>
      <c r="AW55" s="13">
        <f t="shared" ref="AW55" si="344">AY55</f>
        <v>0</v>
      </c>
      <c r="AX55" s="29">
        <v>0</v>
      </c>
      <c r="AY55" s="29">
        <v>0</v>
      </c>
      <c r="AZ55" s="29">
        <v>0</v>
      </c>
    </row>
    <row r="56" spans="1:57" ht="47.25" x14ac:dyDescent="0.25">
      <c r="A56" s="10" t="s">
        <v>137</v>
      </c>
      <c r="B56" s="20" t="s">
        <v>145</v>
      </c>
      <c r="C56" s="11" t="s">
        <v>22</v>
      </c>
      <c r="D56" s="11" t="s">
        <v>54</v>
      </c>
      <c r="E56" s="13">
        <f t="shared" si="229"/>
        <v>765.00000000000011</v>
      </c>
      <c r="F56" s="13">
        <f t="shared" si="230"/>
        <v>0</v>
      </c>
      <c r="G56" s="13">
        <f t="shared" si="231"/>
        <v>765.00000000000011</v>
      </c>
      <c r="H56" s="13">
        <f t="shared" si="232"/>
        <v>0</v>
      </c>
      <c r="I56" s="13">
        <f t="shared" ref="I56" si="345">K56</f>
        <v>0</v>
      </c>
      <c r="J56" s="29">
        <v>0</v>
      </c>
      <c r="K56" s="13">
        <v>0</v>
      </c>
      <c r="L56" s="29">
        <v>0</v>
      </c>
      <c r="M56" s="13">
        <f t="shared" ref="M56" si="346">O56</f>
        <v>765.00000000000011</v>
      </c>
      <c r="N56" s="29">
        <v>0</v>
      </c>
      <c r="O56" s="36">
        <f>1077.4-312.4</f>
        <v>765.00000000000011</v>
      </c>
      <c r="P56" s="29">
        <v>0</v>
      </c>
      <c r="Q56" s="13">
        <f t="shared" ref="Q56" si="347">S56</f>
        <v>0</v>
      </c>
      <c r="R56" s="29">
        <v>0</v>
      </c>
      <c r="S56" s="29">
        <v>0</v>
      </c>
      <c r="T56" s="29">
        <v>0</v>
      </c>
      <c r="U56" s="13">
        <f t="shared" ref="U56" si="348">W56</f>
        <v>0</v>
      </c>
      <c r="V56" s="29">
        <v>0</v>
      </c>
      <c r="W56" s="29">
        <v>0</v>
      </c>
      <c r="X56" s="29">
        <v>0</v>
      </c>
      <c r="Y56" s="13">
        <f t="shared" ref="Y56" si="349">AA56</f>
        <v>0</v>
      </c>
      <c r="Z56" s="29">
        <v>0</v>
      </c>
      <c r="AA56" s="29">
        <v>0</v>
      </c>
      <c r="AB56" s="29">
        <v>0</v>
      </c>
      <c r="AC56" s="13">
        <f t="shared" ref="AC56" si="350">AE56</f>
        <v>0</v>
      </c>
      <c r="AD56" s="29">
        <v>0</v>
      </c>
      <c r="AE56" s="29">
        <v>0</v>
      </c>
      <c r="AF56" s="29">
        <v>0</v>
      </c>
      <c r="AG56" s="13">
        <f t="shared" ref="AG56" si="351">AI56</f>
        <v>0</v>
      </c>
      <c r="AH56" s="29">
        <v>0</v>
      </c>
      <c r="AI56" s="29">
        <v>0</v>
      </c>
      <c r="AJ56" s="29">
        <v>0</v>
      </c>
      <c r="AK56" s="13">
        <f t="shared" ref="AK56" si="352">AM56</f>
        <v>0</v>
      </c>
      <c r="AL56" s="29">
        <v>0</v>
      </c>
      <c r="AM56" s="29">
        <v>0</v>
      </c>
      <c r="AN56" s="29">
        <v>0</v>
      </c>
      <c r="AO56" s="13">
        <f t="shared" ref="AO56" si="353">AQ56</f>
        <v>0</v>
      </c>
      <c r="AP56" s="29">
        <v>0</v>
      </c>
      <c r="AQ56" s="29">
        <v>0</v>
      </c>
      <c r="AR56" s="29">
        <v>0</v>
      </c>
      <c r="AS56" s="13">
        <f t="shared" ref="AS56" si="354">AU56</f>
        <v>0</v>
      </c>
      <c r="AT56" s="29">
        <v>0</v>
      </c>
      <c r="AU56" s="29">
        <v>0</v>
      </c>
      <c r="AV56" s="29">
        <v>0</v>
      </c>
      <c r="AW56" s="13">
        <f t="shared" ref="AW56" si="355">AY56</f>
        <v>0</v>
      </c>
      <c r="AX56" s="29">
        <v>0</v>
      </c>
      <c r="AY56" s="29">
        <v>0</v>
      </c>
      <c r="AZ56" s="29">
        <v>0</v>
      </c>
    </row>
    <row r="57" spans="1:57" ht="78.75" x14ac:dyDescent="0.25">
      <c r="A57" s="10" t="s">
        <v>147</v>
      </c>
      <c r="B57" s="20" t="s">
        <v>146</v>
      </c>
      <c r="C57" s="11" t="s">
        <v>22</v>
      </c>
      <c r="D57" s="11" t="s">
        <v>54</v>
      </c>
      <c r="E57" s="13">
        <f t="shared" si="229"/>
        <v>4512.2000000000007</v>
      </c>
      <c r="F57" s="13">
        <f t="shared" si="230"/>
        <v>0</v>
      </c>
      <c r="G57" s="13">
        <f t="shared" si="231"/>
        <v>4512.2000000000007</v>
      </c>
      <c r="H57" s="13">
        <f t="shared" si="232"/>
        <v>0</v>
      </c>
      <c r="I57" s="13">
        <f t="shared" ref="I57" si="356">K57</f>
        <v>0</v>
      </c>
      <c r="J57" s="29">
        <v>0</v>
      </c>
      <c r="K57" s="13">
        <v>0</v>
      </c>
      <c r="L57" s="29">
        <v>0</v>
      </c>
      <c r="M57" s="13">
        <f t="shared" ref="M57" si="357">O57</f>
        <v>4512.2000000000007</v>
      </c>
      <c r="N57" s="29">
        <v>0</v>
      </c>
      <c r="O57" s="36">
        <f>6334.1-1586.9-235</f>
        <v>4512.2000000000007</v>
      </c>
      <c r="P57" s="29">
        <v>0</v>
      </c>
      <c r="Q57" s="13">
        <f t="shared" ref="Q57:Q80" si="358">S57</f>
        <v>0</v>
      </c>
      <c r="R57" s="29">
        <v>0</v>
      </c>
      <c r="S57" s="36">
        <f>235.6-235.6</f>
        <v>0</v>
      </c>
      <c r="T57" s="29">
        <v>0</v>
      </c>
      <c r="U57" s="13">
        <f t="shared" ref="U57" si="359">W57</f>
        <v>0</v>
      </c>
      <c r="V57" s="29">
        <v>0</v>
      </c>
      <c r="W57" s="29">
        <v>0</v>
      </c>
      <c r="X57" s="29">
        <v>0</v>
      </c>
      <c r="Y57" s="13">
        <f t="shared" ref="Y57" si="360">AA57</f>
        <v>0</v>
      </c>
      <c r="Z57" s="29">
        <v>0</v>
      </c>
      <c r="AA57" s="29">
        <v>0</v>
      </c>
      <c r="AB57" s="29">
        <v>0</v>
      </c>
      <c r="AC57" s="13">
        <f t="shared" ref="AC57" si="361">AE57</f>
        <v>0</v>
      </c>
      <c r="AD57" s="29">
        <v>0</v>
      </c>
      <c r="AE57" s="29">
        <v>0</v>
      </c>
      <c r="AF57" s="29">
        <v>0</v>
      </c>
      <c r="AG57" s="13">
        <f t="shared" ref="AG57" si="362">AI57</f>
        <v>0</v>
      </c>
      <c r="AH57" s="29">
        <v>0</v>
      </c>
      <c r="AI57" s="29">
        <v>0</v>
      </c>
      <c r="AJ57" s="29">
        <v>0</v>
      </c>
      <c r="AK57" s="13">
        <f t="shared" ref="AK57" si="363">AM57</f>
        <v>0</v>
      </c>
      <c r="AL57" s="29">
        <v>0</v>
      </c>
      <c r="AM57" s="29">
        <v>0</v>
      </c>
      <c r="AN57" s="29">
        <v>0</v>
      </c>
      <c r="AO57" s="13">
        <f t="shared" ref="AO57" si="364">AQ57</f>
        <v>0</v>
      </c>
      <c r="AP57" s="29">
        <v>0</v>
      </c>
      <c r="AQ57" s="29">
        <v>0</v>
      </c>
      <c r="AR57" s="29">
        <v>0</v>
      </c>
      <c r="AS57" s="13">
        <f t="shared" ref="AS57" si="365">AU57</f>
        <v>0</v>
      </c>
      <c r="AT57" s="29">
        <v>0</v>
      </c>
      <c r="AU57" s="29">
        <v>0</v>
      </c>
      <c r="AV57" s="29">
        <v>0</v>
      </c>
      <c r="AW57" s="13">
        <f t="shared" ref="AW57" si="366">AY57</f>
        <v>0</v>
      </c>
      <c r="AX57" s="29">
        <v>0</v>
      </c>
      <c r="AY57" s="29">
        <v>0</v>
      </c>
      <c r="AZ57" s="29">
        <v>0</v>
      </c>
    </row>
    <row r="58" spans="1:57" ht="78.75" x14ac:dyDescent="0.25">
      <c r="A58" s="10" t="s">
        <v>176</v>
      </c>
      <c r="B58" s="72" t="s">
        <v>161</v>
      </c>
      <c r="C58" s="11" t="s">
        <v>22</v>
      </c>
      <c r="D58" s="11" t="s">
        <v>54</v>
      </c>
      <c r="E58" s="13">
        <f t="shared" si="229"/>
        <v>5963.4</v>
      </c>
      <c r="F58" s="13">
        <f t="shared" si="230"/>
        <v>0</v>
      </c>
      <c r="G58" s="13">
        <f t="shared" si="231"/>
        <v>5963.4</v>
      </c>
      <c r="H58" s="13">
        <f t="shared" si="232"/>
        <v>0</v>
      </c>
      <c r="I58" s="13">
        <f t="shared" ref="I58:I63" si="367">K58</f>
        <v>0</v>
      </c>
      <c r="J58" s="29">
        <v>0</v>
      </c>
      <c r="K58" s="13">
        <v>0</v>
      </c>
      <c r="L58" s="29">
        <v>0</v>
      </c>
      <c r="M58" s="13">
        <f t="shared" ref="M58:M63" si="368">O58</f>
        <v>5963.4</v>
      </c>
      <c r="N58" s="29">
        <v>0</v>
      </c>
      <c r="O58" s="36">
        <f>8004.5-2041.1</f>
        <v>5963.4</v>
      </c>
      <c r="P58" s="29">
        <v>0</v>
      </c>
      <c r="Q58" s="13">
        <f t="shared" si="358"/>
        <v>0</v>
      </c>
      <c r="R58" s="29">
        <v>0</v>
      </c>
      <c r="S58" s="29">
        <v>0</v>
      </c>
      <c r="T58" s="29">
        <v>0</v>
      </c>
      <c r="U58" s="13">
        <f t="shared" ref="U58:U80" si="369">W58</f>
        <v>0</v>
      </c>
      <c r="V58" s="29">
        <v>0</v>
      </c>
      <c r="W58" s="29">
        <v>0</v>
      </c>
      <c r="X58" s="29">
        <v>0</v>
      </c>
      <c r="Y58" s="13">
        <f t="shared" ref="Y58:Y80" si="370">AA58</f>
        <v>0</v>
      </c>
      <c r="Z58" s="29">
        <v>0</v>
      </c>
      <c r="AA58" s="29">
        <v>0</v>
      </c>
      <c r="AB58" s="29">
        <v>0</v>
      </c>
      <c r="AC58" s="13">
        <f t="shared" ref="AC58:AC80" si="371">AE58</f>
        <v>0</v>
      </c>
      <c r="AD58" s="29">
        <v>0</v>
      </c>
      <c r="AE58" s="29">
        <v>0</v>
      </c>
      <c r="AF58" s="29">
        <v>0</v>
      </c>
      <c r="AG58" s="13">
        <f t="shared" ref="AG58:AG80" si="372">AI58</f>
        <v>0</v>
      </c>
      <c r="AH58" s="29">
        <v>0</v>
      </c>
      <c r="AI58" s="29">
        <v>0</v>
      </c>
      <c r="AJ58" s="29">
        <v>0</v>
      </c>
      <c r="AK58" s="13">
        <f t="shared" ref="AK58:AK80" si="373">AM58</f>
        <v>0</v>
      </c>
      <c r="AL58" s="29">
        <v>0</v>
      </c>
      <c r="AM58" s="29">
        <v>0</v>
      </c>
      <c r="AN58" s="29">
        <v>0</v>
      </c>
      <c r="AO58" s="13">
        <f t="shared" ref="AO58:AO80" si="374">AQ58</f>
        <v>0</v>
      </c>
      <c r="AP58" s="29">
        <v>0</v>
      </c>
      <c r="AQ58" s="29">
        <v>0</v>
      </c>
      <c r="AR58" s="29">
        <v>0</v>
      </c>
      <c r="AS58" s="13">
        <f t="shared" ref="AS58:AS80" si="375">AU58</f>
        <v>0</v>
      </c>
      <c r="AT58" s="29">
        <v>0</v>
      </c>
      <c r="AU58" s="29">
        <v>0</v>
      </c>
      <c r="AV58" s="29">
        <v>0</v>
      </c>
      <c r="AW58" s="13">
        <f t="shared" ref="AW58:AW80" si="376">AY58</f>
        <v>0</v>
      </c>
      <c r="AX58" s="29">
        <v>0</v>
      </c>
      <c r="AY58" s="29">
        <v>0</v>
      </c>
      <c r="AZ58" s="29">
        <v>0</v>
      </c>
    </row>
    <row r="59" spans="1:57" ht="78.75" x14ac:dyDescent="0.25">
      <c r="A59" s="10" t="s">
        <v>177</v>
      </c>
      <c r="B59" s="72" t="s">
        <v>162</v>
      </c>
      <c r="C59" s="11" t="s">
        <v>22</v>
      </c>
      <c r="D59" s="11" t="s">
        <v>54</v>
      </c>
      <c r="E59" s="13">
        <f t="shared" si="229"/>
        <v>4764.2</v>
      </c>
      <c r="F59" s="13">
        <f t="shared" si="230"/>
        <v>0</v>
      </c>
      <c r="G59" s="13">
        <f t="shared" si="231"/>
        <v>4764.2</v>
      </c>
      <c r="H59" s="13">
        <f t="shared" si="232"/>
        <v>0</v>
      </c>
      <c r="I59" s="13">
        <f t="shared" si="367"/>
        <v>0</v>
      </c>
      <c r="J59" s="29">
        <v>0</v>
      </c>
      <c r="K59" s="13">
        <v>0</v>
      </c>
      <c r="L59" s="29">
        <v>0</v>
      </c>
      <c r="M59" s="13">
        <f t="shared" si="368"/>
        <v>4764.2</v>
      </c>
      <c r="N59" s="29">
        <v>0</v>
      </c>
      <c r="O59" s="36">
        <f>5556-791.8</f>
        <v>4764.2</v>
      </c>
      <c r="P59" s="29">
        <v>0</v>
      </c>
      <c r="Q59" s="13">
        <f t="shared" si="358"/>
        <v>0</v>
      </c>
      <c r="R59" s="29">
        <v>0</v>
      </c>
      <c r="S59" s="29">
        <v>0</v>
      </c>
      <c r="T59" s="29">
        <v>0</v>
      </c>
      <c r="U59" s="13">
        <f t="shared" si="369"/>
        <v>0</v>
      </c>
      <c r="V59" s="29">
        <v>0</v>
      </c>
      <c r="W59" s="29">
        <v>0</v>
      </c>
      <c r="X59" s="29">
        <v>0</v>
      </c>
      <c r="Y59" s="13">
        <f t="shared" si="370"/>
        <v>0</v>
      </c>
      <c r="Z59" s="29">
        <v>0</v>
      </c>
      <c r="AA59" s="29">
        <v>0</v>
      </c>
      <c r="AB59" s="29">
        <v>0</v>
      </c>
      <c r="AC59" s="13">
        <f t="shared" si="371"/>
        <v>0</v>
      </c>
      <c r="AD59" s="29">
        <v>0</v>
      </c>
      <c r="AE59" s="29">
        <v>0</v>
      </c>
      <c r="AF59" s="29">
        <v>0</v>
      </c>
      <c r="AG59" s="13">
        <f t="shared" si="372"/>
        <v>0</v>
      </c>
      <c r="AH59" s="29">
        <v>0</v>
      </c>
      <c r="AI59" s="29">
        <v>0</v>
      </c>
      <c r="AJ59" s="29">
        <v>0</v>
      </c>
      <c r="AK59" s="13">
        <f t="shared" si="373"/>
        <v>0</v>
      </c>
      <c r="AL59" s="29">
        <v>0</v>
      </c>
      <c r="AM59" s="29">
        <v>0</v>
      </c>
      <c r="AN59" s="29">
        <v>0</v>
      </c>
      <c r="AO59" s="13">
        <f t="shared" si="374"/>
        <v>0</v>
      </c>
      <c r="AP59" s="29">
        <v>0</v>
      </c>
      <c r="AQ59" s="29">
        <v>0</v>
      </c>
      <c r="AR59" s="29">
        <v>0</v>
      </c>
      <c r="AS59" s="13">
        <f t="shared" si="375"/>
        <v>0</v>
      </c>
      <c r="AT59" s="29">
        <v>0</v>
      </c>
      <c r="AU59" s="29">
        <v>0</v>
      </c>
      <c r="AV59" s="29">
        <v>0</v>
      </c>
      <c r="AW59" s="13">
        <f t="shared" si="376"/>
        <v>0</v>
      </c>
      <c r="AX59" s="29">
        <v>0</v>
      </c>
      <c r="AY59" s="29">
        <v>0</v>
      </c>
      <c r="AZ59" s="29">
        <v>0</v>
      </c>
    </row>
    <row r="60" spans="1:57" ht="47.25" x14ac:dyDescent="0.25">
      <c r="A60" s="10" t="s">
        <v>178</v>
      </c>
      <c r="B60" s="72" t="s">
        <v>163</v>
      </c>
      <c r="C60" s="11" t="s">
        <v>22</v>
      </c>
      <c r="D60" s="11" t="s">
        <v>54</v>
      </c>
      <c r="E60" s="13">
        <f t="shared" si="229"/>
        <v>862.5</v>
      </c>
      <c r="F60" s="13">
        <f t="shared" si="230"/>
        <v>0</v>
      </c>
      <c r="G60" s="13">
        <f t="shared" si="231"/>
        <v>862.5</v>
      </c>
      <c r="H60" s="13">
        <f t="shared" si="232"/>
        <v>0</v>
      </c>
      <c r="I60" s="13">
        <f t="shared" si="367"/>
        <v>0</v>
      </c>
      <c r="J60" s="29">
        <v>0</v>
      </c>
      <c r="K60" s="13">
        <v>0</v>
      </c>
      <c r="L60" s="29">
        <v>0</v>
      </c>
      <c r="M60" s="13">
        <f t="shared" si="368"/>
        <v>862.5</v>
      </c>
      <c r="N60" s="29">
        <v>0</v>
      </c>
      <c r="O60" s="36">
        <v>862.5</v>
      </c>
      <c r="P60" s="29">
        <v>0</v>
      </c>
      <c r="Q60" s="13">
        <f t="shared" si="358"/>
        <v>0</v>
      </c>
      <c r="R60" s="29">
        <v>0</v>
      </c>
      <c r="S60" s="29">
        <v>0</v>
      </c>
      <c r="T60" s="29">
        <v>0</v>
      </c>
      <c r="U60" s="13">
        <f t="shared" si="369"/>
        <v>0</v>
      </c>
      <c r="V60" s="29">
        <v>0</v>
      </c>
      <c r="W60" s="29">
        <v>0</v>
      </c>
      <c r="X60" s="29">
        <v>0</v>
      </c>
      <c r="Y60" s="13">
        <f t="shared" si="370"/>
        <v>0</v>
      </c>
      <c r="Z60" s="29">
        <v>0</v>
      </c>
      <c r="AA60" s="29">
        <v>0</v>
      </c>
      <c r="AB60" s="29">
        <v>0</v>
      </c>
      <c r="AC60" s="13">
        <f t="shared" si="371"/>
        <v>0</v>
      </c>
      <c r="AD60" s="29">
        <v>0</v>
      </c>
      <c r="AE60" s="29">
        <v>0</v>
      </c>
      <c r="AF60" s="29">
        <v>0</v>
      </c>
      <c r="AG60" s="13">
        <f t="shared" si="372"/>
        <v>0</v>
      </c>
      <c r="AH60" s="29">
        <v>0</v>
      </c>
      <c r="AI60" s="29">
        <v>0</v>
      </c>
      <c r="AJ60" s="29">
        <v>0</v>
      </c>
      <c r="AK60" s="13">
        <f t="shared" si="373"/>
        <v>0</v>
      </c>
      <c r="AL60" s="29">
        <v>0</v>
      </c>
      <c r="AM60" s="29">
        <v>0</v>
      </c>
      <c r="AN60" s="29">
        <v>0</v>
      </c>
      <c r="AO60" s="13">
        <f t="shared" si="374"/>
        <v>0</v>
      </c>
      <c r="AP60" s="29">
        <v>0</v>
      </c>
      <c r="AQ60" s="29">
        <v>0</v>
      </c>
      <c r="AR60" s="29">
        <v>0</v>
      </c>
      <c r="AS60" s="13">
        <f t="shared" si="375"/>
        <v>0</v>
      </c>
      <c r="AT60" s="29">
        <v>0</v>
      </c>
      <c r="AU60" s="29">
        <v>0</v>
      </c>
      <c r="AV60" s="29">
        <v>0</v>
      </c>
      <c r="AW60" s="13">
        <f t="shared" si="376"/>
        <v>0</v>
      </c>
      <c r="AX60" s="29">
        <v>0</v>
      </c>
      <c r="AY60" s="29">
        <v>0</v>
      </c>
      <c r="AZ60" s="29">
        <v>0</v>
      </c>
    </row>
    <row r="61" spans="1:57" ht="63" x14ac:dyDescent="0.25">
      <c r="A61" s="10" t="s">
        <v>179</v>
      </c>
      <c r="B61" s="72" t="s">
        <v>164</v>
      </c>
      <c r="C61" s="11" t="s">
        <v>22</v>
      </c>
      <c r="D61" s="11" t="s">
        <v>54</v>
      </c>
      <c r="E61" s="13">
        <f t="shared" si="229"/>
        <v>268.89999999999998</v>
      </c>
      <c r="F61" s="13">
        <f t="shared" si="230"/>
        <v>0</v>
      </c>
      <c r="G61" s="13">
        <f t="shared" si="231"/>
        <v>268.89999999999998</v>
      </c>
      <c r="H61" s="13">
        <f t="shared" si="232"/>
        <v>0</v>
      </c>
      <c r="I61" s="13">
        <f t="shared" si="367"/>
        <v>0</v>
      </c>
      <c r="J61" s="29">
        <v>0</v>
      </c>
      <c r="K61" s="13">
        <v>0</v>
      </c>
      <c r="L61" s="29">
        <v>0</v>
      </c>
      <c r="M61" s="13">
        <f t="shared" si="368"/>
        <v>268.89999999999998</v>
      </c>
      <c r="N61" s="29">
        <v>0</v>
      </c>
      <c r="O61" s="36">
        <v>268.89999999999998</v>
      </c>
      <c r="P61" s="29">
        <v>0</v>
      </c>
      <c r="Q61" s="13">
        <f t="shared" si="358"/>
        <v>0</v>
      </c>
      <c r="R61" s="29">
        <v>0</v>
      </c>
      <c r="S61" s="29">
        <v>0</v>
      </c>
      <c r="T61" s="29">
        <v>0</v>
      </c>
      <c r="U61" s="13">
        <f t="shared" si="369"/>
        <v>0</v>
      </c>
      <c r="V61" s="29">
        <v>0</v>
      </c>
      <c r="W61" s="29">
        <v>0</v>
      </c>
      <c r="X61" s="29">
        <v>0</v>
      </c>
      <c r="Y61" s="13">
        <f t="shared" si="370"/>
        <v>0</v>
      </c>
      <c r="Z61" s="29">
        <v>0</v>
      </c>
      <c r="AA61" s="29">
        <v>0</v>
      </c>
      <c r="AB61" s="29">
        <v>0</v>
      </c>
      <c r="AC61" s="13">
        <f t="shared" si="371"/>
        <v>0</v>
      </c>
      <c r="AD61" s="29">
        <v>0</v>
      </c>
      <c r="AE61" s="29">
        <v>0</v>
      </c>
      <c r="AF61" s="29">
        <v>0</v>
      </c>
      <c r="AG61" s="13">
        <f t="shared" si="372"/>
        <v>0</v>
      </c>
      <c r="AH61" s="29">
        <v>0</v>
      </c>
      <c r="AI61" s="29">
        <v>0</v>
      </c>
      <c r="AJ61" s="29">
        <v>0</v>
      </c>
      <c r="AK61" s="13">
        <f t="shared" si="373"/>
        <v>0</v>
      </c>
      <c r="AL61" s="29">
        <v>0</v>
      </c>
      <c r="AM61" s="29">
        <v>0</v>
      </c>
      <c r="AN61" s="29">
        <v>0</v>
      </c>
      <c r="AO61" s="13">
        <f t="shared" si="374"/>
        <v>0</v>
      </c>
      <c r="AP61" s="29">
        <v>0</v>
      </c>
      <c r="AQ61" s="29">
        <v>0</v>
      </c>
      <c r="AR61" s="29">
        <v>0</v>
      </c>
      <c r="AS61" s="13">
        <f t="shared" si="375"/>
        <v>0</v>
      </c>
      <c r="AT61" s="29">
        <v>0</v>
      </c>
      <c r="AU61" s="29">
        <v>0</v>
      </c>
      <c r="AV61" s="29">
        <v>0</v>
      </c>
      <c r="AW61" s="13">
        <f t="shared" si="376"/>
        <v>0</v>
      </c>
      <c r="AX61" s="29">
        <v>0</v>
      </c>
      <c r="AY61" s="29">
        <v>0</v>
      </c>
      <c r="AZ61" s="29">
        <v>0</v>
      </c>
    </row>
    <row r="62" spans="1:57" ht="47.25" x14ac:dyDescent="0.25">
      <c r="A62" s="10" t="s">
        <v>180</v>
      </c>
      <c r="B62" s="72" t="s">
        <v>165</v>
      </c>
      <c r="C62" s="11" t="s">
        <v>22</v>
      </c>
      <c r="D62" s="11" t="s">
        <v>54</v>
      </c>
      <c r="E62" s="13">
        <f t="shared" si="229"/>
        <v>4644.7999999999993</v>
      </c>
      <c r="F62" s="13">
        <f t="shared" si="230"/>
        <v>0</v>
      </c>
      <c r="G62" s="13">
        <f t="shared" si="231"/>
        <v>4644.7999999999993</v>
      </c>
      <c r="H62" s="13">
        <f t="shared" si="232"/>
        <v>0</v>
      </c>
      <c r="I62" s="13">
        <f t="shared" si="367"/>
        <v>0</v>
      </c>
      <c r="J62" s="29">
        <v>0</v>
      </c>
      <c r="K62" s="13">
        <v>0</v>
      </c>
      <c r="L62" s="29">
        <v>0</v>
      </c>
      <c r="M62" s="13">
        <f t="shared" si="368"/>
        <v>4644.7999999999993</v>
      </c>
      <c r="N62" s="29">
        <v>0</v>
      </c>
      <c r="O62" s="36">
        <f>6278.4-1633.6</f>
        <v>4644.7999999999993</v>
      </c>
      <c r="P62" s="29">
        <v>0</v>
      </c>
      <c r="Q62" s="13">
        <f t="shared" si="358"/>
        <v>0</v>
      </c>
      <c r="R62" s="29">
        <v>0</v>
      </c>
      <c r="S62" s="29">
        <v>0</v>
      </c>
      <c r="T62" s="29">
        <v>0</v>
      </c>
      <c r="U62" s="13">
        <f t="shared" si="369"/>
        <v>0</v>
      </c>
      <c r="V62" s="29">
        <v>0</v>
      </c>
      <c r="W62" s="29">
        <v>0</v>
      </c>
      <c r="X62" s="29">
        <v>0</v>
      </c>
      <c r="Y62" s="13">
        <f t="shared" si="370"/>
        <v>0</v>
      </c>
      <c r="Z62" s="29">
        <v>0</v>
      </c>
      <c r="AA62" s="29">
        <v>0</v>
      </c>
      <c r="AB62" s="29">
        <v>0</v>
      </c>
      <c r="AC62" s="13">
        <f t="shared" si="371"/>
        <v>0</v>
      </c>
      <c r="AD62" s="29">
        <v>0</v>
      </c>
      <c r="AE62" s="29">
        <v>0</v>
      </c>
      <c r="AF62" s="29">
        <v>0</v>
      </c>
      <c r="AG62" s="13">
        <f t="shared" si="372"/>
        <v>0</v>
      </c>
      <c r="AH62" s="29">
        <v>0</v>
      </c>
      <c r="AI62" s="29">
        <v>0</v>
      </c>
      <c r="AJ62" s="29">
        <v>0</v>
      </c>
      <c r="AK62" s="13">
        <f t="shared" si="373"/>
        <v>0</v>
      </c>
      <c r="AL62" s="29">
        <v>0</v>
      </c>
      <c r="AM62" s="29">
        <v>0</v>
      </c>
      <c r="AN62" s="29">
        <v>0</v>
      </c>
      <c r="AO62" s="13">
        <f t="shared" si="374"/>
        <v>0</v>
      </c>
      <c r="AP62" s="29">
        <v>0</v>
      </c>
      <c r="AQ62" s="29">
        <v>0</v>
      </c>
      <c r="AR62" s="29">
        <v>0</v>
      </c>
      <c r="AS62" s="13">
        <f t="shared" si="375"/>
        <v>0</v>
      </c>
      <c r="AT62" s="29">
        <v>0</v>
      </c>
      <c r="AU62" s="29">
        <v>0</v>
      </c>
      <c r="AV62" s="29">
        <v>0</v>
      </c>
      <c r="AW62" s="13">
        <f t="shared" si="376"/>
        <v>0</v>
      </c>
      <c r="AX62" s="29">
        <v>0</v>
      </c>
      <c r="AY62" s="29">
        <v>0</v>
      </c>
      <c r="AZ62" s="29">
        <v>0</v>
      </c>
    </row>
    <row r="63" spans="1:57" ht="47.25" x14ac:dyDescent="0.25">
      <c r="A63" s="10" t="s">
        <v>181</v>
      </c>
      <c r="B63" s="72" t="s">
        <v>166</v>
      </c>
      <c r="C63" s="11" t="s">
        <v>22</v>
      </c>
      <c r="D63" s="11" t="s">
        <v>54</v>
      </c>
      <c r="E63" s="13">
        <f t="shared" si="229"/>
        <v>1341.8</v>
      </c>
      <c r="F63" s="13">
        <f t="shared" si="230"/>
        <v>0</v>
      </c>
      <c r="G63" s="13">
        <f t="shared" si="231"/>
        <v>1341.8</v>
      </c>
      <c r="H63" s="13">
        <f t="shared" si="232"/>
        <v>0</v>
      </c>
      <c r="I63" s="13">
        <f t="shared" si="367"/>
        <v>0</v>
      </c>
      <c r="J63" s="29">
        <v>0</v>
      </c>
      <c r="K63" s="13">
        <v>0</v>
      </c>
      <c r="L63" s="29">
        <v>0</v>
      </c>
      <c r="M63" s="13">
        <f t="shared" si="368"/>
        <v>1341.8</v>
      </c>
      <c r="N63" s="29">
        <v>0</v>
      </c>
      <c r="O63" s="36">
        <f>2885.1-1543.3</f>
        <v>1341.8</v>
      </c>
      <c r="P63" s="29">
        <v>0</v>
      </c>
      <c r="Q63" s="13">
        <f t="shared" si="358"/>
        <v>0</v>
      </c>
      <c r="R63" s="29">
        <v>0</v>
      </c>
      <c r="S63" s="29">
        <v>0</v>
      </c>
      <c r="T63" s="29">
        <v>0</v>
      </c>
      <c r="U63" s="13">
        <f t="shared" si="369"/>
        <v>0</v>
      </c>
      <c r="V63" s="29">
        <v>0</v>
      </c>
      <c r="W63" s="29">
        <v>0</v>
      </c>
      <c r="X63" s="29">
        <v>0</v>
      </c>
      <c r="Y63" s="13">
        <f t="shared" si="370"/>
        <v>0</v>
      </c>
      <c r="Z63" s="29">
        <v>0</v>
      </c>
      <c r="AA63" s="29">
        <v>0</v>
      </c>
      <c r="AB63" s="29">
        <v>0</v>
      </c>
      <c r="AC63" s="13">
        <f t="shared" si="371"/>
        <v>0</v>
      </c>
      <c r="AD63" s="29">
        <v>0</v>
      </c>
      <c r="AE63" s="29">
        <v>0</v>
      </c>
      <c r="AF63" s="29">
        <v>0</v>
      </c>
      <c r="AG63" s="13">
        <f t="shared" si="372"/>
        <v>0</v>
      </c>
      <c r="AH63" s="29">
        <v>0</v>
      </c>
      <c r="AI63" s="29">
        <v>0</v>
      </c>
      <c r="AJ63" s="29">
        <v>0</v>
      </c>
      <c r="AK63" s="13">
        <f t="shared" si="373"/>
        <v>0</v>
      </c>
      <c r="AL63" s="29">
        <v>0</v>
      </c>
      <c r="AM63" s="29">
        <v>0</v>
      </c>
      <c r="AN63" s="29">
        <v>0</v>
      </c>
      <c r="AO63" s="13">
        <f t="shared" si="374"/>
        <v>0</v>
      </c>
      <c r="AP63" s="29">
        <v>0</v>
      </c>
      <c r="AQ63" s="29">
        <v>0</v>
      </c>
      <c r="AR63" s="29">
        <v>0</v>
      </c>
      <c r="AS63" s="13">
        <f t="shared" si="375"/>
        <v>0</v>
      </c>
      <c r="AT63" s="29">
        <v>0</v>
      </c>
      <c r="AU63" s="29">
        <v>0</v>
      </c>
      <c r="AV63" s="29">
        <v>0</v>
      </c>
      <c r="AW63" s="13">
        <f t="shared" si="376"/>
        <v>0</v>
      </c>
      <c r="AX63" s="29">
        <v>0</v>
      </c>
      <c r="AY63" s="29">
        <v>0</v>
      </c>
      <c r="AZ63" s="29">
        <v>0</v>
      </c>
    </row>
    <row r="64" spans="1:57" ht="78.75" x14ac:dyDescent="0.25">
      <c r="A64" s="10" t="s">
        <v>182</v>
      </c>
      <c r="B64" s="72" t="s">
        <v>167</v>
      </c>
      <c r="C64" s="11" t="s">
        <v>22</v>
      </c>
      <c r="D64" s="11" t="s">
        <v>54</v>
      </c>
      <c r="E64" s="13">
        <f t="shared" si="229"/>
        <v>58.2</v>
      </c>
      <c r="F64" s="13">
        <f t="shared" si="230"/>
        <v>0</v>
      </c>
      <c r="G64" s="13">
        <f t="shared" si="231"/>
        <v>58.2</v>
      </c>
      <c r="H64" s="13">
        <f t="shared" si="232"/>
        <v>0</v>
      </c>
      <c r="I64" s="13">
        <f t="shared" ref="I64:I72" si="377">K64</f>
        <v>0</v>
      </c>
      <c r="J64" s="29">
        <v>0</v>
      </c>
      <c r="K64" s="13">
        <v>0</v>
      </c>
      <c r="L64" s="29">
        <v>0</v>
      </c>
      <c r="M64" s="13">
        <f t="shared" ref="M64:M73" si="378">O64</f>
        <v>58.2</v>
      </c>
      <c r="N64" s="29">
        <v>0</v>
      </c>
      <c r="O64" s="36">
        <v>58.2</v>
      </c>
      <c r="P64" s="29">
        <v>0</v>
      </c>
      <c r="Q64" s="13">
        <f t="shared" si="358"/>
        <v>0</v>
      </c>
      <c r="R64" s="29">
        <v>0</v>
      </c>
      <c r="S64" s="29">
        <v>0</v>
      </c>
      <c r="T64" s="29">
        <v>0</v>
      </c>
      <c r="U64" s="13">
        <f t="shared" si="369"/>
        <v>0</v>
      </c>
      <c r="V64" s="29">
        <v>0</v>
      </c>
      <c r="W64" s="29">
        <v>0</v>
      </c>
      <c r="X64" s="29">
        <v>0</v>
      </c>
      <c r="Y64" s="13">
        <f t="shared" si="370"/>
        <v>0</v>
      </c>
      <c r="Z64" s="29">
        <v>0</v>
      </c>
      <c r="AA64" s="29">
        <v>0</v>
      </c>
      <c r="AB64" s="29">
        <v>0</v>
      </c>
      <c r="AC64" s="13">
        <f t="shared" si="371"/>
        <v>0</v>
      </c>
      <c r="AD64" s="29">
        <v>0</v>
      </c>
      <c r="AE64" s="29">
        <v>0</v>
      </c>
      <c r="AF64" s="29">
        <v>0</v>
      </c>
      <c r="AG64" s="13">
        <f t="shared" si="372"/>
        <v>0</v>
      </c>
      <c r="AH64" s="29">
        <v>0</v>
      </c>
      <c r="AI64" s="29">
        <v>0</v>
      </c>
      <c r="AJ64" s="29">
        <v>0</v>
      </c>
      <c r="AK64" s="13">
        <f t="shared" si="373"/>
        <v>0</v>
      </c>
      <c r="AL64" s="29">
        <v>0</v>
      </c>
      <c r="AM64" s="29">
        <v>0</v>
      </c>
      <c r="AN64" s="29">
        <v>0</v>
      </c>
      <c r="AO64" s="13">
        <f t="shared" si="374"/>
        <v>0</v>
      </c>
      <c r="AP64" s="29">
        <v>0</v>
      </c>
      <c r="AQ64" s="29">
        <v>0</v>
      </c>
      <c r="AR64" s="29">
        <v>0</v>
      </c>
      <c r="AS64" s="13">
        <f t="shared" si="375"/>
        <v>0</v>
      </c>
      <c r="AT64" s="29">
        <v>0</v>
      </c>
      <c r="AU64" s="29">
        <v>0</v>
      </c>
      <c r="AV64" s="29">
        <v>0</v>
      </c>
      <c r="AW64" s="13">
        <f t="shared" si="376"/>
        <v>0</v>
      </c>
      <c r="AX64" s="29">
        <v>0</v>
      </c>
      <c r="AY64" s="29">
        <v>0</v>
      </c>
      <c r="AZ64" s="29">
        <v>0</v>
      </c>
      <c r="BB64" s="1" t="s">
        <v>197</v>
      </c>
      <c r="BE64" s="1" t="s">
        <v>198</v>
      </c>
    </row>
    <row r="65" spans="1:52" ht="63" x14ac:dyDescent="0.25">
      <c r="A65" s="10" t="s">
        <v>183</v>
      </c>
      <c r="B65" s="72" t="s">
        <v>168</v>
      </c>
      <c r="C65" s="11" t="s">
        <v>22</v>
      </c>
      <c r="D65" s="11" t="s">
        <v>54</v>
      </c>
      <c r="E65" s="13">
        <f t="shared" si="229"/>
        <v>5622.1</v>
      </c>
      <c r="F65" s="13">
        <f t="shared" si="230"/>
        <v>0</v>
      </c>
      <c r="G65" s="13">
        <f t="shared" si="231"/>
        <v>5622.1</v>
      </c>
      <c r="H65" s="13">
        <f t="shared" si="232"/>
        <v>0</v>
      </c>
      <c r="I65" s="13">
        <f t="shared" si="377"/>
        <v>0</v>
      </c>
      <c r="J65" s="29">
        <v>0</v>
      </c>
      <c r="K65" s="13">
        <v>0</v>
      </c>
      <c r="L65" s="29">
        <v>0</v>
      </c>
      <c r="M65" s="13">
        <f t="shared" si="378"/>
        <v>5622.1</v>
      </c>
      <c r="N65" s="29">
        <v>0</v>
      </c>
      <c r="O65" s="36">
        <f>9035-3412.9</f>
        <v>5622.1</v>
      </c>
      <c r="P65" s="29">
        <v>0</v>
      </c>
      <c r="Q65" s="13">
        <f t="shared" si="358"/>
        <v>0</v>
      </c>
      <c r="R65" s="29">
        <v>0</v>
      </c>
      <c r="S65" s="29">
        <v>0</v>
      </c>
      <c r="T65" s="29">
        <v>0</v>
      </c>
      <c r="U65" s="13">
        <f t="shared" si="369"/>
        <v>0</v>
      </c>
      <c r="V65" s="29">
        <v>0</v>
      </c>
      <c r="W65" s="29">
        <v>0</v>
      </c>
      <c r="X65" s="29">
        <v>0</v>
      </c>
      <c r="Y65" s="13">
        <f t="shared" si="370"/>
        <v>0</v>
      </c>
      <c r="Z65" s="29">
        <v>0</v>
      </c>
      <c r="AA65" s="29">
        <v>0</v>
      </c>
      <c r="AB65" s="29">
        <v>0</v>
      </c>
      <c r="AC65" s="13">
        <f t="shared" si="371"/>
        <v>0</v>
      </c>
      <c r="AD65" s="29">
        <v>0</v>
      </c>
      <c r="AE65" s="29">
        <v>0</v>
      </c>
      <c r="AF65" s="29">
        <v>0</v>
      </c>
      <c r="AG65" s="13">
        <f t="shared" si="372"/>
        <v>0</v>
      </c>
      <c r="AH65" s="29">
        <v>0</v>
      </c>
      <c r="AI65" s="29">
        <v>0</v>
      </c>
      <c r="AJ65" s="29">
        <v>0</v>
      </c>
      <c r="AK65" s="13">
        <f t="shared" si="373"/>
        <v>0</v>
      </c>
      <c r="AL65" s="29">
        <v>0</v>
      </c>
      <c r="AM65" s="29">
        <v>0</v>
      </c>
      <c r="AN65" s="29">
        <v>0</v>
      </c>
      <c r="AO65" s="13">
        <f t="shared" si="374"/>
        <v>0</v>
      </c>
      <c r="AP65" s="29">
        <v>0</v>
      </c>
      <c r="AQ65" s="29">
        <v>0</v>
      </c>
      <c r="AR65" s="29">
        <v>0</v>
      </c>
      <c r="AS65" s="13">
        <f t="shared" si="375"/>
        <v>0</v>
      </c>
      <c r="AT65" s="29">
        <v>0</v>
      </c>
      <c r="AU65" s="29">
        <v>0</v>
      </c>
      <c r="AV65" s="29">
        <v>0</v>
      </c>
      <c r="AW65" s="13">
        <f t="shared" si="376"/>
        <v>0</v>
      </c>
      <c r="AX65" s="29">
        <v>0</v>
      </c>
      <c r="AY65" s="29">
        <v>0</v>
      </c>
      <c r="AZ65" s="29">
        <v>0</v>
      </c>
    </row>
    <row r="66" spans="1:52" ht="63" x14ac:dyDescent="0.25">
      <c r="A66" s="10" t="s">
        <v>184</v>
      </c>
      <c r="B66" s="72" t="s">
        <v>169</v>
      </c>
      <c r="C66" s="11" t="s">
        <v>22</v>
      </c>
      <c r="D66" s="11" t="s">
        <v>54</v>
      </c>
      <c r="E66" s="13">
        <f t="shared" si="229"/>
        <v>5857.3</v>
      </c>
      <c r="F66" s="13">
        <f t="shared" si="230"/>
        <v>0</v>
      </c>
      <c r="G66" s="13">
        <f t="shared" si="231"/>
        <v>5857.3</v>
      </c>
      <c r="H66" s="13">
        <f t="shared" si="232"/>
        <v>0</v>
      </c>
      <c r="I66" s="13">
        <f t="shared" si="377"/>
        <v>0</v>
      </c>
      <c r="J66" s="29">
        <v>0</v>
      </c>
      <c r="K66" s="13">
        <v>0</v>
      </c>
      <c r="L66" s="29">
        <v>0</v>
      </c>
      <c r="M66" s="13">
        <f t="shared" si="378"/>
        <v>5857.3</v>
      </c>
      <c r="N66" s="29">
        <v>0</v>
      </c>
      <c r="O66" s="36">
        <f>4577+1280.3</f>
        <v>5857.3</v>
      </c>
      <c r="P66" s="29">
        <v>0</v>
      </c>
      <c r="Q66" s="13">
        <f t="shared" si="358"/>
        <v>0</v>
      </c>
      <c r="R66" s="29">
        <v>0</v>
      </c>
      <c r="S66" s="29">
        <v>0</v>
      </c>
      <c r="T66" s="29">
        <v>0</v>
      </c>
      <c r="U66" s="13">
        <f t="shared" si="369"/>
        <v>0</v>
      </c>
      <c r="V66" s="29">
        <v>0</v>
      </c>
      <c r="W66" s="29">
        <v>0</v>
      </c>
      <c r="X66" s="29">
        <v>0</v>
      </c>
      <c r="Y66" s="13">
        <f t="shared" si="370"/>
        <v>0</v>
      </c>
      <c r="Z66" s="29">
        <v>0</v>
      </c>
      <c r="AA66" s="29">
        <v>0</v>
      </c>
      <c r="AB66" s="29">
        <v>0</v>
      </c>
      <c r="AC66" s="13">
        <f t="shared" si="371"/>
        <v>0</v>
      </c>
      <c r="AD66" s="29">
        <v>0</v>
      </c>
      <c r="AE66" s="29">
        <v>0</v>
      </c>
      <c r="AF66" s="29">
        <v>0</v>
      </c>
      <c r="AG66" s="13">
        <f t="shared" si="372"/>
        <v>0</v>
      </c>
      <c r="AH66" s="29">
        <v>0</v>
      </c>
      <c r="AI66" s="29">
        <v>0</v>
      </c>
      <c r="AJ66" s="29">
        <v>0</v>
      </c>
      <c r="AK66" s="13">
        <f t="shared" si="373"/>
        <v>0</v>
      </c>
      <c r="AL66" s="29">
        <v>0</v>
      </c>
      <c r="AM66" s="29">
        <v>0</v>
      </c>
      <c r="AN66" s="29">
        <v>0</v>
      </c>
      <c r="AO66" s="13">
        <f t="shared" si="374"/>
        <v>0</v>
      </c>
      <c r="AP66" s="29">
        <v>0</v>
      </c>
      <c r="AQ66" s="29">
        <v>0</v>
      </c>
      <c r="AR66" s="29">
        <v>0</v>
      </c>
      <c r="AS66" s="13">
        <f t="shared" si="375"/>
        <v>0</v>
      </c>
      <c r="AT66" s="29">
        <v>0</v>
      </c>
      <c r="AU66" s="29">
        <v>0</v>
      </c>
      <c r="AV66" s="29">
        <v>0</v>
      </c>
      <c r="AW66" s="13">
        <f t="shared" si="376"/>
        <v>0</v>
      </c>
      <c r="AX66" s="29">
        <v>0</v>
      </c>
      <c r="AY66" s="29">
        <v>0</v>
      </c>
      <c r="AZ66" s="29">
        <v>0</v>
      </c>
    </row>
    <row r="67" spans="1:52" ht="63" x14ac:dyDescent="0.25">
      <c r="A67" s="10" t="s">
        <v>185</v>
      </c>
      <c r="B67" s="72" t="s">
        <v>170</v>
      </c>
      <c r="C67" s="11" t="s">
        <v>22</v>
      </c>
      <c r="D67" s="11" t="s">
        <v>54</v>
      </c>
      <c r="E67" s="13">
        <f t="shared" si="229"/>
        <v>5666.3</v>
      </c>
      <c r="F67" s="13">
        <f t="shared" si="230"/>
        <v>0</v>
      </c>
      <c r="G67" s="13">
        <f t="shared" si="231"/>
        <v>5666.3</v>
      </c>
      <c r="H67" s="13">
        <f t="shared" si="232"/>
        <v>0</v>
      </c>
      <c r="I67" s="13">
        <f t="shared" si="377"/>
        <v>0</v>
      </c>
      <c r="J67" s="29">
        <v>0</v>
      </c>
      <c r="K67" s="13">
        <v>0</v>
      </c>
      <c r="L67" s="29">
        <v>0</v>
      </c>
      <c r="M67" s="13">
        <f t="shared" si="378"/>
        <v>5666.3</v>
      </c>
      <c r="N67" s="29">
        <v>0</v>
      </c>
      <c r="O67" s="36">
        <f>6509.3-843</f>
        <v>5666.3</v>
      </c>
      <c r="P67" s="29">
        <v>0</v>
      </c>
      <c r="Q67" s="13">
        <f t="shared" si="358"/>
        <v>0</v>
      </c>
      <c r="R67" s="29">
        <v>0</v>
      </c>
      <c r="S67" s="29">
        <v>0</v>
      </c>
      <c r="T67" s="29">
        <v>0</v>
      </c>
      <c r="U67" s="13">
        <f t="shared" si="369"/>
        <v>0</v>
      </c>
      <c r="V67" s="29">
        <v>0</v>
      </c>
      <c r="W67" s="29">
        <v>0</v>
      </c>
      <c r="X67" s="29">
        <v>0</v>
      </c>
      <c r="Y67" s="13">
        <f t="shared" si="370"/>
        <v>0</v>
      </c>
      <c r="Z67" s="29">
        <v>0</v>
      </c>
      <c r="AA67" s="29">
        <v>0</v>
      </c>
      <c r="AB67" s="29">
        <v>0</v>
      </c>
      <c r="AC67" s="13">
        <f t="shared" si="371"/>
        <v>0</v>
      </c>
      <c r="AD67" s="29">
        <v>0</v>
      </c>
      <c r="AE67" s="29">
        <v>0</v>
      </c>
      <c r="AF67" s="29">
        <v>0</v>
      </c>
      <c r="AG67" s="13">
        <f t="shared" si="372"/>
        <v>0</v>
      </c>
      <c r="AH67" s="29">
        <v>0</v>
      </c>
      <c r="AI67" s="29">
        <v>0</v>
      </c>
      <c r="AJ67" s="29">
        <v>0</v>
      </c>
      <c r="AK67" s="13">
        <f t="shared" si="373"/>
        <v>0</v>
      </c>
      <c r="AL67" s="29">
        <v>0</v>
      </c>
      <c r="AM67" s="29">
        <v>0</v>
      </c>
      <c r="AN67" s="29">
        <v>0</v>
      </c>
      <c r="AO67" s="13">
        <f t="shared" si="374"/>
        <v>0</v>
      </c>
      <c r="AP67" s="29">
        <v>0</v>
      </c>
      <c r="AQ67" s="29">
        <v>0</v>
      </c>
      <c r="AR67" s="29">
        <v>0</v>
      </c>
      <c r="AS67" s="13">
        <f t="shared" si="375"/>
        <v>0</v>
      </c>
      <c r="AT67" s="29">
        <v>0</v>
      </c>
      <c r="AU67" s="29">
        <v>0</v>
      </c>
      <c r="AV67" s="29">
        <v>0</v>
      </c>
      <c r="AW67" s="13">
        <f t="shared" si="376"/>
        <v>0</v>
      </c>
      <c r="AX67" s="29">
        <v>0</v>
      </c>
      <c r="AY67" s="29">
        <v>0</v>
      </c>
      <c r="AZ67" s="29">
        <v>0</v>
      </c>
    </row>
    <row r="68" spans="1:52" ht="78.75" x14ac:dyDescent="0.25">
      <c r="A68" s="10" t="s">
        <v>186</v>
      </c>
      <c r="B68" s="73" t="s">
        <v>171</v>
      </c>
      <c r="C68" s="11" t="s">
        <v>22</v>
      </c>
      <c r="D68" s="11" t="s">
        <v>54</v>
      </c>
      <c r="E68" s="13">
        <f t="shared" si="229"/>
        <v>435.9</v>
      </c>
      <c r="F68" s="13">
        <f t="shared" si="230"/>
        <v>0</v>
      </c>
      <c r="G68" s="13">
        <f t="shared" si="231"/>
        <v>435.9</v>
      </c>
      <c r="H68" s="13">
        <f t="shared" si="232"/>
        <v>0</v>
      </c>
      <c r="I68" s="13">
        <f t="shared" si="377"/>
        <v>0</v>
      </c>
      <c r="J68" s="29">
        <v>0</v>
      </c>
      <c r="K68" s="13">
        <v>0</v>
      </c>
      <c r="L68" s="29">
        <v>0</v>
      </c>
      <c r="M68" s="13">
        <f t="shared" si="378"/>
        <v>435.9</v>
      </c>
      <c r="N68" s="29">
        <v>0</v>
      </c>
      <c r="O68" s="36">
        <v>435.9</v>
      </c>
      <c r="P68" s="29">
        <v>0</v>
      </c>
      <c r="Q68" s="13">
        <f t="shared" si="358"/>
        <v>0</v>
      </c>
      <c r="R68" s="29">
        <v>0</v>
      </c>
      <c r="S68" s="29">
        <v>0</v>
      </c>
      <c r="T68" s="29">
        <v>0</v>
      </c>
      <c r="U68" s="13">
        <f t="shared" si="369"/>
        <v>0</v>
      </c>
      <c r="V68" s="29">
        <v>0</v>
      </c>
      <c r="W68" s="29">
        <v>0</v>
      </c>
      <c r="X68" s="29">
        <v>0</v>
      </c>
      <c r="Y68" s="13">
        <f t="shared" si="370"/>
        <v>0</v>
      </c>
      <c r="Z68" s="29">
        <v>0</v>
      </c>
      <c r="AA68" s="29">
        <v>0</v>
      </c>
      <c r="AB68" s="29">
        <v>0</v>
      </c>
      <c r="AC68" s="13">
        <f t="shared" si="371"/>
        <v>0</v>
      </c>
      <c r="AD68" s="29">
        <v>0</v>
      </c>
      <c r="AE68" s="29">
        <v>0</v>
      </c>
      <c r="AF68" s="29">
        <v>0</v>
      </c>
      <c r="AG68" s="13">
        <f t="shared" si="372"/>
        <v>0</v>
      </c>
      <c r="AH68" s="29">
        <v>0</v>
      </c>
      <c r="AI68" s="29">
        <v>0</v>
      </c>
      <c r="AJ68" s="29">
        <v>0</v>
      </c>
      <c r="AK68" s="13">
        <f t="shared" si="373"/>
        <v>0</v>
      </c>
      <c r="AL68" s="29">
        <v>0</v>
      </c>
      <c r="AM68" s="29">
        <v>0</v>
      </c>
      <c r="AN68" s="29">
        <v>0</v>
      </c>
      <c r="AO68" s="13">
        <f t="shared" si="374"/>
        <v>0</v>
      </c>
      <c r="AP68" s="29">
        <v>0</v>
      </c>
      <c r="AQ68" s="29">
        <v>0</v>
      </c>
      <c r="AR68" s="29">
        <v>0</v>
      </c>
      <c r="AS68" s="13">
        <f t="shared" si="375"/>
        <v>0</v>
      </c>
      <c r="AT68" s="29">
        <v>0</v>
      </c>
      <c r="AU68" s="29">
        <v>0</v>
      </c>
      <c r="AV68" s="29">
        <v>0</v>
      </c>
      <c r="AW68" s="13">
        <f t="shared" si="376"/>
        <v>0</v>
      </c>
      <c r="AX68" s="29">
        <v>0</v>
      </c>
      <c r="AY68" s="29">
        <v>0</v>
      </c>
      <c r="AZ68" s="29">
        <v>0</v>
      </c>
    </row>
    <row r="69" spans="1:52" ht="78.75" x14ac:dyDescent="0.25">
      <c r="A69" s="10" t="s">
        <v>187</v>
      </c>
      <c r="B69" s="72" t="s">
        <v>172</v>
      </c>
      <c r="C69" s="11" t="s">
        <v>22</v>
      </c>
      <c r="D69" s="11" t="s">
        <v>54</v>
      </c>
      <c r="E69" s="13">
        <f t="shared" si="229"/>
        <v>243.3</v>
      </c>
      <c r="F69" s="13">
        <f t="shared" si="230"/>
        <v>0</v>
      </c>
      <c r="G69" s="13">
        <f t="shared" si="231"/>
        <v>243.3</v>
      </c>
      <c r="H69" s="13">
        <f t="shared" si="232"/>
        <v>0</v>
      </c>
      <c r="I69" s="13">
        <f t="shared" si="377"/>
        <v>0</v>
      </c>
      <c r="J69" s="29">
        <v>0</v>
      </c>
      <c r="K69" s="13">
        <v>0</v>
      </c>
      <c r="L69" s="29">
        <v>0</v>
      </c>
      <c r="M69" s="13">
        <f t="shared" si="378"/>
        <v>243.3</v>
      </c>
      <c r="N69" s="29">
        <v>0</v>
      </c>
      <c r="O69" s="36">
        <v>243.3</v>
      </c>
      <c r="P69" s="29">
        <v>0</v>
      </c>
      <c r="Q69" s="13">
        <f t="shared" si="358"/>
        <v>0</v>
      </c>
      <c r="R69" s="29">
        <v>0</v>
      </c>
      <c r="S69" s="29">
        <v>0</v>
      </c>
      <c r="T69" s="29">
        <v>0</v>
      </c>
      <c r="U69" s="13">
        <f t="shared" si="369"/>
        <v>0</v>
      </c>
      <c r="V69" s="29">
        <v>0</v>
      </c>
      <c r="W69" s="29">
        <v>0</v>
      </c>
      <c r="X69" s="29">
        <v>0</v>
      </c>
      <c r="Y69" s="13">
        <f t="shared" si="370"/>
        <v>0</v>
      </c>
      <c r="Z69" s="29">
        <v>0</v>
      </c>
      <c r="AA69" s="29">
        <v>0</v>
      </c>
      <c r="AB69" s="29">
        <v>0</v>
      </c>
      <c r="AC69" s="13">
        <f t="shared" si="371"/>
        <v>0</v>
      </c>
      <c r="AD69" s="29">
        <v>0</v>
      </c>
      <c r="AE69" s="29">
        <v>0</v>
      </c>
      <c r="AF69" s="29">
        <v>0</v>
      </c>
      <c r="AG69" s="13">
        <f t="shared" si="372"/>
        <v>0</v>
      </c>
      <c r="AH69" s="29">
        <v>0</v>
      </c>
      <c r="AI69" s="29">
        <v>0</v>
      </c>
      <c r="AJ69" s="29">
        <v>0</v>
      </c>
      <c r="AK69" s="13">
        <f t="shared" si="373"/>
        <v>0</v>
      </c>
      <c r="AL69" s="29">
        <v>0</v>
      </c>
      <c r="AM69" s="29">
        <v>0</v>
      </c>
      <c r="AN69" s="29">
        <v>0</v>
      </c>
      <c r="AO69" s="13">
        <f t="shared" si="374"/>
        <v>0</v>
      </c>
      <c r="AP69" s="29">
        <v>0</v>
      </c>
      <c r="AQ69" s="29">
        <v>0</v>
      </c>
      <c r="AR69" s="29">
        <v>0</v>
      </c>
      <c r="AS69" s="13">
        <f t="shared" si="375"/>
        <v>0</v>
      </c>
      <c r="AT69" s="29">
        <v>0</v>
      </c>
      <c r="AU69" s="29">
        <v>0</v>
      </c>
      <c r="AV69" s="29">
        <v>0</v>
      </c>
      <c r="AW69" s="13">
        <f t="shared" si="376"/>
        <v>0</v>
      </c>
      <c r="AX69" s="29">
        <v>0</v>
      </c>
      <c r="AY69" s="29">
        <v>0</v>
      </c>
      <c r="AZ69" s="29">
        <v>0</v>
      </c>
    </row>
    <row r="70" spans="1:52" ht="78.75" x14ac:dyDescent="0.25">
      <c r="A70" s="10" t="s">
        <v>188</v>
      </c>
      <c r="B70" s="72" t="s">
        <v>173</v>
      </c>
      <c r="C70" s="11" t="s">
        <v>22</v>
      </c>
      <c r="D70" s="11" t="s">
        <v>54</v>
      </c>
      <c r="E70" s="13">
        <f t="shared" si="229"/>
        <v>238.7</v>
      </c>
      <c r="F70" s="13">
        <f t="shared" si="230"/>
        <v>0</v>
      </c>
      <c r="G70" s="13">
        <f t="shared" si="231"/>
        <v>238.7</v>
      </c>
      <c r="H70" s="13">
        <f t="shared" si="232"/>
        <v>0</v>
      </c>
      <c r="I70" s="13">
        <f t="shared" si="377"/>
        <v>0</v>
      </c>
      <c r="J70" s="29">
        <v>0</v>
      </c>
      <c r="K70" s="13">
        <v>0</v>
      </c>
      <c r="L70" s="29">
        <v>0</v>
      </c>
      <c r="M70" s="13">
        <f t="shared" si="378"/>
        <v>238.7</v>
      </c>
      <c r="N70" s="29">
        <v>0</v>
      </c>
      <c r="O70" s="36">
        <v>238.7</v>
      </c>
      <c r="P70" s="29">
        <v>0</v>
      </c>
      <c r="Q70" s="13">
        <f t="shared" si="358"/>
        <v>0</v>
      </c>
      <c r="R70" s="29">
        <v>0</v>
      </c>
      <c r="S70" s="29">
        <v>0</v>
      </c>
      <c r="T70" s="29">
        <v>0</v>
      </c>
      <c r="U70" s="13">
        <f t="shared" si="369"/>
        <v>0</v>
      </c>
      <c r="V70" s="29">
        <v>0</v>
      </c>
      <c r="W70" s="29">
        <v>0</v>
      </c>
      <c r="X70" s="29">
        <v>0</v>
      </c>
      <c r="Y70" s="13">
        <f t="shared" si="370"/>
        <v>0</v>
      </c>
      <c r="Z70" s="29">
        <v>0</v>
      </c>
      <c r="AA70" s="29">
        <v>0</v>
      </c>
      <c r="AB70" s="29">
        <v>0</v>
      </c>
      <c r="AC70" s="13">
        <f t="shared" si="371"/>
        <v>0</v>
      </c>
      <c r="AD70" s="29">
        <v>0</v>
      </c>
      <c r="AE70" s="29">
        <v>0</v>
      </c>
      <c r="AF70" s="29">
        <v>0</v>
      </c>
      <c r="AG70" s="13">
        <f t="shared" si="372"/>
        <v>0</v>
      </c>
      <c r="AH70" s="29">
        <v>0</v>
      </c>
      <c r="AI70" s="29">
        <v>0</v>
      </c>
      <c r="AJ70" s="29">
        <v>0</v>
      </c>
      <c r="AK70" s="13">
        <f t="shared" si="373"/>
        <v>0</v>
      </c>
      <c r="AL70" s="29">
        <v>0</v>
      </c>
      <c r="AM70" s="29">
        <v>0</v>
      </c>
      <c r="AN70" s="29">
        <v>0</v>
      </c>
      <c r="AO70" s="13">
        <f t="shared" si="374"/>
        <v>0</v>
      </c>
      <c r="AP70" s="29">
        <v>0</v>
      </c>
      <c r="AQ70" s="29">
        <v>0</v>
      </c>
      <c r="AR70" s="29">
        <v>0</v>
      </c>
      <c r="AS70" s="13">
        <f t="shared" si="375"/>
        <v>0</v>
      </c>
      <c r="AT70" s="29">
        <v>0</v>
      </c>
      <c r="AU70" s="29">
        <v>0</v>
      </c>
      <c r="AV70" s="29">
        <v>0</v>
      </c>
      <c r="AW70" s="13">
        <f t="shared" si="376"/>
        <v>0</v>
      </c>
      <c r="AX70" s="29">
        <v>0</v>
      </c>
      <c r="AY70" s="29">
        <v>0</v>
      </c>
      <c r="AZ70" s="29">
        <v>0</v>
      </c>
    </row>
    <row r="71" spans="1:52" ht="78.75" x14ac:dyDescent="0.25">
      <c r="A71" s="10" t="s">
        <v>189</v>
      </c>
      <c r="B71" s="72" t="s">
        <v>174</v>
      </c>
      <c r="C71" s="11" t="s">
        <v>22</v>
      </c>
      <c r="D71" s="11" t="s">
        <v>54</v>
      </c>
      <c r="E71" s="13">
        <f t="shared" si="229"/>
        <v>185.3</v>
      </c>
      <c r="F71" s="13">
        <f t="shared" si="230"/>
        <v>0</v>
      </c>
      <c r="G71" s="13">
        <f t="shared" si="231"/>
        <v>185.3</v>
      </c>
      <c r="H71" s="13">
        <f t="shared" si="232"/>
        <v>0</v>
      </c>
      <c r="I71" s="13">
        <f t="shared" si="377"/>
        <v>0</v>
      </c>
      <c r="J71" s="29">
        <v>0</v>
      </c>
      <c r="K71" s="13">
        <v>0</v>
      </c>
      <c r="L71" s="29">
        <v>0</v>
      </c>
      <c r="M71" s="13">
        <f t="shared" si="378"/>
        <v>185.3</v>
      </c>
      <c r="N71" s="29">
        <v>0</v>
      </c>
      <c r="O71" s="36">
        <v>185.3</v>
      </c>
      <c r="P71" s="29">
        <v>0</v>
      </c>
      <c r="Q71" s="13">
        <f t="shared" si="358"/>
        <v>0</v>
      </c>
      <c r="R71" s="29">
        <v>0</v>
      </c>
      <c r="S71" s="29">
        <v>0</v>
      </c>
      <c r="T71" s="29">
        <v>0</v>
      </c>
      <c r="U71" s="13">
        <f t="shared" si="369"/>
        <v>0</v>
      </c>
      <c r="V71" s="29">
        <v>0</v>
      </c>
      <c r="W71" s="29">
        <v>0</v>
      </c>
      <c r="X71" s="29">
        <v>0</v>
      </c>
      <c r="Y71" s="13">
        <f t="shared" si="370"/>
        <v>0</v>
      </c>
      <c r="Z71" s="29">
        <v>0</v>
      </c>
      <c r="AA71" s="29">
        <v>0</v>
      </c>
      <c r="AB71" s="29">
        <v>0</v>
      </c>
      <c r="AC71" s="13">
        <f t="shared" si="371"/>
        <v>0</v>
      </c>
      <c r="AD71" s="29">
        <v>0</v>
      </c>
      <c r="AE71" s="29">
        <v>0</v>
      </c>
      <c r="AF71" s="29">
        <v>0</v>
      </c>
      <c r="AG71" s="13">
        <f t="shared" si="372"/>
        <v>0</v>
      </c>
      <c r="AH71" s="29">
        <v>0</v>
      </c>
      <c r="AI71" s="29">
        <v>0</v>
      </c>
      <c r="AJ71" s="29">
        <v>0</v>
      </c>
      <c r="AK71" s="13">
        <f t="shared" si="373"/>
        <v>0</v>
      </c>
      <c r="AL71" s="29">
        <v>0</v>
      </c>
      <c r="AM71" s="29">
        <v>0</v>
      </c>
      <c r="AN71" s="29">
        <v>0</v>
      </c>
      <c r="AO71" s="13">
        <f t="shared" si="374"/>
        <v>0</v>
      </c>
      <c r="AP71" s="29">
        <v>0</v>
      </c>
      <c r="AQ71" s="29">
        <v>0</v>
      </c>
      <c r="AR71" s="29">
        <v>0</v>
      </c>
      <c r="AS71" s="13">
        <f t="shared" si="375"/>
        <v>0</v>
      </c>
      <c r="AT71" s="29">
        <v>0</v>
      </c>
      <c r="AU71" s="29">
        <v>0</v>
      </c>
      <c r="AV71" s="29">
        <v>0</v>
      </c>
      <c r="AW71" s="13">
        <f t="shared" si="376"/>
        <v>0</v>
      </c>
      <c r="AX71" s="29">
        <v>0</v>
      </c>
      <c r="AY71" s="29">
        <v>0</v>
      </c>
      <c r="AZ71" s="29">
        <v>0</v>
      </c>
    </row>
    <row r="72" spans="1:52" ht="78.75" x14ac:dyDescent="0.25">
      <c r="A72" s="10" t="s">
        <v>190</v>
      </c>
      <c r="B72" s="72" t="s">
        <v>175</v>
      </c>
      <c r="C72" s="11" t="s">
        <v>22</v>
      </c>
      <c r="D72" s="11" t="s">
        <v>54</v>
      </c>
      <c r="E72" s="13">
        <f t="shared" si="229"/>
        <v>104.5</v>
      </c>
      <c r="F72" s="13">
        <f t="shared" si="230"/>
        <v>0</v>
      </c>
      <c r="G72" s="13">
        <f t="shared" si="231"/>
        <v>104.5</v>
      </c>
      <c r="H72" s="13">
        <f t="shared" si="232"/>
        <v>0</v>
      </c>
      <c r="I72" s="13">
        <f t="shared" si="377"/>
        <v>0</v>
      </c>
      <c r="J72" s="29">
        <v>0</v>
      </c>
      <c r="K72" s="13">
        <v>0</v>
      </c>
      <c r="L72" s="29">
        <v>0</v>
      </c>
      <c r="M72" s="13">
        <f t="shared" si="378"/>
        <v>104.5</v>
      </c>
      <c r="N72" s="29">
        <v>0</v>
      </c>
      <c r="O72" s="36">
        <v>104.5</v>
      </c>
      <c r="P72" s="29">
        <v>0</v>
      </c>
      <c r="Q72" s="13">
        <f t="shared" si="358"/>
        <v>0</v>
      </c>
      <c r="R72" s="29">
        <v>0</v>
      </c>
      <c r="S72" s="29">
        <v>0</v>
      </c>
      <c r="T72" s="29">
        <v>0</v>
      </c>
      <c r="U72" s="13">
        <f t="shared" si="369"/>
        <v>0</v>
      </c>
      <c r="V72" s="29">
        <v>0</v>
      </c>
      <c r="W72" s="29">
        <v>0</v>
      </c>
      <c r="X72" s="29">
        <v>0</v>
      </c>
      <c r="Y72" s="13">
        <f t="shared" si="370"/>
        <v>0</v>
      </c>
      <c r="Z72" s="29">
        <v>0</v>
      </c>
      <c r="AA72" s="29">
        <v>0</v>
      </c>
      <c r="AB72" s="29">
        <v>0</v>
      </c>
      <c r="AC72" s="13">
        <f t="shared" si="371"/>
        <v>0</v>
      </c>
      <c r="AD72" s="29">
        <v>0</v>
      </c>
      <c r="AE72" s="29">
        <v>0</v>
      </c>
      <c r="AF72" s="29">
        <v>0</v>
      </c>
      <c r="AG72" s="13">
        <f t="shared" si="372"/>
        <v>0</v>
      </c>
      <c r="AH72" s="29">
        <v>0</v>
      </c>
      <c r="AI72" s="29">
        <v>0</v>
      </c>
      <c r="AJ72" s="29">
        <v>0</v>
      </c>
      <c r="AK72" s="13">
        <f t="shared" si="373"/>
        <v>0</v>
      </c>
      <c r="AL72" s="29">
        <v>0</v>
      </c>
      <c r="AM72" s="29">
        <v>0</v>
      </c>
      <c r="AN72" s="29">
        <v>0</v>
      </c>
      <c r="AO72" s="13">
        <f t="shared" si="374"/>
        <v>0</v>
      </c>
      <c r="AP72" s="29">
        <v>0</v>
      </c>
      <c r="AQ72" s="29">
        <v>0</v>
      </c>
      <c r="AR72" s="29">
        <v>0</v>
      </c>
      <c r="AS72" s="13">
        <f t="shared" si="375"/>
        <v>0</v>
      </c>
      <c r="AT72" s="29">
        <v>0</v>
      </c>
      <c r="AU72" s="29">
        <v>0</v>
      </c>
      <c r="AV72" s="29">
        <v>0</v>
      </c>
      <c r="AW72" s="13">
        <f t="shared" si="376"/>
        <v>0</v>
      </c>
      <c r="AX72" s="29">
        <v>0</v>
      </c>
      <c r="AY72" s="29">
        <v>0</v>
      </c>
      <c r="AZ72" s="29">
        <v>0</v>
      </c>
    </row>
    <row r="73" spans="1:52" ht="94.5" x14ac:dyDescent="0.25">
      <c r="A73" s="10" t="s">
        <v>191</v>
      </c>
      <c r="B73" s="72" t="s">
        <v>194</v>
      </c>
      <c r="C73" s="11" t="s">
        <v>22</v>
      </c>
      <c r="D73" s="11" t="s">
        <v>54</v>
      </c>
      <c r="E73" s="13">
        <f t="shared" si="229"/>
        <v>118.3</v>
      </c>
      <c r="F73" s="13">
        <f t="shared" si="230"/>
        <v>0</v>
      </c>
      <c r="G73" s="13">
        <f t="shared" si="231"/>
        <v>118.3</v>
      </c>
      <c r="H73" s="13">
        <f t="shared" si="232"/>
        <v>0</v>
      </c>
      <c r="I73" s="13">
        <f t="shared" ref="I73" si="379">K73</f>
        <v>0</v>
      </c>
      <c r="J73" s="29">
        <v>0</v>
      </c>
      <c r="K73" s="13">
        <v>0</v>
      </c>
      <c r="L73" s="29">
        <v>0</v>
      </c>
      <c r="M73" s="13">
        <f t="shared" si="378"/>
        <v>118.3</v>
      </c>
      <c r="N73" s="29">
        <v>0</v>
      </c>
      <c r="O73" s="36">
        <v>118.3</v>
      </c>
      <c r="P73" s="29">
        <v>0</v>
      </c>
      <c r="Q73" s="13">
        <f t="shared" si="358"/>
        <v>0</v>
      </c>
      <c r="R73" s="29">
        <v>0</v>
      </c>
      <c r="S73" s="29">
        <v>0</v>
      </c>
      <c r="T73" s="29">
        <v>0</v>
      </c>
      <c r="U73" s="13">
        <f t="shared" si="369"/>
        <v>0</v>
      </c>
      <c r="V73" s="29">
        <v>0</v>
      </c>
      <c r="W73" s="29">
        <v>0</v>
      </c>
      <c r="X73" s="29">
        <v>0</v>
      </c>
      <c r="Y73" s="13">
        <f t="shared" si="370"/>
        <v>0</v>
      </c>
      <c r="Z73" s="29">
        <v>0</v>
      </c>
      <c r="AA73" s="29">
        <v>0</v>
      </c>
      <c r="AB73" s="29">
        <v>0</v>
      </c>
      <c r="AC73" s="13">
        <f t="shared" si="371"/>
        <v>0</v>
      </c>
      <c r="AD73" s="29">
        <v>0</v>
      </c>
      <c r="AE73" s="29">
        <v>0</v>
      </c>
      <c r="AF73" s="29">
        <v>0</v>
      </c>
      <c r="AG73" s="13">
        <f t="shared" si="372"/>
        <v>0</v>
      </c>
      <c r="AH73" s="29">
        <v>0</v>
      </c>
      <c r="AI73" s="29">
        <v>0</v>
      </c>
      <c r="AJ73" s="29">
        <v>0</v>
      </c>
      <c r="AK73" s="13">
        <f t="shared" si="373"/>
        <v>0</v>
      </c>
      <c r="AL73" s="29">
        <v>0</v>
      </c>
      <c r="AM73" s="29">
        <v>0</v>
      </c>
      <c r="AN73" s="29">
        <v>0</v>
      </c>
      <c r="AO73" s="13">
        <f t="shared" si="374"/>
        <v>0</v>
      </c>
      <c r="AP73" s="29">
        <v>0</v>
      </c>
      <c r="AQ73" s="29">
        <v>0</v>
      </c>
      <c r="AR73" s="29">
        <v>0</v>
      </c>
      <c r="AS73" s="13">
        <f t="shared" si="375"/>
        <v>0</v>
      </c>
      <c r="AT73" s="29">
        <v>0</v>
      </c>
      <c r="AU73" s="29">
        <v>0</v>
      </c>
      <c r="AV73" s="29">
        <v>0</v>
      </c>
      <c r="AW73" s="13">
        <f t="shared" si="376"/>
        <v>0</v>
      </c>
      <c r="AX73" s="29">
        <v>0</v>
      </c>
      <c r="AY73" s="29">
        <v>0</v>
      </c>
      <c r="AZ73" s="29">
        <v>0</v>
      </c>
    </row>
    <row r="74" spans="1:52" ht="78.75" x14ac:dyDescent="0.25">
      <c r="A74" s="10" t="s">
        <v>192</v>
      </c>
      <c r="B74" s="72" t="s">
        <v>200</v>
      </c>
      <c r="C74" s="11" t="s">
        <v>22</v>
      </c>
      <c r="D74" s="11" t="s">
        <v>54</v>
      </c>
      <c r="E74" s="13">
        <f t="shared" si="229"/>
        <v>858.8</v>
      </c>
      <c r="F74" s="13">
        <f t="shared" si="230"/>
        <v>0</v>
      </c>
      <c r="G74" s="13">
        <f t="shared" si="231"/>
        <v>858.8</v>
      </c>
      <c r="H74" s="13">
        <f t="shared" si="232"/>
        <v>0</v>
      </c>
      <c r="I74" s="13">
        <f t="shared" ref="I74" si="380">K74</f>
        <v>0</v>
      </c>
      <c r="J74" s="29">
        <v>0</v>
      </c>
      <c r="K74" s="13">
        <v>0</v>
      </c>
      <c r="L74" s="29">
        <v>0</v>
      </c>
      <c r="M74" s="13">
        <f t="shared" ref="M74" si="381">O74</f>
        <v>858.8</v>
      </c>
      <c r="N74" s="29">
        <v>0</v>
      </c>
      <c r="O74" s="36">
        <v>858.8</v>
      </c>
      <c r="P74" s="29">
        <v>0</v>
      </c>
      <c r="Q74" s="13">
        <f t="shared" si="358"/>
        <v>0</v>
      </c>
      <c r="R74" s="29">
        <v>0</v>
      </c>
      <c r="S74" s="29">
        <v>0</v>
      </c>
      <c r="T74" s="29">
        <v>0</v>
      </c>
      <c r="U74" s="13">
        <f t="shared" si="369"/>
        <v>0</v>
      </c>
      <c r="V74" s="29">
        <v>0</v>
      </c>
      <c r="W74" s="29">
        <v>0</v>
      </c>
      <c r="X74" s="29">
        <v>0</v>
      </c>
      <c r="Y74" s="13">
        <f t="shared" si="370"/>
        <v>0</v>
      </c>
      <c r="Z74" s="29">
        <v>0</v>
      </c>
      <c r="AA74" s="29">
        <v>0</v>
      </c>
      <c r="AB74" s="29">
        <v>0</v>
      </c>
      <c r="AC74" s="13">
        <f t="shared" si="371"/>
        <v>0</v>
      </c>
      <c r="AD74" s="29">
        <v>0</v>
      </c>
      <c r="AE74" s="29">
        <v>0</v>
      </c>
      <c r="AF74" s="29">
        <v>0</v>
      </c>
      <c r="AG74" s="13">
        <f t="shared" si="372"/>
        <v>0</v>
      </c>
      <c r="AH74" s="29">
        <v>0</v>
      </c>
      <c r="AI74" s="29">
        <v>0</v>
      </c>
      <c r="AJ74" s="29">
        <v>0</v>
      </c>
      <c r="AK74" s="13">
        <f t="shared" si="373"/>
        <v>0</v>
      </c>
      <c r="AL74" s="29">
        <v>0</v>
      </c>
      <c r="AM74" s="29">
        <v>0</v>
      </c>
      <c r="AN74" s="29">
        <v>0</v>
      </c>
      <c r="AO74" s="13">
        <f t="shared" si="374"/>
        <v>0</v>
      </c>
      <c r="AP74" s="29">
        <v>0</v>
      </c>
      <c r="AQ74" s="29">
        <v>0</v>
      </c>
      <c r="AR74" s="29">
        <v>0</v>
      </c>
      <c r="AS74" s="13">
        <f t="shared" si="375"/>
        <v>0</v>
      </c>
      <c r="AT74" s="29">
        <v>0</v>
      </c>
      <c r="AU74" s="29">
        <v>0</v>
      </c>
      <c r="AV74" s="29">
        <v>0</v>
      </c>
      <c r="AW74" s="13">
        <f t="shared" si="376"/>
        <v>0</v>
      </c>
      <c r="AX74" s="29">
        <v>0</v>
      </c>
      <c r="AY74" s="29">
        <v>0</v>
      </c>
      <c r="AZ74" s="29">
        <v>0</v>
      </c>
    </row>
    <row r="75" spans="1:52" ht="78.75" x14ac:dyDescent="0.25">
      <c r="A75" s="10" t="s">
        <v>193</v>
      </c>
      <c r="B75" s="72" t="s">
        <v>201</v>
      </c>
      <c r="C75" s="11" t="s">
        <v>22</v>
      </c>
      <c r="D75" s="11" t="s">
        <v>54</v>
      </c>
      <c r="E75" s="13">
        <f t="shared" ref="E75:E106" si="382">I75+M75+Q75+U75+Y75+AC75+AG75+AK75+AO75</f>
        <v>899.19999999999993</v>
      </c>
      <c r="F75" s="13">
        <f t="shared" ref="F75:F106" si="383">J75+N75+R75+V75+Z75+AD75+AH75+AL75+AP75</f>
        <v>0</v>
      </c>
      <c r="G75" s="13">
        <f t="shared" ref="G75:G106" si="384">K75+O75+S75+W75+AA75+AE75+AI75+AM75+AQ75</f>
        <v>899.19999999999993</v>
      </c>
      <c r="H75" s="13">
        <f t="shared" ref="H75:H106" si="385">L75+P75+T75+X75+AB75+AF75+AJ75+AN75+AR75</f>
        <v>0</v>
      </c>
      <c r="I75" s="13">
        <f t="shared" ref="I75" si="386">K75</f>
        <v>0</v>
      </c>
      <c r="J75" s="29">
        <v>0</v>
      </c>
      <c r="K75" s="13">
        <v>0</v>
      </c>
      <c r="L75" s="29">
        <v>0</v>
      </c>
      <c r="M75" s="13">
        <f t="shared" ref="M75" si="387">O75</f>
        <v>899.19999999999993</v>
      </c>
      <c r="N75" s="29">
        <v>0</v>
      </c>
      <c r="O75" s="36">
        <f>964.9-65.7</f>
        <v>899.19999999999993</v>
      </c>
      <c r="P75" s="29">
        <v>0</v>
      </c>
      <c r="Q75" s="13">
        <f t="shared" si="358"/>
        <v>0</v>
      </c>
      <c r="R75" s="29">
        <v>0</v>
      </c>
      <c r="S75" s="29">
        <v>0</v>
      </c>
      <c r="T75" s="29">
        <v>0</v>
      </c>
      <c r="U75" s="13">
        <f t="shared" si="369"/>
        <v>0</v>
      </c>
      <c r="V75" s="29">
        <v>0</v>
      </c>
      <c r="W75" s="29">
        <v>0</v>
      </c>
      <c r="X75" s="29">
        <v>0</v>
      </c>
      <c r="Y75" s="13">
        <f t="shared" si="370"/>
        <v>0</v>
      </c>
      <c r="Z75" s="29">
        <v>0</v>
      </c>
      <c r="AA75" s="29">
        <v>0</v>
      </c>
      <c r="AB75" s="29">
        <v>0</v>
      </c>
      <c r="AC75" s="13">
        <f t="shared" si="371"/>
        <v>0</v>
      </c>
      <c r="AD75" s="29">
        <v>0</v>
      </c>
      <c r="AE75" s="29">
        <v>0</v>
      </c>
      <c r="AF75" s="29">
        <v>0</v>
      </c>
      <c r="AG75" s="13">
        <f t="shared" si="372"/>
        <v>0</v>
      </c>
      <c r="AH75" s="29">
        <v>0</v>
      </c>
      <c r="AI75" s="29">
        <v>0</v>
      </c>
      <c r="AJ75" s="29">
        <v>0</v>
      </c>
      <c r="AK75" s="13">
        <f t="shared" si="373"/>
        <v>0</v>
      </c>
      <c r="AL75" s="29">
        <v>0</v>
      </c>
      <c r="AM75" s="29">
        <v>0</v>
      </c>
      <c r="AN75" s="29">
        <v>0</v>
      </c>
      <c r="AO75" s="13">
        <f t="shared" si="374"/>
        <v>0</v>
      </c>
      <c r="AP75" s="29">
        <v>0</v>
      </c>
      <c r="AQ75" s="29">
        <v>0</v>
      </c>
      <c r="AR75" s="29">
        <v>0</v>
      </c>
      <c r="AS75" s="13">
        <f t="shared" si="375"/>
        <v>0</v>
      </c>
      <c r="AT75" s="29">
        <v>0</v>
      </c>
      <c r="AU75" s="29">
        <v>0</v>
      </c>
      <c r="AV75" s="29">
        <v>0</v>
      </c>
      <c r="AW75" s="13">
        <f t="shared" si="376"/>
        <v>0</v>
      </c>
      <c r="AX75" s="29">
        <v>0</v>
      </c>
      <c r="AY75" s="29">
        <v>0</v>
      </c>
      <c r="AZ75" s="29">
        <v>0</v>
      </c>
    </row>
    <row r="76" spans="1:52" ht="63" x14ac:dyDescent="0.25">
      <c r="A76" s="10" t="s">
        <v>199</v>
      </c>
      <c r="B76" s="72" t="s">
        <v>211</v>
      </c>
      <c r="C76" s="11" t="s">
        <v>22</v>
      </c>
      <c r="D76" s="11" t="s">
        <v>54</v>
      </c>
      <c r="E76" s="13">
        <f t="shared" si="382"/>
        <v>1069.0999999999999</v>
      </c>
      <c r="F76" s="13">
        <f t="shared" si="383"/>
        <v>0</v>
      </c>
      <c r="G76" s="13">
        <f t="shared" si="384"/>
        <v>1069.0999999999999</v>
      </c>
      <c r="H76" s="13">
        <f t="shared" si="385"/>
        <v>0</v>
      </c>
      <c r="I76" s="13">
        <f t="shared" ref="I76" si="388">K76</f>
        <v>0</v>
      </c>
      <c r="J76" s="29">
        <v>0</v>
      </c>
      <c r="K76" s="13">
        <v>0</v>
      </c>
      <c r="L76" s="29">
        <v>0</v>
      </c>
      <c r="M76" s="13">
        <f t="shared" ref="M76" si="389">O76</f>
        <v>1069.0999999999999</v>
      </c>
      <c r="N76" s="29">
        <v>0</v>
      </c>
      <c r="O76" s="36">
        <v>1069.0999999999999</v>
      </c>
      <c r="P76" s="29">
        <v>0</v>
      </c>
      <c r="Q76" s="13">
        <f t="shared" si="358"/>
        <v>0</v>
      </c>
      <c r="R76" s="29">
        <v>0</v>
      </c>
      <c r="S76" s="29">
        <v>0</v>
      </c>
      <c r="T76" s="29">
        <v>0</v>
      </c>
      <c r="U76" s="13">
        <f t="shared" si="369"/>
        <v>0</v>
      </c>
      <c r="V76" s="29">
        <v>0</v>
      </c>
      <c r="W76" s="29">
        <v>0</v>
      </c>
      <c r="X76" s="29">
        <v>0</v>
      </c>
      <c r="Y76" s="13">
        <f t="shared" si="370"/>
        <v>0</v>
      </c>
      <c r="Z76" s="29">
        <v>0</v>
      </c>
      <c r="AA76" s="29">
        <v>0</v>
      </c>
      <c r="AB76" s="29">
        <v>0</v>
      </c>
      <c r="AC76" s="13">
        <f t="shared" si="371"/>
        <v>0</v>
      </c>
      <c r="AD76" s="29">
        <v>0</v>
      </c>
      <c r="AE76" s="29">
        <v>0</v>
      </c>
      <c r="AF76" s="29">
        <v>0</v>
      </c>
      <c r="AG76" s="13">
        <f t="shared" si="372"/>
        <v>0</v>
      </c>
      <c r="AH76" s="29">
        <v>0</v>
      </c>
      <c r="AI76" s="29">
        <v>0</v>
      </c>
      <c r="AJ76" s="29">
        <v>0</v>
      </c>
      <c r="AK76" s="13">
        <f t="shared" si="373"/>
        <v>0</v>
      </c>
      <c r="AL76" s="29">
        <v>0</v>
      </c>
      <c r="AM76" s="29">
        <v>0</v>
      </c>
      <c r="AN76" s="29">
        <v>0</v>
      </c>
      <c r="AO76" s="13">
        <f t="shared" si="374"/>
        <v>0</v>
      </c>
      <c r="AP76" s="29">
        <v>0</v>
      </c>
      <c r="AQ76" s="29">
        <v>0</v>
      </c>
      <c r="AR76" s="29">
        <v>0</v>
      </c>
      <c r="AS76" s="13">
        <f t="shared" si="375"/>
        <v>0</v>
      </c>
      <c r="AT76" s="29">
        <v>0</v>
      </c>
      <c r="AU76" s="29">
        <v>0</v>
      </c>
      <c r="AV76" s="29">
        <v>0</v>
      </c>
      <c r="AW76" s="13">
        <f t="shared" si="376"/>
        <v>0</v>
      </c>
      <c r="AX76" s="29">
        <v>0</v>
      </c>
      <c r="AY76" s="29">
        <v>0</v>
      </c>
      <c r="AZ76" s="29">
        <v>0</v>
      </c>
    </row>
    <row r="77" spans="1:52" ht="78.75" x14ac:dyDescent="0.25">
      <c r="A77" s="10" t="s">
        <v>202</v>
      </c>
      <c r="B77" s="72" t="s">
        <v>262</v>
      </c>
      <c r="C77" s="11" t="s">
        <v>22</v>
      </c>
      <c r="D77" s="11" t="s">
        <v>54</v>
      </c>
      <c r="E77" s="13">
        <f t="shared" si="382"/>
        <v>405.2</v>
      </c>
      <c r="F77" s="13">
        <f t="shared" si="383"/>
        <v>0</v>
      </c>
      <c r="G77" s="13">
        <f t="shared" si="384"/>
        <v>405.2</v>
      </c>
      <c r="H77" s="13">
        <f t="shared" si="385"/>
        <v>0</v>
      </c>
      <c r="I77" s="13">
        <f t="shared" ref="I77:I78" si="390">K77</f>
        <v>0</v>
      </c>
      <c r="J77" s="29">
        <v>0</v>
      </c>
      <c r="K77" s="13">
        <v>0</v>
      </c>
      <c r="L77" s="29">
        <v>0</v>
      </c>
      <c r="M77" s="13">
        <f t="shared" ref="M77:M78" si="391">O77</f>
        <v>0</v>
      </c>
      <c r="N77" s="29">
        <v>0</v>
      </c>
      <c r="O77" s="36">
        <f>405.2-405.2</f>
        <v>0</v>
      </c>
      <c r="P77" s="29">
        <v>0</v>
      </c>
      <c r="Q77" s="13">
        <f t="shared" si="358"/>
        <v>405.2</v>
      </c>
      <c r="R77" s="29">
        <v>0</v>
      </c>
      <c r="S77" s="36">
        <v>405.2</v>
      </c>
      <c r="T77" s="29">
        <v>0</v>
      </c>
      <c r="U77" s="13">
        <f t="shared" si="369"/>
        <v>0</v>
      </c>
      <c r="V77" s="29">
        <v>0</v>
      </c>
      <c r="W77" s="29">
        <v>0</v>
      </c>
      <c r="X77" s="29">
        <v>0</v>
      </c>
      <c r="Y77" s="13">
        <f t="shared" si="370"/>
        <v>0</v>
      </c>
      <c r="Z77" s="29">
        <v>0</v>
      </c>
      <c r="AA77" s="29">
        <v>0</v>
      </c>
      <c r="AB77" s="29">
        <v>0</v>
      </c>
      <c r="AC77" s="13">
        <f t="shared" si="371"/>
        <v>0</v>
      </c>
      <c r="AD77" s="29">
        <v>0</v>
      </c>
      <c r="AE77" s="29">
        <v>0</v>
      </c>
      <c r="AF77" s="29">
        <v>0</v>
      </c>
      <c r="AG77" s="13">
        <f t="shared" si="372"/>
        <v>0</v>
      </c>
      <c r="AH77" s="29">
        <v>0</v>
      </c>
      <c r="AI77" s="29">
        <v>0</v>
      </c>
      <c r="AJ77" s="29">
        <v>0</v>
      </c>
      <c r="AK77" s="13">
        <f t="shared" si="373"/>
        <v>0</v>
      </c>
      <c r="AL77" s="29">
        <v>0</v>
      </c>
      <c r="AM77" s="29">
        <v>0</v>
      </c>
      <c r="AN77" s="29">
        <v>0</v>
      </c>
      <c r="AO77" s="13">
        <f t="shared" si="374"/>
        <v>0</v>
      </c>
      <c r="AP77" s="29">
        <v>0</v>
      </c>
      <c r="AQ77" s="29">
        <v>0</v>
      </c>
      <c r="AR77" s="29">
        <v>0</v>
      </c>
      <c r="AS77" s="13">
        <f t="shared" si="375"/>
        <v>0</v>
      </c>
      <c r="AT77" s="29">
        <v>0</v>
      </c>
      <c r="AU77" s="29">
        <v>0</v>
      </c>
      <c r="AV77" s="29">
        <v>0</v>
      </c>
      <c r="AW77" s="13">
        <f t="shared" si="376"/>
        <v>0</v>
      </c>
      <c r="AX77" s="29">
        <v>0</v>
      </c>
      <c r="AY77" s="29">
        <v>0</v>
      </c>
      <c r="AZ77" s="29">
        <v>0</v>
      </c>
    </row>
    <row r="78" spans="1:52" ht="78.75" x14ac:dyDescent="0.25">
      <c r="A78" s="10" t="s">
        <v>208</v>
      </c>
      <c r="B78" s="72" t="s">
        <v>263</v>
      </c>
      <c r="C78" s="11" t="s">
        <v>22</v>
      </c>
      <c r="D78" s="11" t="s">
        <v>54</v>
      </c>
      <c r="E78" s="13">
        <f t="shared" si="382"/>
        <v>408.8</v>
      </c>
      <c r="F78" s="13">
        <f t="shared" si="383"/>
        <v>0</v>
      </c>
      <c r="G78" s="13">
        <f t="shared" si="384"/>
        <v>408.8</v>
      </c>
      <c r="H78" s="13">
        <f t="shared" si="385"/>
        <v>0</v>
      </c>
      <c r="I78" s="13">
        <f t="shared" si="390"/>
        <v>0</v>
      </c>
      <c r="J78" s="29">
        <v>0</v>
      </c>
      <c r="K78" s="13">
        <v>0</v>
      </c>
      <c r="L78" s="29">
        <v>0</v>
      </c>
      <c r="M78" s="13">
        <f t="shared" si="391"/>
        <v>0</v>
      </c>
      <c r="N78" s="29">
        <v>0</v>
      </c>
      <c r="O78" s="36">
        <f>408.8-408.8</f>
        <v>0</v>
      </c>
      <c r="P78" s="29">
        <v>0</v>
      </c>
      <c r="Q78" s="13">
        <f t="shared" si="358"/>
        <v>408.8</v>
      </c>
      <c r="R78" s="29">
        <v>0</v>
      </c>
      <c r="S78" s="36">
        <v>408.8</v>
      </c>
      <c r="T78" s="29">
        <v>0</v>
      </c>
      <c r="U78" s="13">
        <f t="shared" si="369"/>
        <v>0</v>
      </c>
      <c r="V78" s="29">
        <v>0</v>
      </c>
      <c r="W78" s="29">
        <v>0</v>
      </c>
      <c r="X78" s="29">
        <v>0</v>
      </c>
      <c r="Y78" s="13">
        <f t="shared" si="370"/>
        <v>0</v>
      </c>
      <c r="Z78" s="29">
        <v>0</v>
      </c>
      <c r="AA78" s="29">
        <v>0</v>
      </c>
      <c r="AB78" s="29">
        <v>0</v>
      </c>
      <c r="AC78" s="13">
        <f t="shared" si="371"/>
        <v>0</v>
      </c>
      <c r="AD78" s="29">
        <v>0</v>
      </c>
      <c r="AE78" s="29">
        <v>0</v>
      </c>
      <c r="AF78" s="29">
        <v>0</v>
      </c>
      <c r="AG78" s="13">
        <f t="shared" si="372"/>
        <v>0</v>
      </c>
      <c r="AH78" s="29">
        <v>0</v>
      </c>
      <c r="AI78" s="29">
        <v>0</v>
      </c>
      <c r="AJ78" s="29">
        <v>0</v>
      </c>
      <c r="AK78" s="13">
        <f t="shared" si="373"/>
        <v>0</v>
      </c>
      <c r="AL78" s="29">
        <v>0</v>
      </c>
      <c r="AM78" s="29">
        <v>0</v>
      </c>
      <c r="AN78" s="29">
        <v>0</v>
      </c>
      <c r="AO78" s="13">
        <f t="shared" si="374"/>
        <v>0</v>
      </c>
      <c r="AP78" s="29">
        <v>0</v>
      </c>
      <c r="AQ78" s="29">
        <v>0</v>
      </c>
      <c r="AR78" s="29">
        <v>0</v>
      </c>
      <c r="AS78" s="13">
        <f t="shared" si="375"/>
        <v>0</v>
      </c>
      <c r="AT78" s="29">
        <v>0</v>
      </c>
      <c r="AU78" s="29">
        <v>0</v>
      </c>
      <c r="AV78" s="29">
        <v>0</v>
      </c>
      <c r="AW78" s="13">
        <f t="shared" si="376"/>
        <v>0</v>
      </c>
      <c r="AX78" s="29">
        <v>0</v>
      </c>
      <c r="AY78" s="29">
        <v>0</v>
      </c>
      <c r="AZ78" s="29">
        <v>0</v>
      </c>
    </row>
    <row r="79" spans="1:52" ht="63" x14ac:dyDescent="0.25">
      <c r="A79" s="10" t="s">
        <v>216</v>
      </c>
      <c r="B79" s="72" t="s">
        <v>226</v>
      </c>
      <c r="C79" s="11" t="s">
        <v>22</v>
      </c>
      <c r="D79" s="11" t="s">
        <v>54</v>
      </c>
      <c r="E79" s="13">
        <f t="shared" si="382"/>
        <v>108.3</v>
      </c>
      <c r="F79" s="13">
        <f t="shared" si="383"/>
        <v>0</v>
      </c>
      <c r="G79" s="13">
        <f t="shared" si="384"/>
        <v>108.3</v>
      </c>
      <c r="H79" s="13">
        <f t="shared" si="385"/>
        <v>0</v>
      </c>
      <c r="I79" s="13">
        <f t="shared" ref="I79" si="392">K79</f>
        <v>0</v>
      </c>
      <c r="J79" s="29">
        <v>0</v>
      </c>
      <c r="K79" s="13">
        <v>0</v>
      </c>
      <c r="L79" s="29">
        <v>0</v>
      </c>
      <c r="M79" s="13">
        <f t="shared" ref="M79" si="393">O79</f>
        <v>108.3</v>
      </c>
      <c r="N79" s="29">
        <v>0</v>
      </c>
      <c r="O79" s="36">
        <v>108.3</v>
      </c>
      <c r="P79" s="29">
        <v>0</v>
      </c>
      <c r="Q79" s="13">
        <f t="shared" si="358"/>
        <v>0</v>
      </c>
      <c r="R79" s="29">
        <v>0</v>
      </c>
      <c r="S79" s="29">
        <v>0</v>
      </c>
      <c r="T79" s="29">
        <v>0</v>
      </c>
      <c r="U79" s="13">
        <f t="shared" si="369"/>
        <v>0</v>
      </c>
      <c r="V79" s="29">
        <v>0</v>
      </c>
      <c r="W79" s="29">
        <v>0</v>
      </c>
      <c r="X79" s="29">
        <v>0</v>
      </c>
      <c r="Y79" s="13">
        <f t="shared" si="370"/>
        <v>0</v>
      </c>
      <c r="Z79" s="29">
        <v>0</v>
      </c>
      <c r="AA79" s="29">
        <v>0</v>
      </c>
      <c r="AB79" s="29">
        <v>0</v>
      </c>
      <c r="AC79" s="13">
        <f t="shared" si="371"/>
        <v>0</v>
      </c>
      <c r="AD79" s="29">
        <v>0</v>
      </c>
      <c r="AE79" s="29">
        <v>0</v>
      </c>
      <c r="AF79" s="29">
        <v>0</v>
      </c>
      <c r="AG79" s="13">
        <f t="shared" si="372"/>
        <v>0</v>
      </c>
      <c r="AH79" s="29">
        <v>0</v>
      </c>
      <c r="AI79" s="29">
        <v>0</v>
      </c>
      <c r="AJ79" s="29">
        <v>0</v>
      </c>
      <c r="AK79" s="13">
        <f t="shared" si="373"/>
        <v>0</v>
      </c>
      <c r="AL79" s="29">
        <v>0</v>
      </c>
      <c r="AM79" s="29">
        <v>0</v>
      </c>
      <c r="AN79" s="29">
        <v>0</v>
      </c>
      <c r="AO79" s="13">
        <f t="shared" si="374"/>
        <v>0</v>
      </c>
      <c r="AP79" s="29">
        <v>0</v>
      </c>
      <c r="AQ79" s="29">
        <v>0</v>
      </c>
      <c r="AR79" s="29">
        <v>0</v>
      </c>
      <c r="AS79" s="13">
        <f t="shared" si="375"/>
        <v>0</v>
      </c>
      <c r="AT79" s="29">
        <v>0</v>
      </c>
      <c r="AU79" s="29">
        <v>0</v>
      </c>
      <c r="AV79" s="29">
        <v>0</v>
      </c>
      <c r="AW79" s="13">
        <f t="shared" si="376"/>
        <v>0</v>
      </c>
      <c r="AX79" s="29">
        <v>0</v>
      </c>
      <c r="AY79" s="29">
        <v>0</v>
      </c>
      <c r="AZ79" s="29">
        <v>0</v>
      </c>
    </row>
    <row r="80" spans="1:52" ht="63" x14ac:dyDescent="0.25">
      <c r="A80" s="10" t="s">
        <v>217</v>
      </c>
      <c r="B80" s="72" t="s">
        <v>264</v>
      </c>
      <c r="C80" s="11" t="s">
        <v>22</v>
      </c>
      <c r="D80" s="11" t="s">
        <v>54</v>
      </c>
      <c r="E80" s="13">
        <f t="shared" si="382"/>
        <v>3273.9</v>
      </c>
      <c r="F80" s="13">
        <f t="shared" si="383"/>
        <v>0</v>
      </c>
      <c r="G80" s="13">
        <f t="shared" si="384"/>
        <v>3273.9</v>
      </c>
      <c r="H80" s="13">
        <f t="shared" si="385"/>
        <v>0</v>
      </c>
      <c r="I80" s="13">
        <f t="shared" ref="I80" si="394">K80</f>
        <v>0</v>
      </c>
      <c r="J80" s="29">
        <v>0</v>
      </c>
      <c r="K80" s="13">
        <v>0</v>
      </c>
      <c r="L80" s="29">
        <v>0</v>
      </c>
      <c r="M80" s="13">
        <f t="shared" ref="M80" si="395">O80</f>
        <v>0</v>
      </c>
      <c r="N80" s="29">
        <v>0</v>
      </c>
      <c r="O80" s="36">
        <v>0</v>
      </c>
      <c r="P80" s="29">
        <v>0</v>
      </c>
      <c r="Q80" s="13">
        <f t="shared" si="358"/>
        <v>3273.9</v>
      </c>
      <c r="R80" s="29">
        <v>0</v>
      </c>
      <c r="S80" s="36">
        <v>3273.9</v>
      </c>
      <c r="T80" s="29">
        <v>0</v>
      </c>
      <c r="U80" s="13">
        <f t="shared" si="369"/>
        <v>0</v>
      </c>
      <c r="V80" s="29">
        <v>0</v>
      </c>
      <c r="W80" s="29">
        <v>0</v>
      </c>
      <c r="X80" s="29">
        <v>0</v>
      </c>
      <c r="Y80" s="13">
        <f t="shared" si="370"/>
        <v>0</v>
      </c>
      <c r="Z80" s="29">
        <v>0</v>
      </c>
      <c r="AA80" s="29">
        <v>0</v>
      </c>
      <c r="AB80" s="29">
        <v>0</v>
      </c>
      <c r="AC80" s="13">
        <f t="shared" si="371"/>
        <v>0</v>
      </c>
      <c r="AD80" s="29">
        <v>0</v>
      </c>
      <c r="AE80" s="29">
        <v>0</v>
      </c>
      <c r="AF80" s="29">
        <v>0</v>
      </c>
      <c r="AG80" s="13">
        <f t="shared" si="372"/>
        <v>0</v>
      </c>
      <c r="AH80" s="29">
        <v>0</v>
      </c>
      <c r="AI80" s="29">
        <v>0</v>
      </c>
      <c r="AJ80" s="29">
        <v>0</v>
      </c>
      <c r="AK80" s="13">
        <f t="shared" si="373"/>
        <v>0</v>
      </c>
      <c r="AL80" s="29">
        <v>0</v>
      </c>
      <c r="AM80" s="29">
        <v>0</v>
      </c>
      <c r="AN80" s="29">
        <v>0</v>
      </c>
      <c r="AO80" s="13">
        <f t="shared" si="374"/>
        <v>0</v>
      </c>
      <c r="AP80" s="29">
        <v>0</v>
      </c>
      <c r="AQ80" s="29">
        <v>0</v>
      </c>
      <c r="AR80" s="29">
        <v>0</v>
      </c>
      <c r="AS80" s="13">
        <f t="shared" si="375"/>
        <v>0</v>
      </c>
      <c r="AT80" s="29">
        <v>0</v>
      </c>
      <c r="AU80" s="29">
        <v>0</v>
      </c>
      <c r="AV80" s="29">
        <v>0</v>
      </c>
      <c r="AW80" s="13">
        <f t="shared" si="376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227</v>
      </c>
      <c r="B81" s="72" t="s">
        <v>265</v>
      </c>
      <c r="C81" s="11" t="s">
        <v>22</v>
      </c>
      <c r="D81" s="11" t="s">
        <v>54</v>
      </c>
      <c r="E81" s="13">
        <f t="shared" si="382"/>
        <v>1791.9</v>
      </c>
      <c r="F81" s="13">
        <f t="shared" si="383"/>
        <v>0</v>
      </c>
      <c r="G81" s="13">
        <f t="shared" si="384"/>
        <v>1791.9</v>
      </c>
      <c r="H81" s="13">
        <f t="shared" si="385"/>
        <v>0</v>
      </c>
      <c r="I81" s="13">
        <f t="shared" ref="I81" si="396">K81</f>
        <v>0</v>
      </c>
      <c r="J81" s="29">
        <v>0</v>
      </c>
      <c r="K81" s="13">
        <v>0</v>
      </c>
      <c r="L81" s="29">
        <v>0</v>
      </c>
      <c r="M81" s="13">
        <f t="shared" ref="M81" si="397">O81</f>
        <v>0</v>
      </c>
      <c r="N81" s="29">
        <v>0</v>
      </c>
      <c r="O81" s="36">
        <v>0</v>
      </c>
      <c r="P81" s="29">
        <v>0</v>
      </c>
      <c r="Q81" s="13">
        <f t="shared" ref="Q81" si="398">S81</f>
        <v>1791.9</v>
      </c>
      <c r="R81" s="29">
        <v>0</v>
      </c>
      <c r="S81" s="36">
        <v>1791.9</v>
      </c>
      <c r="T81" s="29">
        <v>0</v>
      </c>
      <c r="U81" s="13">
        <f t="shared" ref="U81" si="399">W81</f>
        <v>0</v>
      </c>
      <c r="V81" s="29">
        <v>0</v>
      </c>
      <c r="W81" s="29">
        <v>0</v>
      </c>
      <c r="X81" s="29">
        <v>0</v>
      </c>
      <c r="Y81" s="13">
        <f t="shared" ref="Y81" si="400">AA81</f>
        <v>0</v>
      </c>
      <c r="Z81" s="29">
        <v>0</v>
      </c>
      <c r="AA81" s="29">
        <v>0</v>
      </c>
      <c r="AB81" s="29">
        <v>0</v>
      </c>
      <c r="AC81" s="13">
        <f t="shared" ref="AC81" si="401">AE81</f>
        <v>0</v>
      </c>
      <c r="AD81" s="29">
        <v>0</v>
      </c>
      <c r="AE81" s="29">
        <v>0</v>
      </c>
      <c r="AF81" s="29">
        <v>0</v>
      </c>
      <c r="AG81" s="13">
        <f t="shared" ref="AG81" si="402">AI81</f>
        <v>0</v>
      </c>
      <c r="AH81" s="29">
        <v>0</v>
      </c>
      <c r="AI81" s="29">
        <v>0</v>
      </c>
      <c r="AJ81" s="29">
        <v>0</v>
      </c>
      <c r="AK81" s="13">
        <f t="shared" ref="AK81" si="403">AM81</f>
        <v>0</v>
      </c>
      <c r="AL81" s="29">
        <v>0</v>
      </c>
      <c r="AM81" s="29">
        <v>0</v>
      </c>
      <c r="AN81" s="29">
        <v>0</v>
      </c>
      <c r="AO81" s="13">
        <f t="shared" ref="AO81" si="404">AQ81</f>
        <v>0</v>
      </c>
      <c r="AP81" s="29">
        <v>0</v>
      </c>
      <c r="AQ81" s="29">
        <v>0</v>
      </c>
      <c r="AR81" s="29">
        <v>0</v>
      </c>
      <c r="AS81" s="13">
        <f t="shared" ref="AS81" si="405">AU81</f>
        <v>0</v>
      </c>
      <c r="AT81" s="29">
        <v>0</v>
      </c>
      <c r="AU81" s="29">
        <v>0</v>
      </c>
      <c r="AV81" s="29">
        <v>0</v>
      </c>
      <c r="AW81" s="13">
        <f t="shared" ref="AW81" si="406">AY81</f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229</v>
      </c>
      <c r="B82" s="72" t="s">
        <v>228</v>
      </c>
      <c r="C82" s="11" t="s">
        <v>22</v>
      </c>
      <c r="D82" s="11" t="s">
        <v>54</v>
      </c>
      <c r="E82" s="13">
        <f t="shared" si="382"/>
        <v>1260.0999999999999</v>
      </c>
      <c r="F82" s="13">
        <f t="shared" si="383"/>
        <v>0</v>
      </c>
      <c r="G82" s="13">
        <f t="shared" si="384"/>
        <v>1260.0999999999999</v>
      </c>
      <c r="H82" s="13">
        <f t="shared" si="385"/>
        <v>0</v>
      </c>
      <c r="I82" s="13">
        <f t="shared" ref="I82" si="407">K82</f>
        <v>0</v>
      </c>
      <c r="J82" s="29">
        <v>0</v>
      </c>
      <c r="K82" s="13">
        <v>0</v>
      </c>
      <c r="L82" s="29">
        <v>0</v>
      </c>
      <c r="M82" s="13">
        <f t="shared" ref="M82" si="408">O82</f>
        <v>0</v>
      </c>
      <c r="N82" s="29">
        <v>0</v>
      </c>
      <c r="O82" s="36">
        <v>0</v>
      </c>
      <c r="P82" s="29">
        <v>0</v>
      </c>
      <c r="Q82" s="13">
        <f t="shared" ref="Q82" si="409">S82</f>
        <v>1260.0999999999999</v>
      </c>
      <c r="R82" s="29">
        <v>0</v>
      </c>
      <c r="S82" s="36">
        <f>1551.6-291.5</f>
        <v>1260.0999999999999</v>
      </c>
      <c r="T82" s="29">
        <v>0</v>
      </c>
      <c r="U82" s="13">
        <f t="shared" ref="U82" si="410">W82</f>
        <v>0</v>
      </c>
      <c r="V82" s="29">
        <v>0</v>
      </c>
      <c r="W82" s="29">
        <v>0</v>
      </c>
      <c r="X82" s="29">
        <v>0</v>
      </c>
      <c r="Y82" s="13">
        <f t="shared" ref="Y82" si="411">AA82</f>
        <v>0</v>
      </c>
      <c r="Z82" s="29">
        <v>0</v>
      </c>
      <c r="AA82" s="29">
        <v>0</v>
      </c>
      <c r="AB82" s="29">
        <v>0</v>
      </c>
      <c r="AC82" s="13">
        <f t="shared" ref="AC82" si="412">AE82</f>
        <v>0</v>
      </c>
      <c r="AD82" s="29">
        <v>0</v>
      </c>
      <c r="AE82" s="29">
        <v>0</v>
      </c>
      <c r="AF82" s="29">
        <v>0</v>
      </c>
      <c r="AG82" s="13">
        <f t="shared" ref="AG82" si="413">AI82</f>
        <v>0</v>
      </c>
      <c r="AH82" s="29">
        <v>0</v>
      </c>
      <c r="AI82" s="29">
        <v>0</v>
      </c>
      <c r="AJ82" s="29">
        <v>0</v>
      </c>
      <c r="AK82" s="13">
        <f t="shared" ref="AK82" si="414">AM82</f>
        <v>0</v>
      </c>
      <c r="AL82" s="29">
        <v>0</v>
      </c>
      <c r="AM82" s="29">
        <v>0</v>
      </c>
      <c r="AN82" s="29">
        <v>0</v>
      </c>
      <c r="AO82" s="13">
        <f t="shared" ref="AO82" si="415">AQ82</f>
        <v>0</v>
      </c>
      <c r="AP82" s="29">
        <v>0</v>
      </c>
      <c r="AQ82" s="29">
        <v>0</v>
      </c>
      <c r="AR82" s="29">
        <v>0</v>
      </c>
      <c r="AS82" s="13">
        <f t="shared" ref="AS82" si="416">AU82</f>
        <v>0</v>
      </c>
      <c r="AT82" s="29">
        <v>0</v>
      </c>
      <c r="AU82" s="29">
        <v>0</v>
      </c>
      <c r="AV82" s="29">
        <v>0</v>
      </c>
      <c r="AW82" s="13">
        <f t="shared" ref="AW82" si="417">AY82</f>
        <v>0</v>
      </c>
      <c r="AX82" s="29">
        <v>0</v>
      </c>
      <c r="AY82" s="29">
        <v>0</v>
      </c>
      <c r="AZ82" s="29">
        <v>0</v>
      </c>
    </row>
    <row r="83" spans="1:52" ht="110.25" x14ac:dyDescent="0.25">
      <c r="A83" s="10" t="s">
        <v>230</v>
      </c>
      <c r="B83" s="72" t="s">
        <v>358</v>
      </c>
      <c r="C83" s="11" t="s">
        <v>22</v>
      </c>
      <c r="D83" s="11" t="s">
        <v>54</v>
      </c>
      <c r="E83" s="13">
        <f t="shared" si="382"/>
        <v>1488.3999999999999</v>
      </c>
      <c r="F83" s="13">
        <f t="shared" si="383"/>
        <v>0</v>
      </c>
      <c r="G83" s="13">
        <f t="shared" si="384"/>
        <v>1488.3999999999999</v>
      </c>
      <c r="H83" s="13">
        <f t="shared" si="385"/>
        <v>0</v>
      </c>
      <c r="I83" s="13">
        <f t="shared" ref="I83" si="418">K83</f>
        <v>0</v>
      </c>
      <c r="J83" s="29">
        <v>0</v>
      </c>
      <c r="K83" s="13">
        <v>0</v>
      </c>
      <c r="L83" s="29">
        <v>0</v>
      </c>
      <c r="M83" s="13">
        <f t="shared" ref="M83" si="419">O83</f>
        <v>0</v>
      </c>
      <c r="N83" s="29">
        <v>0</v>
      </c>
      <c r="O83" s="36">
        <v>0</v>
      </c>
      <c r="P83" s="29">
        <v>0</v>
      </c>
      <c r="Q83" s="13">
        <f t="shared" ref="Q83" si="420">S83</f>
        <v>1488.3999999999999</v>
      </c>
      <c r="R83" s="29">
        <v>0</v>
      </c>
      <c r="S83" s="36">
        <f>1568.3-79.9</f>
        <v>1488.3999999999999</v>
      </c>
      <c r="T83" s="29">
        <v>0</v>
      </c>
      <c r="U83" s="13">
        <f t="shared" ref="U83" si="421">W83</f>
        <v>0</v>
      </c>
      <c r="V83" s="29">
        <v>0</v>
      </c>
      <c r="W83" s="29">
        <v>0</v>
      </c>
      <c r="X83" s="29">
        <v>0</v>
      </c>
      <c r="Y83" s="13">
        <f t="shared" ref="Y83" si="422">AA83</f>
        <v>0</v>
      </c>
      <c r="Z83" s="29">
        <v>0</v>
      </c>
      <c r="AA83" s="29">
        <v>0</v>
      </c>
      <c r="AB83" s="29">
        <v>0</v>
      </c>
      <c r="AC83" s="13">
        <f t="shared" ref="AC83" si="423">AE83</f>
        <v>0</v>
      </c>
      <c r="AD83" s="29">
        <v>0</v>
      </c>
      <c r="AE83" s="29">
        <v>0</v>
      </c>
      <c r="AF83" s="29">
        <v>0</v>
      </c>
      <c r="AG83" s="13">
        <f t="shared" ref="AG83" si="424">AI83</f>
        <v>0</v>
      </c>
      <c r="AH83" s="29">
        <v>0</v>
      </c>
      <c r="AI83" s="29">
        <v>0</v>
      </c>
      <c r="AJ83" s="29">
        <v>0</v>
      </c>
      <c r="AK83" s="13">
        <f t="shared" ref="AK83" si="425">AM83</f>
        <v>0</v>
      </c>
      <c r="AL83" s="29">
        <v>0</v>
      </c>
      <c r="AM83" s="29">
        <v>0</v>
      </c>
      <c r="AN83" s="29">
        <v>0</v>
      </c>
      <c r="AO83" s="13">
        <f t="shared" ref="AO83" si="426">AQ83</f>
        <v>0</v>
      </c>
      <c r="AP83" s="29">
        <v>0</v>
      </c>
      <c r="AQ83" s="29">
        <v>0</v>
      </c>
      <c r="AR83" s="29">
        <v>0</v>
      </c>
      <c r="AS83" s="13">
        <f t="shared" ref="AS83" si="427">AU83</f>
        <v>0</v>
      </c>
      <c r="AT83" s="29">
        <v>0</v>
      </c>
      <c r="AU83" s="29">
        <v>0</v>
      </c>
      <c r="AV83" s="29">
        <v>0</v>
      </c>
      <c r="AW83" s="13">
        <f t="shared" ref="AW83" si="428">AY83</f>
        <v>0</v>
      </c>
      <c r="AX83" s="29">
        <v>0</v>
      </c>
      <c r="AY83" s="29">
        <v>0</v>
      </c>
      <c r="AZ83" s="29">
        <v>0</v>
      </c>
    </row>
    <row r="84" spans="1:52" ht="110.25" x14ac:dyDescent="0.25">
      <c r="A84" s="10" t="s">
        <v>231</v>
      </c>
      <c r="B84" s="72" t="s">
        <v>359</v>
      </c>
      <c r="C84" s="11" t="s">
        <v>22</v>
      </c>
      <c r="D84" s="11" t="s">
        <v>54</v>
      </c>
      <c r="E84" s="13">
        <f t="shared" si="382"/>
        <v>1488.3999999999999</v>
      </c>
      <c r="F84" s="13">
        <f t="shared" si="383"/>
        <v>0</v>
      </c>
      <c r="G84" s="13">
        <f t="shared" si="384"/>
        <v>1488.3999999999999</v>
      </c>
      <c r="H84" s="13">
        <f t="shared" si="385"/>
        <v>0</v>
      </c>
      <c r="I84" s="13">
        <f t="shared" ref="I84" si="429">K84</f>
        <v>0</v>
      </c>
      <c r="J84" s="29">
        <v>0</v>
      </c>
      <c r="K84" s="13">
        <v>0</v>
      </c>
      <c r="L84" s="29">
        <v>0</v>
      </c>
      <c r="M84" s="13">
        <f t="shared" ref="M84" si="430">O84</f>
        <v>0</v>
      </c>
      <c r="N84" s="29">
        <v>0</v>
      </c>
      <c r="O84" s="36">
        <v>0</v>
      </c>
      <c r="P84" s="29">
        <v>0</v>
      </c>
      <c r="Q84" s="13">
        <f t="shared" ref="Q84" si="431">S84</f>
        <v>1488.3999999999999</v>
      </c>
      <c r="R84" s="29">
        <v>0</v>
      </c>
      <c r="S84" s="36">
        <f>1568.3-79.9</f>
        <v>1488.3999999999999</v>
      </c>
      <c r="T84" s="29">
        <v>0</v>
      </c>
      <c r="U84" s="13">
        <f t="shared" ref="U84" si="432">W84</f>
        <v>0</v>
      </c>
      <c r="V84" s="29">
        <v>0</v>
      </c>
      <c r="W84" s="29">
        <v>0</v>
      </c>
      <c r="X84" s="29">
        <v>0</v>
      </c>
      <c r="Y84" s="13">
        <f t="shared" ref="Y84" si="433">AA84</f>
        <v>0</v>
      </c>
      <c r="Z84" s="29">
        <v>0</v>
      </c>
      <c r="AA84" s="29">
        <v>0</v>
      </c>
      <c r="AB84" s="29">
        <v>0</v>
      </c>
      <c r="AC84" s="13">
        <f t="shared" ref="AC84" si="434">AE84</f>
        <v>0</v>
      </c>
      <c r="AD84" s="29">
        <v>0</v>
      </c>
      <c r="AE84" s="29">
        <v>0</v>
      </c>
      <c r="AF84" s="29">
        <v>0</v>
      </c>
      <c r="AG84" s="13">
        <f t="shared" ref="AG84" si="435">AI84</f>
        <v>0</v>
      </c>
      <c r="AH84" s="29">
        <v>0</v>
      </c>
      <c r="AI84" s="29">
        <v>0</v>
      </c>
      <c r="AJ84" s="29">
        <v>0</v>
      </c>
      <c r="AK84" s="13">
        <f t="shared" ref="AK84" si="436">AM84</f>
        <v>0</v>
      </c>
      <c r="AL84" s="29">
        <v>0</v>
      </c>
      <c r="AM84" s="29">
        <v>0</v>
      </c>
      <c r="AN84" s="29">
        <v>0</v>
      </c>
      <c r="AO84" s="13">
        <f t="shared" ref="AO84" si="437">AQ84</f>
        <v>0</v>
      </c>
      <c r="AP84" s="29">
        <v>0</v>
      </c>
      <c r="AQ84" s="29">
        <v>0</v>
      </c>
      <c r="AR84" s="29">
        <v>0</v>
      </c>
      <c r="AS84" s="13">
        <f t="shared" ref="AS84" si="438">AU84</f>
        <v>0</v>
      </c>
      <c r="AT84" s="29">
        <v>0</v>
      </c>
      <c r="AU84" s="29">
        <v>0</v>
      </c>
      <c r="AV84" s="29">
        <v>0</v>
      </c>
      <c r="AW84" s="13">
        <f t="shared" ref="AW84" si="439">AY84</f>
        <v>0</v>
      </c>
      <c r="AX84" s="29">
        <v>0</v>
      </c>
      <c r="AY84" s="29">
        <v>0</v>
      </c>
      <c r="AZ84" s="29">
        <v>0</v>
      </c>
    </row>
    <row r="85" spans="1:52" ht="110.25" x14ac:dyDescent="0.25">
      <c r="A85" s="10" t="s">
        <v>232</v>
      </c>
      <c r="B85" s="72" t="s">
        <v>360</v>
      </c>
      <c r="C85" s="11" t="s">
        <v>22</v>
      </c>
      <c r="D85" s="11" t="s">
        <v>54</v>
      </c>
      <c r="E85" s="13">
        <f t="shared" si="382"/>
        <v>1488.3999999999999</v>
      </c>
      <c r="F85" s="13">
        <f t="shared" si="383"/>
        <v>0</v>
      </c>
      <c r="G85" s="13">
        <f t="shared" si="384"/>
        <v>1488.3999999999999</v>
      </c>
      <c r="H85" s="13">
        <f t="shared" si="385"/>
        <v>0</v>
      </c>
      <c r="I85" s="13">
        <f t="shared" ref="I85" si="440">K85</f>
        <v>0</v>
      </c>
      <c r="J85" s="29">
        <v>0</v>
      </c>
      <c r="K85" s="13">
        <v>0</v>
      </c>
      <c r="L85" s="29">
        <v>0</v>
      </c>
      <c r="M85" s="13">
        <f t="shared" ref="M85" si="441">O85</f>
        <v>0</v>
      </c>
      <c r="N85" s="29">
        <v>0</v>
      </c>
      <c r="O85" s="36">
        <v>0</v>
      </c>
      <c r="P85" s="29">
        <v>0</v>
      </c>
      <c r="Q85" s="13">
        <f t="shared" ref="Q85" si="442">S85</f>
        <v>1488.3999999999999</v>
      </c>
      <c r="R85" s="29">
        <v>0</v>
      </c>
      <c r="S85" s="36">
        <f>1563.6-75.2</f>
        <v>1488.3999999999999</v>
      </c>
      <c r="T85" s="29">
        <v>0</v>
      </c>
      <c r="U85" s="13">
        <f t="shared" ref="U85" si="443">W85</f>
        <v>0</v>
      </c>
      <c r="V85" s="29">
        <v>0</v>
      </c>
      <c r="W85" s="29">
        <v>0</v>
      </c>
      <c r="X85" s="29">
        <v>0</v>
      </c>
      <c r="Y85" s="13">
        <f t="shared" ref="Y85" si="444">AA85</f>
        <v>0</v>
      </c>
      <c r="Z85" s="29">
        <v>0</v>
      </c>
      <c r="AA85" s="29">
        <v>0</v>
      </c>
      <c r="AB85" s="29">
        <v>0</v>
      </c>
      <c r="AC85" s="13">
        <f t="shared" ref="AC85" si="445">AE85</f>
        <v>0</v>
      </c>
      <c r="AD85" s="29">
        <v>0</v>
      </c>
      <c r="AE85" s="29">
        <v>0</v>
      </c>
      <c r="AF85" s="29">
        <v>0</v>
      </c>
      <c r="AG85" s="13">
        <f t="shared" ref="AG85" si="446">AI85</f>
        <v>0</v>
      </c>
      <c r="AH85" s="29">
        <v>0</v>
      </c>
      <c r="AI85" s="29">
        <v>0</v>
      </c>
      <c r="AJ85" s="29">
        <v>0</v>
      </c>
      <c r="AK85" s="13">
        <f t="shared" ref="AK85" si="447">AM85</f>
        <v>0</v>
      </c>
      <c r="AL85" s="29">
        <v>0</v>
      </c>
      <c r="AM85" s="29">
        <v>0</v>
      </c>
      <c r="AN85" s="29">
        <v>0</v>
      </c>
      <c r="AO85" s="13">
        <f t="shared" ref="AO85" si="448">AQ85</f>
        <v>0</v>
      </c>
      <c r="AP85" s="29">
        <v>0</v>
      </c>
      <c r="AQ85" s="29">
        <v>0</v>
      </c>
      <c r="AR85" s="29">
        <v>0</v>
      </c>
      <c r="AS85" s="13">
        <f t="shared" ref="AS85" si="449">AU85</f>
        <v>0</v>
      </c>
      <c r="AT85" s="29">
        <v>0</v>
      </c>
      <c r="AU85" s="29">
        <v>0</v>
      </c>
      <c r="AV85" s="29">
        <v>0</v>
      </c>
      <c r="AW85" s="13">
        <f t="shared" ref="AW85" si="450">AY85</f>
        <v>0</v>
      </c>
      <c r="AX85" s="29">
        <v>0</v>
      </c>
      <c r="AY85" s="29">
        <v>0</v>
      </c>
      <c r="AZ85" s="29">
        <v>0</v>
      </c>
    </row>
    <row r="86" spans="1:52" ht="60.75" customHeight="1" x14ac:dyDescent="0.25">
      <c r="A86" s="10" t="s">
        <v>233</v>
      </c>
      <c r="B86" s="72" t="s">
        <v>266</v>
      </c>
      <c r="C86" s="11" t="s">
        <v>22</v>
      </c>
      <c r="D86" s="11" t="s">
        <v>54</v>
      </c>
      <c r="E86" s="13">
        <f t="shared" si="382"/>
        <v>2575</v>
      </c>
      <c r="F86" s="13">
        <f t="shared" si="383"/>
        <v>0</v>
      </c>
      <c r="G86" s="13">
        <f t="shared" si="384"/>
        <v>2575</v>
      </c>
      <c r="H86" s="13">
        <f t="shared" si="385"/>
        <v>0</v>
      </c>
      <c r="I86" s="13">
        <f t="shared" ref="I86" si="451">K86</f>
        <v>0</v>
      </c>
      <c r="J86" s="29">
        <v>0</v>
      </c>
      <c r="K86" s="13">
        <v>0</v>
      </c>
      <c r="L86" s="29">
        <v>0</v>
      </c>
      <c r="M86" s="13">
        <f t="shared" ref="M86" si="452">O86</f>
        <v>0</v>
      </c>
      <c r="N86" s="29">
        <v>0</v>
      </c>
      <c r="O86" s="36">
        <v>0</v>
      </c>
      <c r="P86" s="29">
        <v>0</v>
      </c>
      <c r="Q86" s="13">
        <f t="shared" ref="Q86" si="453">S86</f>
        <v>2575</v>
      </c>
      <c r="R86" s="29">
        <v>0</v>
      </c>
      <c r="S86" s="36">
        <v>2575</v>
      </c>
      <c r="T86" s="29">
        <v>0</v>
      </c>
      <c r="U86" s="13">
        <f t="shared" ref="U86" si="454">W86</f>
        <v>0</v>
      </c>
      <c r="V86" s="29">
        <v>0</v>
      </c>
      <c r="W86" s="29">
        <v>0</v>
      </c>
      <c r="X86" s="29">
        <v>0</v>
      </c>
      <c r="Y86" s="13">
        <f t="shared" ref="Y86" si="455">AA86</f>
        <v>0</v>
      </c>
      <c r="Z86" s="29">
        <v>0</v>
      </c>
      <c r="AA86" s="29">
        <v>0</v>
      </c>
      <c r="AB86" s="29">
        <v>0</v>
      </c>
      <c r="AC86" s="13">
        <f t="shared" ref="AC86" si="456">AE86</f>
        <v>0</v>
      </c>
      <c r="AD86" s="29">
        <v>0</v>
      </c>
      <c r="AE86" s="29">
        <v>0</v>
      </c>
      <c r="AF86" s="29">
        <v>0</v>
      </c>
      <c r="AG86" s="13">
        <f t="shared" ref="AG86" si="457">AI86</f>
        <v>0</v>
      </c>
      <c r="AH86" s="29">
        <v>0</v>
      </c>
      <c r="AI86" s="29">
        <v>0</v>
      </c>
      <c r="AJ86" s="29">
        <v>0</v>
      </c>
      <c r="AK86" s="13">
        <f t="shared" ref="AK86" si="458">AM86</f>
        <v>0</v>
      </c>
      <c r="AL86" s="29">
        <v>0</v>
      </c>
      <c r="AM86" s="29">
        <v>0</v>
      </c>
      <c r="AN86" s="29">
        <v>0</v>
      </c>
      <c r="AO86" s="13">
        <f t="shared" ref="AO86" si="459">AQ86</f>
        <v>0</v>
      </c>
      <c r="AP86" s="29">
        <v>0</v>
      </c>
      <c r="AQ86" s="29">
        <v>0</v>
      </c>
      <c r="AR86" s="29">
        <v>0</v>
      </c>
      <c r="AS86" s="13">
        <f t="shared" ref="AS86" si="460">AU86</f>
        <v>0</v>
      </c>
      <c r="AT86" s="29">
        <v>0</v>
      </c>
      <c r="AU86" s="29">
        <v>0</v>
      </c>
      <c r="AV86" s="29">
        <v>0</v>
      </c>
      <c r="AW86" s="13">
        <f t="shared" ref="AW86" si="461">AY86</f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234</v>
      </c>
      <c r="B87" s="74" t="s">
        <v>267</v>
      </c>
      <c r="C87" s="11" t="s">
        <v>22</v>
      </c>
      <c r="D87" s="11" t="s">
        <v>54</v>
      </c>
      <c r="E87" s="13">
        <f t="shared" si="382"/>
        <v>1470.2</v>
      </c>
      <c r="F87" s="13">
        <f t="shared" si="383"/>
        <v>0</v>
      </c>
      <c r="G87" s="13">
        <f t="shared" si="384"/>
        <v>1470.2</v>
      </c>
      <c r="H87" s="13">
        <f t="shared" si="385"/>
        <v>0</v>
      </c>
      <c r="I87" s="13">
        <f t="shared" ref="I87" si="462">K87</f>
        <v>0</v>
      </c>
      <c r="J87" s="29">
        <v>0</v>
      </c>
      <c r="K87" s="13">
        <v>0</v>
      </c>
      <c r="L87" s="29">
        <v>0</v>
      </c>
      <c r="M87" s="13">
        <f t="shared" ref="M87" si="463">O87</f>
        <v>0</v>
      </c>
      <c r="N87" s="29">
        <v>0</v>
      </c>
      <c r="O87" s="36">
        <v>0</v>
      </c>
      <c r="P87" s="29">
        <v>0</v>
      </c>
      <c r="Q87" s="13">
        <f t="shared" ref="Q87" si="464">S87</f>
        <v>1470.2</v>
      </c>
      <c r="R87" s="29">
        <v>0</v>
      </c>
      <c r="S87" s="36">
        <v>1470.2</v>
      </c>
      <c r="T87" s="29">
        <v>0</v>
      </c>
      <c r="U87" s="13">
        <f t="shared" ref="U87" si="465">W87</f>
        <v>0</v>
      </c>
      <c r="V87" s="29">
        <v>0</v>
      </c>
      <c r="W87" s="29">
        <v>0</v>
      </c>
      <c r="X87" s="29">
        <v>0</v>
      </c>
      <c r="Y87" s="13">
        <f t="shared" ref="Y87" si="466">AA87</f>
        <v>0</v>
      </c>
      <c r="Z87" s="29">
        <v>0</v>
      </c>
      <c r="AA87" s="29">
        <v>0</v>
      </c>
      <c r="AB87" s="29">
        <v>0</v>
      </c>
      <c r="AC87" s="13">
        <f t="shared" ref="AC87" si="467">AE87</f>
        <v>0</v>
      </c>
      <c r="AD87" s="29">
        <v>0</v>
      </c>
      <c r="AE87" s="29">
        <v>0</v>
      </c>
      <c r="AF87" s="29">
        <v>0</v>
      </c>
      <c r="AG87" s="13">
        <f t="shared" ref="AG87" si="468">AI87</f>
        <v>0</v>
      </c>
      <c r="AH87" s="29">
        <v>0</v>
      </c>
      <c r="AI87" s="29">
        <v>0</v>
      </c>
      <c r="AJ87" s="29">
        <v>0</v>
      </c>
      <c r="AK87" s="13">
        <f t="shared" ref="AK87" si="469">AM87</f>
        <v>0</v>
      </c>
      <c r="AL87" s="29">
        <v>0</v>
      </c>
      <c r="AM87" s="29">
        <v>0</v>
      </c>
      <c r="AN87" s="29">
        <v>0</v>
      </c>
      <c r="AO87" s="13">
        <f t="shared" ref="AO87" si="470">AQ87</f>
        <v>0</v>
      </c>
      <c r="AP87" s="29">
        <v>0</v>
      </c>
      <c r="AQ87" s="29">
        <v>0</v>
      </c>
      <c r="AR87" s="29">
        <v>0</v>
      </c>
      <c r="AS87" s="13">
        <f t="shared" ref="AS87" si="471">AU87</f>
        <v>0</v>
      </c>
      <c r="AT87" s="29">
        <v>0</v>
      </c>
      <c r="AU87" s="29">
        <v>0</v>
      </c>
      <c r="AV87" s="29">
        <v>0</v>
      </c>
      <c r="AW87" s="13">
        <f t="shared" ref="AW87" si="472">AY87</f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235</v>
      </c>
      <c r="B88" s="58" t="s">
        <v>286</v>
      </c>
      <c r="C88" s="41" t="s">
        <v>22</v>
      </c>
      <c r="D88" s="11" t="s">
        <v>54</v>
      </c>
      <c r="E88" s="13">
        <f t="shared" si="382"/>
        <v>6365.5</v>
      </c>
      <c r="F88" s="13">
        <f t="shared" si="383"/>
        <v>0</v>
      </c>
      <c r="G88" s="13">
        <f t="shared" si="384"/>
        <v>6365.5</v>
      </c>
      <c r="H88" s="13">
        <f t="shared" si="385"/>
        <v>0</v>
      </c>
      <c r="I88" s="13">
        <f t="shared" ref="I88" si="473">K88</f>
        <v>0</v>
      </c>
      <c r="J88" s="29">
        <v>0</v>
      </c>
      <c r="K88" s="13">
        <v>0</v>
      </c>
      <c r="L88" s="29">
        <v>0</v>
      </c>
      <c r="M88" s="13">
        <f t="shared" ref="M88" si="474">O88</f>
        <v>0</v>
      </c>
      <c r="N88" s="29">
        <v>0</v>
      </c>
      <c r="O88" s="36">
        <v>0</v>
      </c>
      <c r="P88" s="29">
        <v>0</v>
      </c>
      <c r="Q88" s="13">
        <f t="shared" ref="Q88" si="475">S88</f>
        <v>6365.5</v>
      </c>
      <c r="R88" s="29">
        <v>0</v>
      </c>
      <c r="S88" s="36">
        <f>4893.3+1472.2</f>
        <v>6365.5</v>
      </c>
      <c r="T88" s="29">
        <v>0</v>
      </c>
      <c r="U88" s="13">
        <f t="shared" ref="U88" si="476">W88</f>
        <v>0</v>
      </c>
      <c r="V88" s="29">
        <v>0</v>
      </c>
      <c r="W88" s="29">
        <v>0</v>
      </c>
      <c r="X88" s="29">
        <v>0</v>
      </c>
      <c r="Y88" s="13">
        <f t="shared" ref="Y88" si="477">AA88</f>
        <v>0</v>
      </c>
      <c r="Z88" s="29">
        <v>0</v>
      </c>
      <c r="AA88" s="29">
        <v>0</v>
      </c>
      <c r="AB88" s="29">
        <v>0</v>
      </c>
      <c r="AC88" s="13">
        <f t="shared" ref="AC88" si="478">AE88</f>
        <v>0</v>
      </c>
      <c r="AD88" s="29">
        <v>0</v>
      </c>
      <c r="AE88" s="29">
        <v>0</v>
      </c>
      <c r="AF88" s="29">
        <v>0</v>
      </c>
      <c r="AG88" s="13">
        <f t="shared" ref="AG88" si="479">AI88</f>
        <v>0</v>
      </c>
      <c r="AH88" s="29">
        <v>0</v>
      </c>
      <c r="AI88" s="29">
        <v>0</v>
      </c>
      <c r="AJ88" s="29">
        <v>0</v>
      </c>
      <c r="AK88" s="13">
        <f t="shared" ref="AK88" si="480">AM88</f>
        <v>0</v>
      </c>
      <c r="AL88" s="29">
        <v>0</v>
      </c>
      <c r="AM88" s="29">
        <v>0</v>
      </c>
      <c r="AN88" s="29">
        <v>0</v>
      </c>
      <c r="AO88" s="13">
        <f t="shared" ref="AO88" si="481">AQ88</f>
        <v>0</v>
      </c>
      <c r="AP88" s="29">
        <v>0</v>
      </c>
      <c r="AQ88" s="29">
        <v>0</v>
      </c>
      <c r="AR88" s="29">
        <v>0</v>
      </c>
      <c r="AS88" s="13">
        <f t="shared" ref="AS88" si="482">AU88</f>
        <v>0</v>
      </c>
      <c r="AT88" s="29">
        <v>0</v>
      </c>
      <c r="AU88" s="29">
        <v>0</v>
      </c>
      <c r="AV88" s="29">
        <v>0</v>
      </c>
      <c r="AW88" s="13">
        <f t="shared" ref="AW88" si="483">AY88</f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236</v>
      </c>
      <c r="B89" s="75" t="s">
        <v>242</v>
      </c>
      <c r="C89" s="41" t="s">
        <v>22</v>
      </c>
      <c r="D89" s="11" t="s">
        <v>54</v>
      </c>
      <c r="E89" s="13">
        <f t="shared" si="382"/>
        <v>5466.4</v>
      </c>
      <c r="F89" s="13">
        <f t="shared" si="383"/>
        <v>0</v>
      </c>
      <c r="G89" s="13">
        <f t="shared" si="384"/>
        <v>5466.4</v>
      </c>
      <c r="H89" s="13">
        <f t="shared" si="385"/>
        <v>0</v>
      </c>
      <c r="I89" s="13">
        <f t="shared" ref="I89:I90" si="484">K89</f>
        <v>0</v>
      </c>
      <c r="J89" s="29">
        <v>0</v>
      </c>
      <c r="K89" s="13">
        <v>0</v>
      </c>
      <c r="L89" s="29">
        <v>0</v>
      </c>
      <c r="M89" s="13">
        <f t="shared" ref="M89:M90" si="485">O89</f>
        <v>0</v>
      </c>
      <c r="N89" s="29">
        <v>0</v>
      </c>
      <c r="O89" s="36">
        <v>0</v>
      </c>
      <c r="P89" s="29">
        <v>0</v>
      </c>
      <c r="Q89" s="13">
        <f t="shared" ref="Q89:Q90" si="486">S89</f>
        <v>5466.4</v>
      </c>
      <c r="R89" s="29">
        <v>0</v>
      </c>
      <c r="S89" s="36">
        <f>5837.2-370.8</f>
        <v>5466.4</v>
      </c>
      <c r="T89" s="29">
        <v>0</v>
      </c>
      <c r="U89" s="13">
        <f t="shared" ref="U89:U90" si="487">W89</f>
        <v>0</v>
      </c>
      <c r="V89" s="29">
        <v>0</v>
      </c>
      <c r="W89" s="29">
        <v>0</v>
      </c>
      <c r="X89" s="29">
        <v>0</v>
      </c>
      <c r="Y89" s="13">
        <f t="shared" ref="Y89:Y90" si="488">AA89</f>
        <v>0</v>
      </c>
      <c r="Z89" s="29">
        <v>0</v>
      </c>
      <c r="AA89" s="29">
        <v>0</v>
      </c>
      <c r="AB89" s="29">
        <v>0</v>
      </c>
      <c r="AC89" s="13">
        <f t="shared" ref="AC89:AC90" si="489">AE89</f>
        <v>0</v>
      </c>
      <c r="AD89" s="29">
        <v>0</v>
      </c>
      <c r="AE89" s="29">
        <v>0</v>
      </c>
      <c r="AF89" s="29">
        <v>0</v>
      </c>
      <c r="AG89" s="13">
        <f t="shared" ref="AG89:AG90" si="490">AI89</f>
        <v>0</v>
      </c>
      <c r="AH89" s="29">
        <v>0</v>
      </c>
      <c r="AI89" s="29">
        <v>0</v>
      </c>
      <c r="AJ89" s="29">
        <v>0</v>
      </c>
      <c r="AK89" s="13">
        <f t="shared" ref="AK89:AK90" si="491">AM89</f>
        <v>0</v>
      </c>
      <c r="AL89" s="29">
        <v>0</v>
      </c>
      <c r="AM89" s="29">
        <v>0</v>
      </c>
      <c r="AN89" s="29">
        <v>0</v>
      </c>
      <c r="AO89" s="13">
        <f t="shared" ref="AO89:AO90" si="492">AQ89</f>
        <v>0</v>
      </c>
      <c r="AP89" s="29">
        <v>0</v>
      </c>
      <c r="AQ89" s="29">
        <v>0</v>
      </c>
      <c r="AR89" s="29">
        <v>0</v>
      </c>
      <c r="AS89" s="13">
        <f t="shared" ref="AS89:AS90" si="493">AU89</f>
        <v>0</v>
      </c>
      <c r="AT89" s="29">
        <v>0</v>
      </c>
      <c r="AU89" s="29">
        <v>0</v>
      </c>
      <c r="AV89" s="29">
        <v>0</v>
      </c>
      <c r="AW89" s="13">
        <f t="shared" ref="AW89:AW90" si="494">AY89</f>
        <v>0</v>
      </c>
      <c r="AX89" s="29">
        <v>0</v>
      </c>
      <c r="AY89" s="29">
        <v>0</v>
      </c>
      <c r="AZ89" s="29">
        <v>0</v>
      </c>
    </row>
    <row r="90" spans="1:52" ht="78.75" x14ac:dyDescent="0.25">
      <c r="A90" s="10" t="s">
        <v>237</v>
      </c>
      <c r="B90" s="58" t="s">
        <v>243</v>
      </c>
      <c r="C90" s="41" t="s">
        <v>22</v>
      </c>
      <c r="D90" s="11" t="s">
        <v>54</v>
      </c>
      <c r="E90" s="13">
        <f t="shared" si="382"/>
        <v>3186.3999999999996</v>
      </c>
      <c r="F90" s="13">
        <f t="shared" si="383"/>
        <v>0</v>
      </c>
      <c r="G90" s="13">
        <f t="shared" si="384"/>
        <v>3186.3999999999996</v>
      </c>
      <c r="H90" s="13">
        <f t="shared" si="385"/>
        <v>0</v>
      </c>
      <c r="I90" s="13">
        <f t="shared" si="484"/>
        <v>0</v>
      </c>
      <c r="J90" s="29">
        <v>0</v>
      </c>
      <c r="K90" s="13">
        <v>0</v>
      </c>
      <c r="L90" s="29">
        <v>0</v>
      </c>
      <c r="M90" s="13">
        <f t="shared" si="485"/>
        <v>0</v>
      </c>
      <c r="N90" s="29">
        <v>0</v>
      </c>
      <c r="O90" s="36">
        <v>0</v>
      </c>
      <c r="P90" s="29">
        <v>0</v>
      </c>
      <c r="Q90" s="13">
        <f t="shared" si="486"/>
        <v>3186.3999999999996</v>
      </c>
      <c r="R90" s="29">
        <v>0</v>
      </c>
      <c r="S90" s="36">
        <f>3560.2-373.8</f>
        <v>3186.3999999999996</v>
      </c>
      <c r="T90" s="29">
        <v>0</v>
      </c>
      <c r="U90" s="13">
        <f t="shared" si="487"/>
        <v>0</v>
      </c>
      <c r="V90" s="29">
        <v>0</v>
      </c>
      <c r="W90" s="29">
        <v>0</v>
      </c>
      <c r="X90" s="29">
        <v>0</v>
      </c>
      <c r="Y90" s="13">
        <f t="shared" si="488"/>
        <v>0</v>
      </c>
      <c r="Z90" s="29">
        <v>0</v>
      </c>
      <c r="AA90" s="29">
        <v>0</v>
      </c>
      <c r="AB90" s="29">
        <v>0</v>
      </c>
      <c r="AC90" s="13">
        <f t="shared" si="489"/>
        <v>0</v>
      </c>
      <c r="AD90" s="29">
        <v>0</v>
      </c>
      <c r="AE90" s="29">
        <v>0</v>
      </c>
      <c r="AF90" s="29">
        <v>0</v>
      </c>
      <c r="AG90" s="13">
        <f t="shared" si="490"/>
        <v>0</v>
      </c>
      <c r="AH90" s="29">
        <v>0</v>
      </c>
      <c r="AI90" s="29">
        <v>0</v>
      </c>
      <c r="AJ90" s="29">
        <v>0</v>
      </c>
      <c r="AK90" s="13">
        <f t="shared" si="491"/>
        <v>0</v>
      </c>
      <c r="AL90" s="29">
        <v>0</v>
      </c>
      <c r="AM90" s="29">
        <v>0</v>
      </c>
      <c r="AN90" s="29">
        <v>0</v>
      </c>
      <c r="AO90" s="13">
        <f t="shared" si="492"/>
        <v>0</v>
      </c>
      <c r="AP90" s="29">
        <v>0</v>
      </c>
      <c r="AQ90" s="29">
        <v>0</v>
      </c>
      <c r="AR90" s="29">
        <v>0</v>
      </c>
      <c r="AS90" s="13">
        <f t="shared" si="493"/>
        <v>0</v>
      </c>
      <c r="AT90" s="29">
        <v>0</v>
      </c>
      <c r="AU90" s="29">
        <v>0</v>
      </c>
      <c r="AV90" s="29">
        <v>0</v>
      </c>
      <c r="AW90" s="13">
        <f t="shared" si="494"/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252</v>
      </c>
      <c r="B91" s="58" t="s">
        <v>244</v>
      </c>
      <c r="C91" s="41" t="s">
        <v>22</v>
      </c>
      <c r="D91" s="11" t="s">
        <v>54</v>
      </c>
      <c r="E91" s="13">
        <f t="shared" si="382"/>
        <v>4968.5</v>
      </c>
      <c r="F91" s="13">
        <f t="shared" si="383"/>
        <v>0</v>
      </c>
      <c r="G91" s="13">
        <f t="shared" si="384"/>
        <v>4968.5</v>
      </c>
      <c r="H91" s="13">
        <f t="shared" si="385"/>
        <v>0</v>
      </c>
      <c r="I91" s="13">
        <f t="shared" ref="I91" si="495">K91</f>
        <v>0</v>
      </c>
      <c r="J91" s="29">
        <v>0</v>
      </c>
      <c r="K91" s="13">
        <v>0</v>
      </c>
      <c r="L91" s="29">
        <v>0</v>
      </c>
      <c r="M91" s="13">
        <f t="shared" ref="M91" si="496">O91</f>
        <v>0</v>
      </c>
      <c r="N91" s="29">
        <v>0</v>
      </c>
      <c r="O91" s="36">
        <v>0</v>
      </c>
      <c r="P91" s="29">
        <v>0</v>
      </c>
      <c r="Q91" s="13">
        <f t="shared" ref="Q91" si="497">S91</f>
        <v>4968.5</v>
      </c>
      <c r="R91" s="29">
        <v>0</v>
      </c>
      <c r="S91" s="36">
        <v>4968.5</v>
      </c>
      <c r="T91" s="29">
        <v>0</v>
      </c>
      <c r="U91" s="13">
        <f t="shared" ref="U91" si="498">W91</f>
        <v>0</v>
      </c>
      <c r="V91" s="29">
        <v>0</v>
      </c>
      <c r="W91" s="29">
        <v>0</v>
      </c>
      <c r="X91" s="29">
        <v>0</v>
      </c>
      <c r="Y91" s="13">
        <f t="shared" ref="Y91" si="499">AA91</f>
        <v>0</v>
      </c>
      <c r="Z91" s="29">
        <v>0</v>
      </c>
      <c r="AA91" s="29">
        <v>0</v>
      </c>
      <c r="AB91" s="29">
        <v>0</v>
      </c>
      <c r="AC91" s="13">
        <f t="shared" ref="AC91" si="500">AE91</f>
        <v>0</v>
      </c>
      <c r="AD91" s="29">
        <v>0</v>
      </c>
      <c r="AE91" s="29">
        <v>0</v>
      </c>
      <c r="AF91" s="29">
        <v>0</v>
      </c>
      <c r="AG91" s="13">
        <f t="shared" ref="AG91" si="501">AI91</f>
        <v>0</v>
      </c>
      <c r="AH91" s="29">
        <v>0</v>
      </c>
      <c r="AI91" s="29">
        <v>0</v>
      </c>
      <c r="AJ91" s="29">
        <v>0</v>
      </c>
      <c r="AK91" s="13">
        <f t="shared" ref="AK91" si="502">AM91</f>
        <v>0</v>
      </c>
      <c r="AL91" s="29">
        <v>0</v>
      </c>
      <c r="AM91" s="29">
        <v>0</v>
      </c>
      <c r="AN91" s="29">
        <v>0</v>
      </c>
      <c r="AO91" s="13">
        <f t="shared" ref="AO91" si="503">AQ91</f>
        <v>0</v>
      </c>
      <c r="AP91" s="29">
        <v>0</v>
      </c>
      <c r="AQ91" s="29">
        <v>0</v>
      </c>
      <c r="AR91" s="29">
        <v>0</v>
      </c>
      <c r="AS91" s="13">
        <f t="shared" ref="AS91" si="504">AU91</f>
        <v>0</v>
      </c>
      <c r="AT91" s="29">
        <v>0</v>
      </c>
      <c r="AU91" s="29">
        <v>0</v>
      </c>
      <c r="AV91" s="29">
        <v>0</v>
      </c>
      <c r="AW91" s="13">
        <f t="shared" ref="AW91" si="505">AY91</f>
        <v>0</v>
      </c>
      <c r="AX91" s="29">
        <v>0</v>
      </c>
      <c r="AY91" s="29">
        <v>0</v>
      </c>
      <c r="AZ91" s="29">
        <v>0</v>
      </c>
    </row>
    <row r="92" spans="1:52" ht="63" x14ac:dyDescent="0.25">
      <c r="A92" s="10" t="s">
        <v>253</v>
      </c>
      <c r="B92" s="58" t="s">
        <v>245</v>
      </c>
      <c r="C92" s="41" t="s">
        <v>22</v>
      </c>
      <c r="D92" s="11" t="s">
        <v>54</v>
      </c>
      <c r="E92" s="13">
        <f t="shared" si="382"/>
        <v>4181.7999999999993</v>
      </c>
      <c r="F92" s="13">
        <f t="shared" si="383"/>
        <v>0</v>
      </c>
      <c r="G92" s="13">
        <f t="shared" si="384"/>
        <v>4181.7999999999993</v>
      </c>
      <c r="H92" s="13">
        <f t="shared" si="385"/>
        <v>0</v>
      </c>
      <c r="I92" s="13">
        <f t="shared" ref="I92" si="506">K92</f>
        <v>0</v>
      </c>
      <c r="J92" s="29">
        <v>0</v>
      </c>
      <c r="K92" s="13">
        <v>0</v>
      </c>
      <c r="L92" s="29">
        <v>0</v>
      </c>
      <c r="M92" s="13">
        <f t="shared" ref="M92" si="507">O92</f>
        <v>0</v>
      </c>
      <c r="N92" s="29">
        <v>0</v>
      </c>
      <c r="O92" s="36">
        <v>0</v>
      </c>
      <c r="P92" s="29">
        <v>0</v>
      </c>
      <c r="Q92" s="13">
        <f t="shared" ref="Q92" si="508">S92</f>
        <v>0</v>
      </c>
      <c r="R92" s="29">
        <v>0</v>
      </c>
      <c r="S92" s="36">
        <v>0</v>
      </c>
      <c r="T92" s="29">
        <v>0</v>
      </c>
      <c r="U92" s="13">
        <f t="shared" ref="U92" si="509">W92</f>
        <v>4181.7999999999993</v>
      </c>
      <c r="V92" s="29">
        <v>0</v>
      </c>
      <c r="W92" s="36">
        <f>4194.4-12.6</f>
        <v>4181.7999999999993</v>
      </c>
      <c r="X92" s="29">
        <v>0</v>
      </c>
      <c r="Y92" s="13">
        <f t="shared" ref="Y92" si="510">AA92</f>
        <v>0</v>
      </c>
      <c r="Z92" s="29">
        <v>0</v>
      </c>
      <c r="AA92" s="29">
        <v>0</v>
      </c>
      <c r="AB92" s="29">
        <v>0</v>
      </c>
      <c r="AC92" s="13">
        <f t="shared" ref="AC92" si="511">AE92</f>
        <v>0</v>
      </c>
      <c r="AD92" s="29">
        <v>0</v>
      </c>
      <c r="AE92" s="29">
        <v>0</v>
      </c>
      <c r="AF92" s="29">
        <v>0</v>
      </c>
      <c r="AG92" s="13">
        <f t="shared" ref="AG92" si="512">AI92</f>
        <v>0</v>
      </c>
      <c r="AH92" s="29">
        <v>0</v>
      </c>
      <c r="AI92" s="29">
        <v>0</v>
      </c>
      <c r="AJ92" s="29">
        <v>0</v>
      </c>
      <c r="AK92" s="13">
        <f t="shared" ref="AK92" si="513">AM92</f>
        <v>0</v>
      </c>
      <c r="AL92" s="29">
        <v>0</v>
      </c>
      <c r="AM92" s="29">
        <v>0</v>
      </c>
      <c r="AN92" s="29">
        <v>0</v>
      </c>
      <c r="AO92" s="13">
        <f t="shared" ref="AO92" si="514">AQ92</f>
        <v>0</v>
      </c>
      <c r="AP92" s="29">
        <v>0</v>
      </c>
      <c r="AQ92" s="29">
        <v>0</v>
      </c>
      <c r="AR92" s="29">
        <v>0</v>
      </c>
      <c r="AS92" s="13">
        <f t="shared" ref="AS92" si="515">AU92</f>
        <v>0</v>
      </c>
      <c r="AT92" s="29">
        <v>0</v>
      </c>
      <c r="AU92" s="29">
        <v>0</v>
      </c>
      <c r="AV92" s="29">
        <v>0</v>
      </c>
      <c r="AW92" s="13">
        <f t="shared" ref="AW92" si="516">AY92</f>
        <v>0</v>
      </c>
      <c r="AX92" s="29">
        <v>0</v>
      </c>
      <c r="AY92" s="29">
        <v>0</v>
      </c>
      <c r="AZ92" s="29">
        <v>0</v>
      </c>
    </row>
    <row r="93" spans="1:52" ht="63" x14ac:dyDescent="0.25">
      <c r="A93" s="10" t="s">
        <v>254</v>
      </c>
      <c r="B93" s="58" t="s">
        <v>246</v>
      </c>
      <c r="C93" s="41" t="s">
        <v>22</v>
      </c>
      <c r="D93" s="11" t="s">
        <v>54</v>
      </c>
      <c r="E93" s="13">
        <f t="shared" si="382"/>
        <v>5578.4</v>
      </c>
      <c r="F93" s="13">
        <f t="shared" si="383"/>
        <v>0</v>
      </c>
      <c r="G93" s="13">
        <f t="shared" si="384"/>
        <v>5578.4</v>
      </c>
      <c r="H93" s="13">
        <f t="shared" si="385"/>
        <v>0</v>
      </c>
      <c r="I93" s="13">
        <f t="shared" ref="I93" si="517">K93</f>
        <v>0</v>
      </c>
      <c r="J93" s="29">
        <v>0</v>
      </c>
      <c r="K93" s="13">
        <v>0</v>
      </c>
      <c r="L93" s="29">
        <v>0</v>
      </c>
      <c r="M93" s="13">
        <f t="shared" ref="M93" si="518">O93</f>
        <v>0</v>
      </c>
      <c r="N93" s="29">
        <v>0</v>
      </c>
      <c r="O93" s="36">
        <v>0</v>
      </c>
      <c r="P93" s="29">
        <v>0</v>
      </c>
      <c r="Q93" s="13">
        <f t="shared" ref="Q93" si="519">S93</f>
        <v>5578.4</v>
      </c>
      <c r="R93" s="29">
        <v>0</v>
      </c>
      <c r="S93" s="36">
        <f>6591.5-1013.1</f>
        <v>5578.4</v>
      </c>
      <c r="T93" s="29">
        <v>0</v>
      </c>
      <c r="U93" s="13">
        <f t="shared" ref="U93" si="520">W93</f>
        <v>0</v>
      </c>
      <c r="V93" s="29">
        <v>0</v>
      </c>
      <c r="W93" s="36">
        <v>0</v>
      </c>
      <c r="X93" s="29">
        <v>0</v>
      </c>
      <c r="Y93" s="13">
        <f t="shared" ref="Y93" si="521">AA93</f>
        <v>0</v>
      </c>
      <c r="Z93" s="29">
        <v>0</v>
      </c>
      <c r="AA93" s="29">
        <v>0</v>
      </c>
      <c r="AB93" s="29">
        <v>0</v>
      </c>
      <c r="AC93" s="13">
        <f t="shared" ref="AC93" si="522">AE93</f>
        <v>0</v>
      </c>
      <c r="AD93" s="29">
        <v>0</v>
      </c>
      <c r="AE93" s="29">
        <v>0</v>
      </c>
      <c r="AF93" s="29">
        <v>0</v>
      </c>
      <c r="AG93" s="13">
        <f t="shared" ref="AG93" si="523">AI93</f>
        <v>0</v>
      </c>
      <c r="AH93" s="29">
        <v>0</v>
      </c>
      <c r="AI93" s="29">
        <v>0</v>
      </c>
      <c r="AJ93" s="29">
        <v>0</v>
      </c>
      <c r="AK93" s="13">
        <f t="shared" ref="AK93" si="524">AM93</f>
        <v>0</v>
      </c>
      <c r="AL93" s="29">
        <v>0</v>
      </c>
      <c r="AM93" s="29">
        <v>0</v>
      </c>
      <c r="AN93" s="29">
        <v>0</v>
      </c>
      <c r="AO93" s="13">
        <f t="shared" ref="AO93" si="525">AQ93</f>
        <v>0</v>
      </c>
      <c r="AP93" s="29">
        <v>0</v>
      </c>
      <c r="AQ93" s="29">
        <v>0</v>
      </c>
      <c r="AR93" s="29">
        <v>0</v>
      </c>
      <c r="AS93" s="13">
        <f t="shared" ref="AS93" si="526">AU93</f>
        <v>0</v>
      </c>
      <c r="AT93" s="29">
        <v>0</v>
      </c>
      <c r="AU93" s="29">
        <v>0</v>
      </c>
      <c r="AV93" s="29">
        <v>0</v>
      </c>
      <c r="AW93" s="13">
        <f t="shared" ref="AW93" si="527">AY93</f>
        <v>0</v>
      </c>
      <c r="AX93" s="29">
        <v>0</v>
      </c>
      <c r="AY93" s="29">
        <v>0</v>
      </c>
      <c r="AZ93" s="29">
        <v>0</v>
      </c>
    </row>
    <row r="94" spans="1:52" ht="78.75" x14ac:dyDescent="0.25">
      <c r="A94" s="10" t="s">
        <v>255</v>
      </c>
      <c r="B94" s="58" t="s">
        <v>247</v>
      </c>
      <c r="C94" s="41" t="s">
        <v>22</v>
      </c>
      <c r="D94" s="11" t="s">
        <v>54</v>
      </c>
      <c r="E94" s="13">
        <f t="shared" si="382"/>
        <v>7399.6</v>
      </c>
      <c r="F94" s="13">
        <f t="shared" si="383"/>
        <v>0</v>
      </c>
      <c r="G94" s="13">
        <f t="shared" si="384"/>
        <v>7399.6</v>
      </c>
      <c r="H94" s="13">
        <f t="shared" si="385"/>
        <v>0</v>
      </c>
      <c r="I94" s="13">
        <f t="shared" ref="I94" si="528">K94</f>
        <v>0</v>
      </c>
      <c r="J94" s="29">
        <v>0</v>
      </c>
      <c r="K94" s="13">
        <v>0</v>
      </c>
      <c r="L94" s="29">
        <v>0</v>
      </c>
      <c r="M94" s="13">
        <f t="shared" ref="M94" si="529">O94</f>
        <v>0</v>
      </c>
      <c r="N94" s="29">
        <v>0</v>
      </c>
      <c r="O94" s="36">
        <v>0</v>
      </c>
      <c r="P94" s="29">
        <v>0</v>
      </c>
      <c r="Q94" s="13">
        <f t="shared" ref="Q94" si="530">S94</f>
        <v>7399.6</v>
      </c>
      <c r="R94" s="29">
        <v>0</v>
      </c>
      <c r="S94" s="36">
        <v>7399.6</v>
      </c>
      <c r="T94" s="29">
        <v>0</v>
      </c>
      <c r="U94" s="13">
        <f t="shared" ref="U94" si="531">W94</f>
        <v>0</v>
      </c>
      <c r="V94" s="29">
        <v>0</v>
      </c>
      <c r="W94" s="36">
        <v>0</v>
      </c>
      <c r="X94" s="29">
        <v>0</v>
      </c>
      <c r="Y94" s="13">
        <f t="shared" ref="Y94" si="532">AA94</f>
        <v>0</v>
      </c>
      <c r="Z94" s="29">
        <v>0</v>
      </c>
      <c r="AA94" s="29">
        <v>0</v>
      </c>
      <c r="AB94" s="29">
        <v>0</v>
      </c>
      <c r="AC94" s="13">
        <f t="shared" ref="AC94" si="533">AE94</f>
        <v>0</v>
      </c>
      <c r="AD94" s="29">
        <v>0</v>
      </c>
      <c r="AE94" s="29">
        <v>0</v>
      </c>
      <c r="AF94" s="29">
        <v>0</v>
      </c>
      <c r="AG94" s="13">
        <f t="shared" ref="AG94" si="534">AI94</f>
        <v>0</v>
      </c>
      <c r="AH94" s="29">
        <v>0</v>
      </c>
      <c r="AI94" s="29">
        <v>0</v>
      </c>
      <c r="AJ94" s="29">
        <v>0</v>
      </c>
      <c r="AK94" s="13">
        <f t="shared" ref="AK94" si="535">AM94</f>
        <v>0</v>
      </c>
      <c r="AL94" s="29">
        <v>0</v>
      </c>
      <c r="AM94" s="29">
        <v>0</v>
      </c>
      <c r="AN94" s="29">
        <v>0</v>
      </c>
      <c r="AO94" s="13">
        <f t="shared" ref="AO94" si="536">AQ94</f>
        <v>0</v>
      </c>
      <c r="AP94" s="29">
        <v>0</v>
      </c>
      <c r="AQ94" s="29">
        <v>0</v>
      </c>
      <c r="AR94" s="29">
        <v>0</v>
      </c>
      <c r="AS94" s="13">
        <f t="shared" ref="AS94" si="537">AU94</f>
        <v>0</v>
      </c>
      <c r="AT94" s="29">
        <v>0</v>
      </c>
      <c r="AU94" s="29">
        <v>0</v>
      </c>
      <c r="AV94" s="29">
        <v>0</v>
      </c>
      <c r="AW94" s="13">
        <f t="shared" ref="AW94" si="538">AY94</f>
        <v>0</v>
      </c>
      <c r="AX94" s="29">
        <v>0</v>
      </c>
      <c r="AY94" s="29">
        <v>0</v>
      </c>
      <c r="AZ94" s="29">
        <v>0</v>
      </c>
    </row>
    <row r="95" spans="1:52" ht="63" x14ac:dyDescent="0.25">
      <c r="A95" s="10" t="s">
        <v>256</v>
      </c>
      <c r="B95" s="58" t="s">
        <v>277</v>
      </c>
      <c r="C95" s="41" t="s">
        <v>22</v>
      </c>
      <c r="D95" s="11" t="s">
        <v>54</v>
      </c>
      <c r="E95" s="13">
        <f t="shared" si="382"/>
        <v>7620.2999999999993</v>
      </c>
      <c r="F95" s="13">
        <f t="shared" si="383"/>
        <v>0</v>
      </c>
      <c r="G95" s="13">
        <f t="shared" si="384"/>
        <v>7620.2999999999993</v>
      </c>
      <c r="H95" s="13">
        <f t="shared" si="385"/>
        <v>0</v>
      </c>
      <c r="I95" s="13">
        <f t="shared" ref="I95" si="539">K95</f>
        <v>0</v>
      </c>
      <c r="J95" s="29">
        <v>0</v>
      </c>
      <c r="K95" s="13">
        <v>0</v>
      </c>
      <c r="L95" s="29">
        <v>0</v>
      </c>
      <c r="M95" s="13">
        <f t="shared" ref="M95" si="540">O95</f>
        <v>0</v>
      </c>
      <c r="N95" s="29">
        <v>0</v>
      </c>
      <c r="O95" s="36">
        <v>0</v>
      </c>
      <c r="P95" s="29">
        <v>0</v>
      </c>
      <c r="Q95" s="13">
        <f t="shared" ref="Q95" si="541">S95</f>
        <v>7620.2999999999993</v>
      </c>
      <c r="R95" s="29">
        <v>0</v>
      </c>
      <c r="S95" s="36">
        <f>7911.9-291.6</f>
        <v>7620.2999999999993</v>
      </c>
      <c r="T95" s="29">
        <v>0</v>
      </c>
      <c r="U95" s="13">
        <f t="shared" ref="U95" si="542">W95</f>
        <v>0</v>
      </c>
      <c r="V95" s="29">
        <v>0</v>
      </c>
      <c r="W95" s="36">
        <v>0</v>
      </c>
      <c r="X95" s="29">
        <v>0</v>
      </c>
      <c r="Y95" s="13">
        <f t="shared" ref="Y95" si="543">AA95</f>
        <v>0</v>
      </c>
      <c r="Z95" s="29">
        <v>0</v>
      </c>
      <c r="AA95" s="29">
        <v>0</v>
      </c>
      <c r="AB95" s="29">
        <v>0</v>
      </c>
      <c r="AC95" s="13">
        <f t="shared" ref="AC95" si="544">AE95</f>
        <v>0</v>
      </c>
      <c r="AD95" s="29">
        <v>0</v>
      </c>
      <c r="AE95" s="29">
        <v>0</v>
      </c>
      <c r="AF95" s="29">
        <v>0</v>
      </c>
      <c r="AG95" s="13">
        <f t="shared" ref="AG95" si="545">AI95</f>
        <v>0</v>
      </c>
      <c r="AH95" s="29">
        <v>0</v>
      </c>
      <c r="AI95" s="29">
        <v>0</v>
      </c>
      <c r="AJ95" s="29">
        <v>0</v>
      </c>
      <c r="AK95" s="13">
        <f t="shared" ref="AK95" si="546">AM95</f>
        <v>0</v>
      </c>
      <c r="AL95" s="29">
        <v>0</v>
      </c>
      <c r="AM95" s="29">
        <v>0</v>
      </c>
      <c r="AN95" s="29">
        <v>0</v>
      </c>
      <c r="AO95" s="13">
        <f t="shared" ref="AO95" si="547">AQ95</f>
        <v>0</v>
      </c>
      <c r="AP95" s="29">
        <v>0</v>
      </c>
      <c r="AQ95" s="29">
        <v>0</v>
      </c>
      <c r="AR95" s="29">
        <v>0</v>
      </c>
      <c r="AS95" s="13">
        <f t="shared" ref="AS95" si="548">AU95</f>
        <v>0</v>
      </c>
      <c r="AT95" s="29">
        <v>0</v>
      </c>
      <c r="AU95" s="29">
        <v>0</v>
      </c>
      <c r="AV95" s="29">
        <v>0</v>
      </c>
      <c r="AW95" s="13">
        <f t="shared" ref="AW95" si="549">AY95</f>
        <v>0</v>
      </c>
      <c r="AX95" s="29">
        <v>0</v>
      </c>
      <c r="AY95" s="29">
        <v>0</v>
      </c>
      <c r="AZ95" s="29">
        <v>0</v>
      </c>
    </row>
    <row r="96" spans="1:52" ht="63" x14ac:dyDescent="0.25">
      <c r="A96" s="10" t="s">
        <v>257</v>
      </c>
      <c r="B96" s="58" t="s">
        <v>278</v>
      </c>
      <c r="C96" s="41" t="s">
        <v>22</v>
      </c>
      <c r="D96" s="11" t="s">
        <v>54</v>
      </c>
      <c r="E96" s="13">
        <f t="shared" si="382"/>
        <v>1226.0999999999999</v>
      </c>
      <c r="F96" s="13">
        <f t="shared" si="383"/>
        <v>0</v>
      </c>
      <c r="G96" s="13">
        <f t="shared" si="384"/>
        <v>1226.0999999999999</v>
      </c>
      <c r="H96" s="13">
        <f t="shared" si="385"/>
        <v>0</v>
      </c>
      <c r="I96" s="13">
        <f t="shared" ref="I96" si="550">K96</f>
        <v>0</v>
      </c>
      <c r="J96" s="29">
        <v>0</v>
      </c>
      <c r="K96" s="13">
        <v>0</v>
      </c>
      <c r="L96" s="29">
        <v>0</v>
      </c>
      <c r="M96" s="13">
        <f t="shared" ref="M96" si="551">O96</f>
        <v>0</v>
      </c>
      <c r="N96" s="29">
        <v>0</v>
      </c>
      <c r="O96" s="36">
        <v>0</v>
      </c>
      <c r="P96" s="29">
        <v>0</v>
      </c>
      <c r="Q96" s="13">
        <f t="shared" ref="Q96" si="552">S96</f>
        <v>1226.0999999999999</v>
      </c>
      <c r="R96" s="29">
        <v>0</v>
      </c>
      <c r="S96" s="36">
        <f>1691.2-465.1</f>
        <v>1226.0999999999999</v>
      </c>
      <c r="T96" s="29">
        <v>0</v>
      </c>
      <c r="U96" s="13">
        <f t="shared" ref="U96" si="553">W96</f>
        <v>0</v>
      </c>
      <c r="V96" s="29">
        <v>0</v>
      </c>
      <c r="W96" s="36">
        <v>0</v>
      </c>
      <c r="X96" s="29">
        <v>0</v>
      </c>
      <c r="Y96" s="13">
        <f t="shared" ref="Y96" si="554">AA96</f>
        <v>0</v>
      </c>
      <c r="Z96" s="29">
        <v>0</v>
      </c>
      <c r="AA96" s="29">
        <v>0</v>
      </c>
      <c r="AB96" s="29">
        <v>0</v>
      </c>
      <c r="AC96" s="13">
        <f t="shared" ref="AC96" si="555">AE96</f>
        <v>0</v>
      </c>
      <c r="AD96" s="29">
        <v>0</v>
      </c>
      <c r="AE96" s="29">
        <v>0</v>
      </c>
      <c r="AF96" s="29">
        <v>0</v>
      </c>
      <c r="AG96" s="13">
        <f t="shared" ref="AG96" si="556">AI96</f>
        <v>0</v>
      </c>
      <c r="AH96" s="29">
        <v>0</v>
      </c>
      <c r="AI96" s="29">
        <v>0</v>
      </c>
      <c r="AJ96" s="29">
        <v>0</v>
      </c>
      <c r="AK96" s="13">
        <f t="shared" ref="AK96" si="557">AM96</f>
        <v>0</v>
      </c>
      <c r="AL96" s="29">
        <v>0</v>
      </c>
      <c r="AM96" s="29">
        <v>0</v>
      </c>
      <c r="AN96" s="29">
        <v>0</v>
      </c>
      <c r="AO96" s="13">
        <f t="shared" ref="AO96" si="558">AQ96</f>
        <v>0</v>
      </c>
      <c r="AP96" s="29">
        <v>0</v>
      </c>
      <c r="AQ96" s="29">
        <v>0</v>
      </c>
      <c r="AR96" s="29">
        <v>0</v>
      </c>
      <c r="AS96" s="13">
        <f t="shared" ref="AS96" si="559">AU96</f>
        <v>0</v>
      </c>
      <c r="AT96" s="29">
        <v>0</v>
      </c>
      <c r="AU96" s="29">
        <v>0</v>
      </c>
      <c r="AV96" s="29">
        <v>0</v>
      </c>
      <c r="AW96" s="13">
        <f t="shared" ref="AW96" si="560">AY96</f>
        <v>0</v>
      </c>
      <c r="AX96" s="29">
        <v>0</v>
      </c>
      <c r="AY96" s="29">
        <v>0</v>
      </c>
      <c r="AZ96" s="29">
        <v>0</v>
      </c>
    </row>
    <row r="97" spans="1:52" ht="63" x14ac:dyDescent="0.25">
      <c r="A97" s="10" t="s">
        <v>258</v>
      </c>
      <c r="B97" s="58" t="s">
        <v>279</v>
      </c>
      <c r="C97" s="41" t="s">
        <v>22</v>
      </c>
      <c r="D97" s="11" t="s">
        <v>54</v>
      </c>
      <c r="E97" s="13">
        <f t="shared" si="382"/>
        <v>7567</v>
      </c>
      <c r="F97" s="13">
        <f t="shared" si="383"/>
        <v>0</v>
      </c>
      <c r="G97" s="13">
        <f t="shared" si="384"/>
        <v>7567</v>
      </c>
      <c r="H97" s="13">
        <f t="shared" si="385"/>
        <v>0</v>
      </c>
      <c r="I97" s="13">
        <f t="shared" ref="I97" si="561">K97</f>
        <v>0</v>
      </c>
      <c r="J97" s="29">
        <v>0</v>
      </c>
      <c r="K97" s="13">
        <v>0</v>
      </c>
      <c r="L97" s="29">
        <v>0</v>
      </c>
      <c r="M97" s="13">
        <f t="shared" ref="M97" si="562">O97</f>
        <v>0</v>
      </c>
      <c r="N97" s="29">
        <v>0</v>
      </c>
      <c r="O97" s="36">
        <v>0</v>
      </c>
      <c r="P97" s="29">
        <v>0</v>
      </c>
      <c r="Q97" s="13">
        <f t="shared" ref="Q97" si="563">S97</f>
        <v>7567</v>
      </c>
      <c r="R97" s="29">
        <v>0</v>
      </c>
      <c r="S97" s="36">
        <f>7789.9-504+281.1</f>
        <v>7567</v>
      </c>
      <c r="T97" s="29">
        <v>0</v>
      </c>
      <c r="U97" s="13">
        <f t="shared" ref="U97" si="564">W97</f>
        <v>0</v>
      </c>
      <c r="V97" s="29">
        <v>0</v>
      </c>
      <c r="W97" s="36">
        <v>0</v>
      </c>
      <c r="X97" s="29">
        <v>0</v>
      </c>
      <c r="Y97" s="13">
        <f t="shared" ref="Y97" si="565">AA97</f>
        <v>0</v>
      </c>
      <c r="Z97" s="29">
        <v>0</v>
      </c>
      <c r="AA97" s="29">
        <v>0</v>
      </c>
      <c r="AB97" s="29">
        <v>0</v>
      </c>
      <c r="AC97" s="13">
        <f t="shared" ref="AC97" si="566">AE97</f>
        <v>0</v>
      </c>
      <c r="AD97" s="29">
        <v>0</v>
      </c>
      <c r="AE97" s="29">
        <v>0</v>
      </c>
      <c r="AF97" s="29">
        <v>0</v>
      </c>
      <c r="AG97" s="13">
        <f t="shared" ref="AG97" si="567">AI97</f>
        <v>0</v>
      </c>
      <c r="AH97" s="29">
        <v>0</v>
      </c>
      <c r="AI97" s="29">
        <v>0</v>
      </c>
      <c r="AJ97" s="29">
        <v>0</v>
      </c>
      <c r="AK97" s="13">
        <f t="shared" ref="AK97" si="568">AM97</f>
        <v>0</v>
      </c>
      <c r="AL97" s="29">
        <v>0</v>
      </c>
      <c r="AM97" s="29">
        <v>0</v>
      </c>
      <c r="AN97" s="29">
        <v>0</v>
      </c>
      <c r="AO97" s="13">
        <f t="shared" ref="AO97" si="569">AQ97</f>
        <v>0</v>
      </c>
      <c r="AP97" s="29">
        <v>0</v>
      </c>
      <c r="AQ97" s="29">
        <v>0</v>
      </c>
      <c r="AR97" s="29">
        <v>0</v>
      </c>
      <c r="AS97" s="13">
        <f t="shared" ref="AS97" si="570">AU97</f>
        <v>0</v>
      </c>
      <c r="AT97" s="29">
        <v>0</v>
      </c>
      <c r="AU97" s="29">
        <v>0</v>
      </c>
      <c r="AV97" s="29">
        <v>0</v>
      </c>
      <c r="AW97" s="13">
        <f t="shared" ref="AW97" si="571">AY97</f>
        <v>0</v>
      </c>
      <c r="AX97" s="29">
        <v>0</v>
      </c>
      <c r="AY97" s="29">
        <v>0</v>
      </c>
      <c r="AZ97" s="29">
        <v>0</v>
      </c>
    </row>
    <row r="98" spans="1:52" ht="63" x14ac:dyDescent="0.25">
      <c r="A98" s="10" t="s">
        <v>293</v>
      </c>
      <c r="B98" s="58" t="s">
        <v>280</v>
      </c>
      <c r="C98" s="41" t="s">
        <v>22</v>
      </c>
      <c r="D98" s="11" t="s">
        <v>54</v>
      </c>
      <c r="E98" s="13">
        <f t="shared" si="382"/>
        <v>6156.9</v>
      </c>
      <c r="F98" s="13">
        <f t="shared" si="383"/>
        <v>0</v>
      </c>
      <c r="G98" s="13">
        <f t="shared" si="384"/>
        <v>6156.9</v>
      </c>
      <c r="H98" s="13">
        <f t="shared" si="385"/>
        <v>0</v>
      </c>
      <c r="I98" s="13">
        <f t="shared" ref="I98" si="572">K98</f>
        <v>0</v>
      </c>
      <c r="J98" s="29">
        <v>0</v>
      </c>
      <c r="K98" s="13">
        <v>0</v>
      </c>
      <c r="L98" s="29">
        <v>0</v>
      </c>
      <c r="M98" s="13">
        <f t="shared" ref="M98" si="573">O98</f>
        <v>0</v>
      </c>
      <c r="N98" s="29">
        <v>0</v>
      </c>
      <c r="O98" s="36">
        <v>0</v>
      </c>
      <c r="P98" s="29">
        <v>0</v>
      </c>
      <c r="Q98" s="13">
        <f t="shared" ref="Q98" si="574">S98</f>
        <v>6156.9</v>
      </c>
      <c r="R98" s="29">
        <v>0</v>
      </c>
      <c r="S98" s="36">
        <f>5906.9+250</f>
        <v>6156.9</v>
      </c>
      <c r="T98" s="29">
        <v>0</v>
      </c>
      <c r="U98" s="13">
        <f t="shared" ref="U98" si="575">W98</f>
        <v>0</v>
      </c>
      <c r="V98" s="29">
        <v>0</v>
      </c>
      <c r="W98" s="36">
        <v>0</v>
      </c>
      <c r="X98" s="29">
        <v>0</v>
      </c>
      <c r="Y98" s="13">
        <f t="shared" ref="Y98" si="576">AA98</f>
        <v>0</v>
      </c>
      <c r="Z98" s="29">
        <v>0</v>
      </c>
      <c r="AA98" s="29">
        <v>0</v>
      </c>
      <c r="AB98" s="29">
        <v>0</v>
      </c>
      <c r="AC98" s="13">
        <f t="shared" ref="AC98" si="577">AE98</f>
        <v>0</v>
      </c>
      <c r="AD98" s="29">
        <v>0</v>
      </c>
      <c r="AE98" s="29">
        <v>0</v>
      </c>
      <c r="AF98" s="29">
        <v>0</v>
      </c>
      <c r="AG98" s="13">
        <f t="shared" ref="AG98" si="578">AI98</f>
        <v>0</v>
      </c>
      <c r="AH98" s="29">
        <v>0</v>
      </c>
      <c r="AI98" s="29">
        <v>0</v>
      </c>
      <c r="AJ98" s="29">
        <v>0</v>
      </c>
      <c r="AK98" s="13">
        <f t="shared" ref="AK98" si="579">AM98</f>
        <v>0</v>
      </c>
      <c r="AL98" s="29">
        <v>0</v>
      </c>
      <c r="AM98" s="29">
        <v>0</v>
      </c>
      <c r="AN98" s="29">
        <v>0</v>
      </c>
      <c r="AO98" s="13">
        <f t="shared" ref="AO98" si="580">AQ98</f>
        <v>0</v>
      </c>
      <c r="AP98" s="29">
        <v>0</v>
      </c>
      <c r="AQ98" s="29">
        <v>0</v>
      </c>
      <c r="AR98" s="29">
        <v>0</v>
      </c>
      <c r="AS98" s="13">
        <f t="shared" ref="AS98" si="581">AU98</f>
        <v>0</v>
      </c>
      <c r="AT98" s="29">
        <v>0</v>
      </c>
      <c r="AU98" s="29">
        <v>0</v>
      </c>
      <c r="AV98" s="29">
        <v>0</v>
      </c>
      <c r="AW98" s="13">
        <f t="shared" ref="AW98" si="582">AY98</f>
        <v>0</v>
      </c>
      <c r="AX98" s="29">
        <v>0</v>
      </c>
      <c r="AY98" s="29">
        <v>0</v>
      </c>
      <c r="AZ98" s="29">
        <v>0</v>
      </c>
    </row>
    <row r="99" spans="1:52" ht="63" x14ac:dyDescent="0.25">
      <c r="A99" s="10" t="s">
        <v>294</v>
      </c>
      <c r="B99" s="58" t="s">
        <v>281</v>
      </c>
      <c r="C99" s="41" t="s">
        <v>22</v>
      </c>
      <c r="D99" s="11" t="s">
        <v>54</v>
      </c>
      <c r="E99" s="13">
        <f t="shared" si="382"/>
        <v>4946</v>
      </c>
      <c r="F99" s="13">
        <f t="shared" si="383"/>
        <v>0</v>
      </c>
      <c r="G99" s="13">
        <f t="shared" si="384"/>
        <v>4946</v>
      </c>
      <c r="H99" s="13">
        <f t="shared" si="385"/>
        <v>0</v>
      </c>
      <c r="I99" s="13">
        <f t="shared" ref="I99" si="583">K99</f>
        <v>0</v>
      </c>
      <c r="J99" s="29">
        <v>0</v>
      </c>
      <c r="K99" s="13">
        <v>0</v>
      </c>
      <c r="L99" s="29">
        <v>0</v>
      </c>
      <c r="M99" s="13">
        <f t="shared" ref="M99" si="584">O99</f>
        <v>0</v>
      </c>
      <c r="N99" s="29">
        <v>0</v>
      </c>
      <c r="O99" s="36">
        <v>0</v>
      </c>
      <c r="P99" s="29">
        <v>0</v>
      </c>
      <c r="Q99" s="13">
        <f t="shared" ref="Q99" si="585">S99</f>
        <v>4946</v>
      </c>
      <c r="R99" s="29">
        <v>0</v>
      </c>
      <c r="S99" s="36">
        <f>4887.6+58.4</f>
        <v>4946</v>
      </c>
      <c r="T99" s="29">
        <v>0</v>
      </c>
      <c r="U99" s="13">
        <f t="shared" ref="U99" si="586">W99</f>
        <v>0</v>
      </c>
      <c r="V99" s="29">
        <v>0</v>
      </c>
      <c r="W99" s="36">
        <v>0</v>
      </c>
      <c r="X99" s="29">
        <v>0</v>
      </c>
      <c r="Y99" s="13">
        <f t="shared" ref="Y99" si="587">AA99</f>
        <v>0</v>
      </c>
      <c r="Z99" s="29">
        <v>0</v>
      </c>
      <c r="AA99" s="29">
        <v>0</v>
      </c>
      <c r="AB99" s="29">
        <v>0</v>
      </c>
      <c r="AC99" s="13">
        <f t="shared" ref="AC99" si="588">AE99</f>
        <v>0</v>
      </c>
      <c r="AD99" s="29">
        <v>0</v>
      </c>
      <c r="AE99" s="29">
        <v>0</v>
      </c>
      <c r="AF99" s="29">
        <v>0</v>
      </c>
      <c r="AG99" s="13">
        <f t="shared" ref="AG99" si="589">AI99</f>
        <v>0</v>
      </c>
      <c r="AH99" s="29">
        <v>0</v>
      </c>
      <c r="AI99" s="29">
        <v>0</v>
      </c>
      <c r="AJ99" s="29">
        <v>0</v>
      </c>
      <c r="AK99" s="13">
        <f t="shared" ref="AK99" si="590">AM99</f>
        <v>0</v>
      </c>
      <c r="AL99" s="29">
        <v>0</v>
      </c>
      <c r="AM99" s="29">
        <v>0</v>
      </c>
      <c r="AN99" s="29">
        <v>0</v>
      </c>
      <c r="AO99" s="13">
        <f t="shared" ref="AO99" si="591">AQ99</f>
        <v>0</v>
      </c>
      <c r="AP99" s="29">
        <v>0</v>
      </c>
      <c r="AQ99" s="29">
        <v>0</v>
      </c>
      <c r="AR99" s="29">
        <v>0</v>
      </c>
      <c r="AS99" s="13">
        <f t="shared" ref="AS99" si="592">AU99</f>
        <v>0</v>
      </c>
      <c r="AT99" s="29">
        <v>0</v>
      </c>
      <c r="AU99" s="29">
        <v>0</v>
      </c>
      <c r="AV99" s="29">
        <v>0</v>
      </c>
      <c r="AW99" s="13">
        <f t="shared" ref="AW99" si="593">AY99</f>
        <v>0</v>
      </c>
      <c r="AX99" s="29">
        <v>0</v>
      </c>
      <c r="AY99" s="29">
        <v>0</v>
      </c>
      <c r="AZ99" s="29">
        <v>0</v>
      </c>
    </row>
    <row r="100" spans="1:52" ht="63" x14ac:dyDescent="0.25">
      <c r="A100" s="10" t="s">
        <v>295</v>
      </c>
      <c r="B100" s="69" t="s">
        <v>282</v>
      </c>
      <c r="C100" s="41" t="s">
        <v>22</v>
      </c>
      <c r="D100" s="11" t="s">
        <v>54</v>
      </c>
      <c r="E100" s="13">
        <f t="shared" si="382"/>
        <v>294.10000000000002</v>
      </c>
      <c r="F100" s="13">
        <f t="shared" si="383"/>
        <v>0</v>
      </c>
      <c r="G100" s="13">
        <f t="shared" si="384"/>
        <v>294.10000000000002</v>
      </c>
      <c r="H100" s="13">
        <f t="shared" si="385"/>
        <v>0</v>
      </c>
      <c r="I100" s="13">
        <f t="shared" ref="I100" si="594">K100</f>
        <v>0</v>
      </c>
      <c r="J100" s="29">
        <v>0</v>
      </c>
      <c r="K100" s="13">
        <v>0</v>
      </c>
      <c r="L100" s="29">
        <v>0</v>
      </c>
      <c r="M100" s="13">
        <f t="shared" ref="M100" si="595">O100</f>
        <v>0</v>
      </c>
      <c r="N100" s="29">
        <v>0</v>
      </c>
      <c r="O100" s="36">
        <v>0</v>
      </c>
      <c r="P100" s="29">
        <v>0</v>
      </c>
      <c r="Q100" s="13">
        <f t="shared" ref="Q100" si="596">S100</f>
        <v>294.10000000000002</v>
      </c>
      <c r="R100" s="29">
        <v>0</v>
      </c>
      <c r="S100" s="51">
        <v>294.10000000000002</v>
      </c>
      <c r="T100" s="29">
        <v>0</v>
      </c>
      <c r="U100" s="13">
        <f t="shared" ref="U100" si="597">W100</f>
        <v>0</v>
      </c>
      <c r="V100" s="29">
        <v>0</v>
      </c>
      <c r="W100" s="36">
        <v>0</v>
      </c>
      <c r="X100" s="29">
        <v>0</v>
      </c>
      <c r="Y100" s="13">
        <f t="shared" ref="Y100" si="598">AA100</f>
        <v>0</v>
      </c>
      <c r="Z100" s="29">
        <v>0</v>
      </c>
      <c r="AA100" s="29">
        <v>0</v>
      </c>
      <c r="AB100" s="29">
        <v>0</v>
      </c>
      <c r="AC100" s="13">
        <f t="shared" ref="AC100" si="599">AE100</f>
        <v>0</v>
      </c>
      <c r="AD100" s="29">
        <v>0</v>
      </c>
      <c r="AE100" s="29">
        <v>0</v>
      </c>
      <c r="AF100" s="29">
        <v>0</v>
      </c>
      <c r="AG100" s="13">
        <f t="shared" ref="AG100" si="600">AI100</f>
        <v>0</v>
      </c>
      <c r="AH100" s="29">
        <v>0</v>
      </c>
      <c r="AI100" s="29">
        <v>0</v>
      </c>
      <c r="AJ100" s="29">
        <v>0</v>
      </c>
      <c r="AK100" s="13">
        <f t="shared" ref="AK100" si="601">AM100</f>
        <v>0</v>
      </c>
      <c r="AL100" s="29">
        <v>0</v>
      </c>
      <c r="AM100" s="29">
        <v>0</v>
      </c>
      <c r="AN100" s="29">
        <v>0</v>
      </c>
      <c r="AO100" s="13">
        <f t="shared" ref="AO100" si="602">AQ100</f>
        <v>0</v>
      </c>
      <c r="AP100" s="29">
        <v>0</v>
      </c>
      <c r="AQ100" s="29">
        <v>0</v>
      </c>
      <c r="AR100" s="29">
        <v>0</v>
      </c>
      <c r="AS100" s="13">
        <f t="shared" ref="AS100" si="603">AU100</f>
        <v>0</v>
      </c>
      <c r="AT100" s="29">
        <v>0</v>
      </c>
      <c r="AU100" s="29">
        <v>0</v>
      </c>
      <c r="AV100" s="29">
        <v>0</v>
      </c>
      <c r="AW100" s="13">
        <f t="shared" ref="AW100" si="604">AY100</f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296</v>
      </c>
      <c r="B101" s="58" t="s">
        <v>283</v>
      </c>
      <c r="C101" s="41" t="s">
        <v>22</v>
      </c>
      <c r="D101" s="11" t="s">
        <v>54</v>
      </c>
      <c r="E101" s="13">
        <f t="shared" si="382"/>
        <v>279</v>
      </c>
      <c r="F101" s="13">
        <f t="shared" si="383"/>
        <v>0</v>
      </c>
      <c r="G101" s="13">
        <f t="shared" si="384"/>
        <v>279</v>
      </c>
      <c r="H101" s="13">
        <f t="shared" si="385"/>
        <v>0</v>
      </c>
      <c r="I101" s="13">
        <f t="shared" ref="I101:I104" si="605">K101</f>
        <v>0</v>
      </c>
      <c r="J101" s="29">
        <v>0</v>
      </c>
      <c r="K101" s="13">
        <v>0</v>
      </c>
      <c r="L101" s="29">
        <v>0</v>
      </c>
      <c r="M101" s="13">
        <f t="shared" ref="M101:M104" si="606">O101</f>
        <v>0</v>
      </c>
      <c r="N101" s="29">
        <v>0</v>
      </c>
      <c r="O101" s="36">
        <v>0</v>
      </c>
      <c r="P101" s="29">
        <v>0</v>
      </c>
      <c r="Q101" s="13">
        <f t="shared" ref="Q101:Q104" si="607">S101</f>
        <v>279</v>
      </c>
      <c r="R101" s="49">
        <v>0</v>
      </c>
      <c r="S101" s="60">
        <v>279</v>
      </c>
      <c r="T101" s="50">
        <v>0</v>
      </c>
      <c r="U101" s="13">
        <f t="shared" ref="U101:U104" si="608">W101</f>
        <v>0</v>
      </c>
      <c r="V101" s="29">
        <v>0</v>
      </c>
      <c r="W101" s="36">
        <v>0</v>
      </c>
      <c r="X101" s="29">
        <v>0</v>
      </c>
      <c r="Y101" s="13">
        <f t="shared" ref="Y101:Y104" si="609">AA101</f>
        <v>0</v>
      </c>
      <c r="Z101" s="29">
        <v>0</v>
      </c>
      <c r="AA101" s="29">
        <v>0</v>
      </c>
      <c r="AB101" s="29">
        <v>0</v>
      </c>
      <c r="AC101" s="13">
        <f t="shared" ref="AC101:AC104" si="610">AE101</f>
        <v>0</v>
      </c>
      <c r="AD101" s="29">
        <v>0</v>
      </c>
      <c r="AE101" s="29">
        <v>0</v>
      </c>
      <c r="AF101" s="29">
        <v>0</v>
      </c>
      <c r="AG101" s="13">
        <f t="shared" ref="AG101:AG104" si="611">AI101</f>
        <v>0</v>
      </c>
      <c r="AH101" s="29">
        <v>0</v>
      </c>
      <c r="AI101" s="29">
        <v>0</v>
      </c>
      <c r="AJ101" s="29">
        <v>0</v>
      </c>
      <c r="AK101" s="13">
        <f t="shared" ref="AK101:AK104" si="612">AM101</f>
        <v>0</v>
      </c>
      <c r="AL101" s="29">
        <v>0</v>
      </c>
      <c r="AM101" s="29">
        <v>0</v>
      </c>
      <c r="AN101" s="29">
        <v>0</v>
      </c>
      <c r="AO101" s="13">
        <f t="shared" ref="AO101:AO104" si="613">AQ101</f>
        <v>0</v>
      </c>
      <c r="AP101" s="29">
        <v>0</v>
      </c>
      <c r="AQ101" s="29">
        <v>0</v>
      </c>
      <c r="AR101" s="29">
        <v>0</v>
      </c>
      <c r="AS101" s="13">
        <f t="shared" ref="AS101:AS104" si="614">AU101</f>
        <v>0</v>
      </c>
      <c r="AT101" s="29">
        <v>0</v>
      </c>
      <c r="AU101" s="29">
        <v>0</v>
      </c>
      <c r="AV101" s="29">
        <v>0</v>
      </c>
      <c r="AW101" s="13">
        <f t="shared" ref="AW101:AW104" si="615">AY101</f>
        <v>0</v>
      </c>
      <c r="AX101" s="29">
        <v>0</v>
      </c>
      <c r="AY101" s="29">
        <v>0</v>
      </c>
      <c r="AZ101" s="29">
        <v>0</v>
      </c>
    </row>
    <row r="102" spans="1:52" ht="94.5" x14ac:dyDescent="0.25">
      <c r="A102" s="10" t="s">
        <v>297</v>
      </c>
      <c r="B102" s="69" t="s">
        <v>284</v>
      </c>
      <c r="C102" s="41" t="s">
        <v>22</v>
      </c>
      <c r="D102" s="11" t="s">
        <v>54</v>
      </c>
      <c r="E102" s="13">
        <f t="shared" si="382"/>
        <v>297.3</v>
      </c>
      <c r="F102" s="13">
        <f t="shared" si="383"/>
        <v>0</v>
      </c>
      <c r="G102" s="13">
        <f t="shared" si="384"/>
        <v>297.3</v>
      </c>
      <c r="H102" s="13">
        <f t="shared" si="385"/>
        <v>0</v>
      </c>
      <c r="I102" s="13">
        <f t="shared" si="605"/>
        <v>0</v>
      </c>
      <c r="J102" s="29">
        <v>0</v>
      </c>
      <c r="K102" s="13">
        <v>0</v>
      </c>
      <c r="L102" s="29">
        <v>0</v>
      </c>
      <c r="M102" s="13">
        <f t="shared" si="606"/>
        <v>0</v>
      </c>
      <c r="N102" s="29">
        <v>0</v>
      </c>
      <c r="O102" s="36">
        <v>0</v>
      </c>
      <c r="P102" s="29">
        <v>0</v>
      </c>
      <c r="Q102" s="13">
        <f t="shared" si="607"/>
        <v>297.3</v>
      </c>
      <c r="R102" s="49">
        <v>0</v>
      </c>
      <c r="S102" s="61">
        <f>420-122.7</f>
        <v>297.3</v>
      </c>
      <c r="T102" s="50">
        <v>0</v>
      </c>
      <c r="U102" s="13">
        <f t="shared" si="608"/>
        <v>0</v>
      </c>
      <c r="V102" s="29">
        <v>0</v>
      </c>
      <c r="W102" s="36">
        <v>0</v>
      </c>
      <c r="X102" s="29">
        <v>0</v>
      </c>
      <c r="Y102" s="13">
        <f t="shared" si="609"/>
        <v>0</v>
      </c>
      <c r="Z102" s="29">
        <v>0</v>
      </c>
      <c r="AA102" s="29">
        <v>0</v>
      </c>
      <c r="AB102" s="29">
        <v>0</v>
      </c>
      <c r="AC102" s="13">
        <f t="shared" si="610"/>
        <v>0</v>
      </c>
      <c r="AD102" s="29">
        <v>0</v>
      </c>
      <c r="AE102" s="29">
        <v>0</v>
      </c>
      <c r="AF102" s="29">
        <v>0</v>
      </c>
      <c r="AG102" s="13">
        <f t="shared" si="611"/>
        <v>0</v>
      </c>
      <c r="AH102" s="29">
        <v>0</v>
      </c>
      <c r="AI102" s="29">
        <v>0</v>
      </c>
      <c r="AJ102" s="29">
        <v>0</v>
      </c>
      <c r="AK102" s="13">
        <f t="shared" si="612"/>
        <v>0</v>
      </c>
      <c r="AL102" s="29">
        <v>0</v>
      </c>
      <c r="AM102" s="29">
        <v>0</v>
      </c>
      <c r="AN102" s="29">
        <v>0</v>
      </c>
      <c r="AO102" s="13">
        <f t="shared" si="613"/>
        <v>0</v>
      </c>
      <c r="AP102" s="29">
        <v>0</v>
      </c>
      <c r="AQ102" s="29">
        <v>0</v>
      </c>
      <c r="AR102" s="29">
        <v>0</v>
      </c>
      <c r="AS102" s="13">
        <f t="shared" si="614"/>
        <v>0</v>
      </c>
      <c r="AT102" s="29">
        <v>0</v>
      </c>
      <c r="AU102" s="29">
        <v>0</v>
      </c>
      <c r="AV102" s="29">
        <v>0</v>
      </c>
      <c r="AW102" s="13">
        <f t="shared" si="615"/>
        <v>0</v>
      </c>
      <c r="AX102" s="29">
        <v>0</v>
      </c>
      <c r="AY102" s="29">
        <v>0</v>
      </c>
      <c r="AZ102" s="29">
        <v>0</v>
      </c>
    </row>
    <row r="103" spans="1:52" ht="94.5" x14ac:dyDescent="0.25">
      <c r="A103" s="10" t="s">
        <v>298</v>
      </c>
      <c r="B103" s="69" t="s">
        <v>285</v>
      </c>
      <c r="C103" s="41" t="s">
        <v>22</v>
      </c>
      <c r="D103" s="11" t="s">
        <v>54</v>
      </c>
      <c r="E103" s="13">
        <f t="shared" si="382"/>
        <v>160.69999999999999</v>
      </c>
      <c r="F103" s="13">
        <f t="shared" si="383"/>
        <v>0</v>
      </c>
      <c r="G103" s="13">
        <f t="shared" si="384"/>
        <v>160.69999999999999</v>
      </c>
      <c r="H103" s="13">
        <f t="shared" si="385"/>
        <v>0</v>
      </c>
      <c r="I103" s="13">
        <f t="shared" ref="I103" si="616">K103</f>
        <v>0</v>
      </c>
      <c r="J103" s="29">
        <v>0</v>
      </c>
      <c r="K103" s="13">
        <v>0</v>
      </c>
      <c r="L103" s="29">
        <v>0</v>
      </c>
      <c r="M103" s="13">
        <f t="shared" ref="M103" si="617">O103</f>
        <v>0</v>
      </c>
      <c r="N103" s="29">
        <v>0</v>
      </c>
      <c r="O103" s="36">
        <v>0</v>
      </c>
      <c r="P103" s="29">
        <v>0</v>
      </c>
      <c r="Q103" s="13">
        <f t="shared" ref="Q103" si="618">S103</f>
        <v>160.69999999999999</v>
      </c>
      <c r="R103" s="49">
        <v>0</v>
      </c>
      <c r="S103" s="61">
        <f>228.5-67.8</f>
        <v>160.69999999999999</v>
      </c>
      <c r="T103" s="50">
        <v>0</v>
      </c>
      <c r="U103" s="13">
        <f t="shared" ref="U103" si="619">W103</f>
        <v>0</v>
      </c>
      <c r="V103" s="29">
        <v>0</v>
      </c>
      <c r="W103" s="36">
        <v>0</v>
      </c>
      <c r="X103" s="29">
        <v>0</v>
      </c>
      <c r="Y103" s="13">
        <f t="shared" ref="Y103" si="620">AA103</f>
        <v>0</v>
      </c>
      <c r="Z103" s="29">
        <v>0</v>
      </c>
      <c r="AA103" s="29">
        <v>0</v>
      </c>
      <c r="AB103" s="29">
        <v>0</v>
      </c>
      <c r="AC103" s="13">
        <f t="shared" ref="AC103" si="621">AE103</f>
        <v>0</v>
      </c>
      <c r="AD103" s="29">
        <v>0</v>
      </c>
      <c r="AE103" s="29">
        <v>0</v>
      </c>
      <c r="AF103" s="29">
        <v>0</v>
      </c>
      <c r="AG103" s="13">
        <f t="shared" ref="AG103" si="622">AI103</f>
        <v>0</v>
      </c>
      <c r="AH103" s="29">
        <v>0</v>
      </c>
      <c r="AI103" s="29">
        <v>0</v>
      </c>
      <c r="AJ103" s="29">
        <v>0</v>
      </c>
      <c r="AK103" s="13">
        <f t="shared" ref="AK103" si="623">AM103</f>
        <v>0</v>
      </c>
      <c r="AL103" s="29">
        <v>0</v>
      </c>
      <c r="AM103" s="29">
        <v>0</v>
      </c>
      <c r="AN103" s="29">
        <v>0</v>
      </c>
      <c r="AO103" s="13">
        <f t="shared" ref="AO103" si="624">AQ103</f>
        <v>0</v>
      </c>
      <c r="AP103" s="29">
        <v>0</v>
      </c>
      <c r="AQ103" s="29">
        <v>0</v>
      </c>
      <c r="AR103" s="29">
        <v>0</v>
      </c>
      <c r="AS103" s="13">
        <f t="shared" ref="AS103" si="625">AU103</f>
        <v>0</v>
      </c>
      <c r="AT103" s="29">
        <v>0</v>
      </c>
      <c r="AU103" s="29">
        <v>0</v>
      </c>
      <c r="AV103" s="29">
        <v>0</v>
      </c>
      <c r="AW103" s="13">
        <f t="shared" ref="AW103" si="626">AY103</f>
        <v>0</v>
      </c>
      <c r="AX103" s="29">
        <v>0</v>
      </c>
      <c r="AY103" s="29">
        <v>0</v>
      </c>
      <c r="AZ103" s="29">
        <v>0</v>
      </c>
    </row>
    <row r="104" spans="1:52" ht="110.25" x14ac:dyDescent="0.25">
      <c r="A104" s="10" t="s">
        <v>299</v>
      </c>
      <c r="B104" s="58" t="s">
        <v>287</v>
      </c>
      <c r="C104" s="41" t="s">
        <v>22</v>
      </c>
      <c r="D104" s="11" t="s">
        <v>54</v>
      </c>
      <c r="E104" s="13">
        <f t="shared" si="382"/>
        <v>595.1</v>
      </c>
      <c r="F104" s="13">
        <f t="shared" si="383"/>
        <v>0</v>
      </c>
      <c r="G104" s="13">
        <f t="shared" si="384"/>
        <v>595.1</v>
      </c>
      <c r="H104" s="13">
        <f t="shared" si="385"/>
        <v>0</v>
      </c>
      <c r="I104" s="13">
        <f t="shared" si="605"/>
        <v>0</v>
      </c>
      <c r="J104" s="29">
        <v>0</v>
      </c>
      <c r="K104" s="13">
        <v>0</v>
      </c>
      <c r="L104" s="29">
        <v>0</v>
      </c>
      <c r="M104" s="13">
        <f t="shared" si="606"/>
        <v>0</v>
      </c>
      <c r="N104" s="29">
        <v>0</v>
      </c>
      <c r="O104" s="36">
        <v>0</v>
      </c>
      <c r="P104" s="29">
        <v>0</v>
      </c>
      <c r="Q104" s="13">
        <f t="shared" si="607"/>
        <v>0</v>
      </c>
      <c r="R104" s="49">
        <v>0</v>
      </c>
      <c r="S104" s="63">
        <v>0</v>
      </c>
      <c r="T104" s="50">
        <v>0</v>
      </c>
      <c r="U104" s="13">
        <f t="shared" si="608"/>
        <v>595.1</v>
      </c>
      <c r="V104" s="29">
        <v>0</v>
      </c>
      <c r="W104" s="36">
        <v>595.1</v>
      </c>
      <c r="X104" s="29">
        <v>0</v>
      </c>
      <c r="Y104" s="13">
        <f t="shared" si="609"/>
        <v>0</v>
      </c>
      <c r="Z104" s="29">
        <v>0</v>
      </c>
      <c r="AA104" s="29">
        <v>0</v>
      </c>
      <c r="AB104" s="29">
        <v>0</v>
      </c>
      <c r="AC104" s="13">
        <f t="shared" si="610"/>
        <v>0</v>
      </c>
      <c r="AD104" s="29">
        <v>0</v>
      </c>
      <c r="AE104" s="29">
        <v>0</v>
      </c>
      <c r="AF104" s="29">
        <v>0</v>
      </c>
      <c r="AG104" s="13">
        <f t="shared" si="611"/>
        <v>0</v>
      </c>
      <c r="AH104" s="29">
        <v>0</v>
      </c>
      <c r="AI104" s="29">
        <v>0</v>
      </c>
      <c r="AJ104" s="29">
        <v>0</v>
      </c>
      <c r="AK104" s="13">
        <f t="shared" si="612"/>
        <v>0</v>
      </c>
      <c r="AL104" s="29">
        <v>0</v>
      </c>
      <c r="AM104" s="29">
        <v>0</v>
      </c>
      <c r="AN104" s="29">
        <v>0</v>
      </c>
      <c r="AO104" s="13">
        <f t="shared" si="613"/>
        <v>0</v>
      </c>
      <c r="AP104" s="29">
        <v>0</v>
      </c>
      <c r="AQ104" s="29">
        <v>0</v>
      </c>
      <c r="AR104" s="29">
        <v>0</v>
      </c>
      <c r="AS104" s="13">
        <f t="shared" si="614"/>
        <v>0</v>
      </c>
      <c r="AT104" s="29">
        <v>0</v>
      </c>
      <c r="AU104" s="29">
        <v>0</v>
      </c>
      <c r="AV104" s="29">
        <v>0</v>
      </c>
      <c r="AW104" s="13">
        <f t="shared" si="615"/>
        <v>0</v>
      </c>
      <c r="AX104" s="29">
        <v>0</v>
      </c>
      <c r="AY104" s="29">
        <v>0</v>
      </c>
      <c r="AZ104" s="29">
        <v>0</v>
      </c>
    </row>
    <row r="105" spans="1:52" ht="110.25" x14ac:dyDescent="0.25">
      <c r="A105" s="10" t="s">
        <v>300</v>
      </c>
      <c r="B105" s="58" t="s">
        <v>288</v>
      </c>
      <c r="C105" s="41" t="s">
        <v>22</v>
      </c>
      <c r="D105" s="11" t="s">
        <v>54</v>
      </c>
      <c r="E105" s="13">
        <f t="shared" si="382"/>
        <v>598.79999999999995</v>
      </c>
      <c r="F105" s="13">
        <f t="shared" si="383"/>
        <v>0</v>
      </c>
      <c r="G105" s="13">
        <f t="shared" si="384"/>
        <v>598.79999999999995</v>
      </c>
      <c r="H105" s="13">
        <f t="shared" si="385"/>
        <v>0</v>
      </c>
      <c r="I105" s="13">
        <f t="shared" ref="I105" si="627">K105</f>
        <v>0</v>
      </c>
      <c r="J105" s="29">
        <v>0</v>
      </c>
      <c r="K105" s="13">
        <v>0</v>
      </c>
      <c r="L105" s="29">
        <v>0</v>
      </c>
      <c r="M105" s="13">
        <f t="shared" ref="M105" si="628">O105</f>
        <v>0</v>
      </c>
      <c r="N105" s="29">
        <v>0</v>
      </c>
      <c r="O105" s="36">
        <v>0</v>
      </c>
      <c r="P105" s="29">
        <v>0</v>
      </c>
      <c r="Q105" s="13">
        <f t="shared" ref="Q105" si="629">S105</f>
        <v>0</v>
      </c>
      <c r="R105" s="49">
        <v>0</v>
      </c>
      <c r="S105" s="63">
        <v>0</v>
      </c>
      <c r="T105" s="50">
        <v>0</v>
      </c>
      <c r="U105" s="13">
        <f t="shared" ref="U105" si="630">W105</f>
        <v>598.79999999999995</v>
      </c>
      <c r="V105" s="29">
        <v>0</v>
      </c>
      <c r="W105" s="36">
        <v>598.79999999999995</v>
      </c>
      <c r="X105" s="29">
        <v>0</v>
      </c>
      <c r="Y105" s="13">
        <f t="shared" ref="Y105" si="631">AA105</f>
        <v>0</v>
      </c>
      <c r="Z105" s="29">
        <v>0</v>
      </c>
      <c r="AA105" s="29">
        <v>0</v>
      </c>
      <c r="AB105" s="29">
        <v>0</v>
      </c>
      <c r="AC105" s="13">
        <f t="shared" ref="AC105" si="632">AE105</f>
        <v>0</v>
      </c>
      <c r="AD105" s="29">
        <v>0</v>
      </c>
      <c r="AE105" s="29">
        <v>0</v>
      </c>
      <c r="AF105" s="29">
        <v>0</v>
      </c>
      <c r="AG105" s="13">
        <f t="shared" ref="AG105" si="633">AI105</f>
        <v>0</v>
      </c>
      <c r="AH105" s="29">
        <v>0</v>
      </c>
      <c r="AI105" s="29">
        <v>0</v>
      </c>
      <c r="AJ105" s="29">
        <v>0</v>
      </c>
      <c r="AK105" s="13">
        <f t="shared" ref="AK105" si="634">AM105</f>
        <v>0</v>
      </c>
      <c r="AL105" s="29">
        <v>0</v>
      </c>
      <c r="AM105" s="29">
        <v>0</v>
      </c>
      <c r="AN105" s="29">
        <v>0</v>
      </c>
      <c r="AO105" s="13">
        <f t="shared" ref="AO105" si="635">AQ105</f>
        <v>0</v>
      </c>
      <c r="AP105" s="29">
        <v>0</v>
      </c>
      <c r="AQ105" s="29">
        <v>0</v>
      </c>
      <c r="AR105" s="29">
        <v>0</v>
      </c>
      <c r="AS105" s="13">
        <f t="shared" ref="AS105" si="636">AU105</f>
        <v>0</v>
      </c>
      <c r="AT105" s="29">
        <v>0</v>
      </c>
      <c r="AU105" s="29">
        <v>0</v>
      </c>
      <c r="AV105" s="29">
        <v>0</v>
      </c>
      <c r="AW105" s="13">
        <f t="shared" ref="AW105" si="637">AY105</f>
        <v>0</v>
      </c>
      <c r="AX105" s="29">
        <v>0</v>
      </c>
      <c r="AY105" s="29">
        <v>0</v>
      </c>
      <c r="AZ105" s="29">
        <v>0</v>
      </c>
    </row>
    <row r="106" spans="1:52" ht="110.25" x14ac:dyDescent="0.25">
      <c r="A106" s="10" t="s">
        <v>301</v>
      </c>
      <c r="B106" s="58" t="s">
        <v>289</v>
      </c>
      <c r="C106" s="41" t="s">
        <v>22</v>
      </c>
      <c r="D106" s="11" t="s">
        <v>54</v>
      </c>
      <c r="E106" s="13">
        <f t="shared" si="382"/>
        <v>598</v>
      </c>
      <c r="F106" s="13">
        <f t="shared" si="383"/>
        <v>0</v>
      </c>
      <c r="G106" s="13">
        <f t="shared" si="384"/>
        <v>598</v>
      </c>
      <c r="H106" s="13">
        <f t="shared" si="385"/>
        <v>0</v>
      </c>
      <c r="I106" s="13">
        <f t="shared" ref="I106" si="638">K106</f>
        <v>0</v>
      </c>
      <c r="J106" s="29">
        <v>0</v>
      </c>
      <c r="K106" s="13">
        <v>0</v>
      </c>
      <c r="L106" s="29">
        <v>0</v>
      </c>
      <c r="M106" s="13">
        <f t="shared" ref="M106" si="639">O106</f>
        <v>0</v>
      </c>
      <c r="N106" s="29">
        <v>0</v>
      </c>
      <c r="O106" s="36">
        <v>0</v>
      </c>
      <c r="P106" s="29">
        <v>0</v>
      </c>
      <c r="Q106" s="13">
        <f t="shared" ref="Q106" si="640">S106</f>
        <v>0</v>
      </c>
      <c r="R106" s="49">
        <v>0</v>
      </c>
      <c r="S106" s="63">
        <v>0</v>
      </c>
      <c r="T106" s="50">
        <v>0</v>
      </c>
      <c r="U106" s="13">
        <f t="shared" ref="U106" si="641">W106</f>
        <v>598</v>
      </c>
      <c r="V106" s="29">
        <v>0</v>
      </c>
      <c r="W106" s="36">
        <v>598</v>
      </c>
      <c r="X106" s="29">
        <v>0</v>
      </c>
      <c r="Y106" s="13">
        <f t="shared" ref="Y106" si="642">AA106</f>
        <v>0</v>
      </c>
      <c r="Z106" s="29">
        <v>0</v>
      </c>
      <c r="AA106" s="29">
        <v>0</v>
      </c>
      <c r="AB106" s="29">
        <v>0</v>
      </c>
      <c r="AC106" s="13">
        <f t="shared" ref="AC106" si="643">AE106</f>
        <v>0</v>
      </c>
      <c r="AD106" s="29">
        <v>0</v>
      </c>
      <c r="AE106" s="29">
        <v>0</v>
      </c>
      <c r="AF106" s="29">
        <v>0</v>
      </c>
      <c r="AG106" s="13">
        <f t="shared" ref="AG106" si="644">AI106</f>
        <v>0</v>
      </c>
      <c r="AH106" s="29">
        <v>0</v>
      </c>
      <c r="AI106" s="29">
        <v>0</v>
      </c>
      <c r="AJ106" s="29">
        <v>0</v>
      </c>
      <c r="AK106" s="13">
        <f t="shared" ref="AK106" si="645">AM106</f>
        <v>0</v>
      </c>
      <c r="AL106" s="29">
        <v>0</v>
      </c>
      <c r="AM106" s="29">
        <v>0</v>
      </c>
      <c r="AN106" s="29">
        <v>0</v>
      </c>
      <c r="AO106" s="13">
        <f t="shared" ref="AO106" si="646">AQ106</f>
        <v>0</v>
      </c>
      <c r="AP106" s="29">
        <v>0</v>
      </c>
      <c r="AQ106" s="29">
        <v>0</v>
      </c>
      <c r="AR106" s="29">
        <v>0</v>
      </c>
      <c r="AS106" s="13">
        <f t="shared" ref="AS106" si="647">AU106</f>
        <v>0</v>
      </c>
      <c r="AT106" s="29">
        <v>0</v>
      </c>
      <c r="AU106" s="29">
        <v>0</v>
      </c>
      <c r="AV106" s="29">
        <v>0</v>
      </c>
      <c r="AW106" s="13">
        <f t="shared" ref="AW106" si="648">AY106</f>
        <v>0</v>
      </c>
      <c r="AX106" s="29">
        <v>0</v>
      </c>
      <c r="AY106" s="29">
        <v>0</v>
      </c>
      <c r="AZ106" s="29">
        <v>0</v>
      </c>
    </row>
    <row r="107" spans="1:52" ht="110.25" x14ac:dyDescent="0.25">
      <c r="A107" s="10" t="s">
        <v>302</v>
      </c>
      <c r="B107" s="58" t="s">
        <v>290</v>
      </c>
      <c r="C107" s="41" t="s">
        <v>22</v>
      </c>
      <c r="D107" s="11" t="s">
        <v>54</v>
      </c>
      <c r="E107" s="13">
        <f t="shared" ref="E107:E138" si="649">I107+M107+Q107+U107+Y107+AC107+AG107+AK107+AO107</f>
        <v>594.70000000000005</v>
      </c>
      <c r="F107" s="13">
        <f t="shared" ref="F107:F138" si="650">J107+N107+R107+V107+Z107+AD107+AH107+AL107+AP107</f>
        <v>0</v>
      </c>
      <c r="G107" s="13">
        <f t="shared" ref="G107:G138" si="651">K107+O107+S107+W107+AA107+AE107+AI107+AM107+AQ107</f>
        <v>594.70000000000005</v>
      </c>
      <c r="H107" s="13">
        <f t="shared" ref="H107:H138" si="652">L107+P107+T107+X107+AB107+AF107+AJ107+AN107+AR107</f>
        <v>0</v>
      </c>
      <c r="I107" s="13">
        <f t="shared" ref="I107" si="653">K107</f>
        <v>0</v>
      </c>
      <c r="J107" s="29">
        <v>0</v>
      </c>
      <c r="K107" s="13">
        <v>0</v>
      </c>
      <c r="L107" s="29">
        <v>0</v>
      </c>
      <c r="M107" s="13">
        <f t="shared" ref="M107" si="654">O107</f>
        <v>0</v>
      </c>
      <c r="N107" s="29">
        <v>0</v>
      </c>
      <c r="O107" s="36">
        <v>0</v>
      </c>
      <c r="P107" s="29">
        <v>0</v>
      </c>
      <c r="Q107" s="13">
        <f t="shared" ref="Q107" si="655">S107</f>
        <v>0</v>
      </c>
      <c r="R107" s="49">
        <v>0</v>
      </c>
      <c r="S107" s="63">
        <v>0</v>
      </c>
      <c r="T107" s="50">
        <v>0</v>
      </c>
      <c r="U107" s="13">
        <f t="shared" ref="U107" si="656">W107</f>
        <v>594.70000000000005</v>
      </c>
      <c r="V107" s="29">
        <v>0</v>
      </c>
      <c r="W107" s="36">
        <v>594.70000000000005</v>
      </c>
      <c r="X107" s="29">
        <v>0</v>
      </c>
      <c r="Y107" s="13">
        <f t="shared" ref="Y107" si="657">AA107</f>
        <v>0</v>
      </c>
      <c r="Z107" s="29">
        <v>0</v>
      </c>
      <c r="AA107" s="29">
        <v>0</v>
      </c>
      <c r="AB107" s="29">
        <v>0</v>
      </c>
      <c r="AC107" s="13">
        <f t="shared" ref="AC107" si="658">AE107</f>
        <v>0</v>
      </c>
      <c r="AD107" s="29">
        <v>0</v>
      </c>
      <c r="AE107" s="29">
        <v>0</v>
      </c>
      <c r="AF107" s="29">
        <v>0</v>
      </c>
      <c r="AG107" s="13">
        <f t="shared" ref="AG107" si="659">AI107</f>
        <v>0</v>
      </c>
      <c r="AH107" s="29">
        <v>0</v>
      </c>
      <c r="AI107" s="29">
        <v>0</v>
      </c>
      <c r="AJ107" s="29">
        <v>0</v>
      </c>
      <c r="AK107" s="13">
        <f t="shared" ref="AK107" si="660">AM107</f>
        <v>0</v>
      </c>
      <c r="AL107" s="29">
        <v>0</v>
      </c>
      <c r="AM107" s="29">
        <v>0</v>
      </c>
      <c r="AN107" s="29">
        <v>0</v>
      </c>
      <c r="AO107" s="13">
        <f t="shared" ref="AO107" si="661">AQ107</f>
        <v>0</v>
      </c>
      <c r="AP107" s="29">
        <v>0</v>
      </c>
      <c r="AQ107" s="29">
        <v>0</v>
      </c>
      <c r="AR107" s="29">
        <v>0</v>
      </c>
      <c r="AS107" s="13">
        <f t="shared" ref="AS107" si="662">AU107</f>
        <v>0</v>
      </c>
      <c r="AT107" s="29">
        <v>0</v>
      </c>
      <c r="AU107" s="29">
        <v>0</v>
      </c>
      <c r="AV107" s="29">
        <v>0</v>
      </c>
      <c r="AW107" s="13">
        <f t="shared" ref="AW107" si="663">AY107</f>
        <v>0</v>
      </c>
      <c r="AX107" s="29">
        <v>0</v>
      </c>
      <c r="AY107" s="29">
        <v>0</v>
      </c>
      <c r="AZ107" s="29">
        <v>0</v>
      </c>
    </row>
    <row r="108" spans="1:52" ht="110.25" x14ac:dyDescent="0.25">
      <c r="A108" s="10" t="s">
        <v>303</v>
      </c>
      <c r="B108" s="58" t="s">
        <v>291</v>
      </c>
      <c r="C108" s="41" t="s">
        <v>22</v>
      </c>
      <c r="D108" s="11" t="s">
        <v>54</v>
      </c>
      <c r="E108" s="13">
        <f t="shared" si="649"/>
        <v>594.70000000000005</v>
      </c>
      <c r="F108" s="13">
        <f t="shared" si="650"/>
        <v>0</v>
      </c>
      <c r="G108" s="13">
        <f t="shared" si="651"/>
        <v>594.70000000000005</v>
      </c>
      <c r="H108" s="13">
        <f t="shared" si="652"/>
        <v>0</v>
      </c>
      <c r="I108" s="13">
        <f t="shared" ref="I108" si="664">K108</f>
        <v>0</v>
      </c>
      <c r="J108" s="29">
        <v>0</v>
      </c>
      <c r="K108" s="13">
        <v>0</v>
      </c>
      <c r="L108" s="29">
        <v>0</v>
      </c>
      <c r="M108" s="13">
        <f t="shared" ref="M108" si="665">O108</f>
        <v>0</v>
      </c>
      <c r="N108" s="29">
        <v>0</v>
      </c>
      <c r="O108" s="36">
        <v>0</v>
      </c>
      <c r="P108" s="29">
        <v>0</v>
      </c>
      <c r="Q108" s="13">
        <f t="shared" ref="Q108" si="666">S108</f>
        <v>0</v>
      </c>
      <c r="R108" s="49">
        <v>0</v>
      </c>
      <c r="S108" s="63">
        <v>0</v>
      </c>
      <c r="T108" s="50">
        <v>0</v>
      </c>
      <c r="U108" s="13">
        <f t="shared" ref="U108" si="667">W108</f>
        <v>594.70000000000005</v>
      </c>
      <c r="V108" s="29">
        <v>0</v>
      </c>
      <c r="W108" s="36">
        <v>594.70000000000005</v>
      </c>
      <c r="X108" s="29">
        <v>0</v>
      </c>
      <c r="Y108" s="13">
        <f t="shared" ref="Y108" si="668">AA108</f>
        <v>0</v>
      </c>
      <c r="Z108" s="29">
        <v>0</v>
      </c>
      <c r="AA108" s="29">
        <v>0</v>
      </c>
      <c r="AB108" s="29">
        <v>0</v>
      </c>
      <c r="AC108" s="13">
        <f t="shared" ref="AC108" si="669">AE108</f>
        <v>0</v>
      </c>
      <c r="AD108" s="29">
        <v>0</v>
      </c>
      <c r="AE108" s="29">
        <v>0</v>
      </c>
      <c r="AF108" s="29">
        <v>0</v>
      </c>
      <c r="AG108" s="13">
        <f t="shared" ref="AG108" si="670">AI108</f>
        <v>0</v>
      </c>
      <c r="AH108" s="29">
        <v>0</v>
      </c>
      <c r="AI108" s="29">
        <v>0</v>
      </c>
      <c r="AJ108" s="29">
        <v>0</v>
      </c>
      <c r="AK108" s="13">
        <f t="shared" ref="AK108" si="671">AM108</f>
        <v>0</v>
      </c>
      <c r="AL108" s="29">
        <v>0</v>
      </c>
      <c r="AM108" s="29">
        <v>0</v>
      </c>
      <c r="AN108" s="29">
        <v>0</v>
      </c>
      <c r="AO108" s="13">
        <f t="shared" ref="AO108" si="672">AQ108</f>
        <v>0</v>
      </c>
      <c r="AP108" s="29">
        <v>0</v>
      </c>
      <c r="AQ108" s="29">
        <v>0</v>
      </c>
      <c r="AR108" s="29">
        <v>0</v>
      </c>
      <c r="AS108" s="13">
        <f t="shared" ref="AS108" si="673">AU108</f>
        <v>0</v>
      </c>
      <c r="AT108" s="29">
        <v>0</v>
      </c>
      <c r="AU108" s="29">
        <v>0</v>
      </c>
      <c r="AV108" s="29">
        <v>0</v>
      </c>
      <c r="AW108" s="13">
        <f t="shared" ref="AW108" si="674">AY108</f>
        <v>0</v>
      </c>
      <c r="AX108" s="29">
        <v>0</v>
      </c>
      <c r="AY108" s="29">
        <v>0</v>
      </c>
      <c r="AZ108" s="29">
        <v>0</v>
      </c>
    </row>
    <row r="109" spans="1:52" ht="78.75" x14ac:dyDescent="0.25">
      <c r="A109" s="10" t="s">
        <v>304</v>
      </c>
      <c r="B109" s="58" t="s">
        <v>316</v>
      </c>
      <c r="C109" s="41" t="s">
        <v>22</v>
      </c>
      <c r="D109" s="11" t="s">
        <v>54</v>
      </c>
      <c r="E109" s="13">
        <f t="shared" si="649"/>
        <v>1050.4000000000001</v>
      </c>
      <c r="F109" s="13">
        <f t="shared" si="650"/>
        <v>0</v>
      </c>
      <c r="G109" s="13">
        <f t="shared" si="651"/>
        <v>1050.4000000000001</v>
      </c>
      <c r="H109" s="13">
        <f t="shared" si="652"/>
        <v>0</v>
      </c>
      <c r="I109" s="13">
        <f t="shared" ref="I109" si="675">K109</f>
        <v>0</v>
      </c>
      <c r="J109" s="29">
        <v>0</v>
      </c>
      <c r="K109" s="13">
        <v>0</v>
      </c>
      <c r="L109" s="29">
        <v>0</v>
      </c>
      <c r="M109" s="13">
        <f t="shared" ref="M109" si="676">O109</f>
        <v>0</v>
      </c>
      <c r="N109" s="29">
        <v>0</v>
      </c>
      <c r="O109" s="36">
        <v>0</v>
      </c>
      <c r="P109" s="29">
        <v>0</v>
      </c>
      <c r="Q109" s="13">
        <f t="shared" ref="Q109" si="677">S109</f>
        <v>1050.4000000000001</v>
      </c>
      <c r="R109" s="49">
        <v>0</v>
      </c>
      <c r="S109" s="59">
        <v>1050.4000000000001</v>
      </c>
      <c r="T109" s="50">
        <v>0</v>
      </c>
      <c r="U109" s="13">
        <f t="shared" ref="U109" si="678">W109</f>
        <v>0</v>
      </c>
      <c r="V109" s="29">
        <v>0</v>
      </c>
      <c r="W109" s="36">
        <v>0</v>
      </c>
      <c r="X109" s="29">
        <v>0</v>
      </c>
      <c r="Y109" s="13">
        <f t="shared" ref="Y109" si="679">AA109</f>
        <v>0</v>
      </c>
      <c r="Z109" s="29">
        <v>0</v>
      </c>
      <c r="AA109" s="29">
        <v>0</v>
      </c>
      <c r="AB109" s="29">
        <v>0</v>
      </c>
      <c r="AC109" s="13">
        <f t="shared" ref="AC109" si="680">AE109</f>
        <v>0</v>
      </c>
      <c r="AD109" s="29">
        <v>0</v>
      </c>
      <c r="AE109" s="29">
        <v>0</v>
      </c>
      <c r="AF109" s="29">
        <v>0</v>
      </c>
      <c r="AG109" s="13">
        <f t="shared" ref="AG109" si="681">AI109</f>
        <v>0</v>
      </c>
      <c r="AH109" s="29">
        <v>0</v>
      </c>
      <c r="AI109" s="29">
        <v>0</v>
      </c>
      <c r="AJ109" s="29">
        <v>0</v>
      </c>
      <c r="AK109" s="13">
        <f t="shared" ref="AK109" si="682">AM109</f>
        <v>0</v>
      </c>
      <c r="AL109" s="29">
        <v>0</v>
      </c>
      <c r="AM109" s="29">
        <v>0</v>
      </c>
      <c r="AN109" s="29">
        <v>0</v>
      </c>
      <c r="AO109" s="13">
        <f t="shared" ref="AO109" si="683">AQ109</f>
        <v>0</v>
      </c>
      <c r="AP109" s="29">
        <v>0</v>
      </c>
      <c r="AQ109" s="29">
        <v>0</v>
      </c>
      <c r="AR109" s="29">
        <v>0</v>
      </c>
      <c r="AS109" s="13">
        <f t="shared" ref="AS109" si="684">AU109</f>
        <v>0</v>
      </c>
      <c r="AT109" s="29">
        <v>0</v>
      </c>
      <c r="AU109" s="29">
        <v>0</v>
      </c>
      <c r="AV109" s="29">
        <v>0</v>
      </c>
      <c r="AW109" s="13">
        <f t="shared" ref="AW109" si="685">AY109</f>
        <v>0</v>
      </c>
      <c r="AX109" s="29">
        <v>0</v>
      </c>
      <c r="AY109" s="29">
        <v>0</v>
      </c>
      <c r="AZ109" s="29">
        <v>0</v>
      </c>
    </row>
    <row r="110" spans="1:52" ht="78.75" x14ac:dyDescent="0.25">
      <c r="A110" s="10" t="s">
        <v>305</v>
      </c>
      <c r="B110" s="58" t="s">
        <v>318</v>
      </c>
      <c r="C110" s="41" t="s">
        <v>22</v>
      </c>
      <c r="D110" s="11" t="s">
        <v>54</v>
      </c>
      <c r="E110" s="13">
        <f t="shared" si="649"/>
        <v>510.2</v>
      </c>
      <c r="F110" s="13">
        <f t="shared" si="650"/>
        <v>0</v>
      </c>
      <c r="G110" s="13">
        <f t="shared" si="651"/>
        <v>510.2</v>
      </c>
      <c r="H110" s="13">
        <f t="shared" si="652"/>
        <v>0</v>
      </c>
      <c r="I110" s="13">
        <f t="shared" ref="I110" si="686">K110</f>
        <v>0</v>
      </c>
      <c r="J110" s="29">
        <v>0</v>
      </c>
      <c r="K110" s="13">
        <v>0</v>
      </c>
      <c r="L110" s="29">
        <v>0</v>
      </c>
      <c r="M110" s="13">
        <f t="shared" ref="M110" si="687">O110</f>
        <v>0</v>
      </c>
      <c r="N110" s="29">
        <v>0</v>
      </c>
      <c r="O110" s="36">
        <v>0</v>
      </c>
      <c r="P110" s="29">
        <v>0</v>
      </c>
      <c r="Q110" s="13">
        <f t="shared" ref="Q110" si="688">S110</f>
        <v>510.2</v>
      </c>
      <c r="R110" s="49">
        <v>0</v>
      </c>
      <c r="S110" s="59">
        <v>510.2</v>
      </c>
      <c r="T110" s="50">
        <v>0</v>
      </c>
      <c r="U110" s="13">
        <f t="shared" ref="U110" si="689">W110</f>
        <v>0</v>
      </c>
      <c r="V110" s="29">
        <v>0</v>
      </c>
      <c r="W110" s="36">
        <v>0</v>
      </c>
      <c r="X110" s="29">
        <v>0</v>
      </c>
      <c r="Y110" s="13">
        <f t="shared" ref="Y110" si="690">AA110</f>
        <v>0</v>
      </c>
      <c r="Z110" s="29">
        <v>0</v>
      </c>
      <c r="AA110" s="29">
        <v>0</v>
      </c>
      <c r="AB110" s="29">
        <v>0</v>
      </c>
      <c r="AC110" s="13">
        <f t="shared" ref="AC110" si="691">AE110</f>
        <v>0</v>
      </c>
      <c r="AD110" s="29">
        <v>0</v>
      </c>
      <c r="AE110" s="29">
        <v>0</v>
      </c>
      <c r="AF110" s="29">
        <v>0</v>
      </c>
      <c r="AG110" s="13">
        <f t="shared" ref="AG110" si="692">AI110</f>
        <v>0</v>
      </c>
      <c r="AH110" s="29">
        <v>0</v>
      </c>
      <c r="AI110" s="29">
        <v>0</v>
      </c>
      <c r="AJ110" s="29">
        <v>0</v>
      </c>
      <c r="AK110" s="13">
        <f t="shared" ref="AK110" si="693">AM110</f>
        <v>0</v>
      </c>
      <c r="AL110" s="29">
        <v>0</v>
      </c>
      <c r="AM110" s="29">
        <v>0</v>
      </c>
      <c r="AN110" s="29">
        <v>0</v>
      </c>
      <c r="AO110" s="13">
        <f t="shared" ref="AO110" si="694">AQ110</f>
        <v>0</v>
      </c>
      <c r="AP110" s="29">
        <v>0</v>
      </c>
      <c r="AQ110" s="29">
        <v>0</v>
      </c>
      <c r="AR110" s="29">
        <v>0</v>
      </c>
      <c r="AS110" s="13">
        <f t="shared" ref="AS110" si="695">AU110</f>
        <v>0</v>
      </c>
      <c r="AT110" s="29">
        <v>0</v>
      </c>
      <c r="AU110" s="29">
        <v>0</v>
      </c>
      <c r="AV110" s="29">
        <v>0</v>
      </c>
      <c r="AW110" s="13">
        <f t="shared" ref="AW110" si="696">AY110</f>
        <v>0</v>
      </c>
      <c r="AX110" s="29">
        <v>0</v>
      </c>
      <c r="AY110" s="29">
        <v>0</v>
      </c>
      <c r="AZ110" s="29">
        <v>0</v>
      </c>
    </row>
    <row r="111" spans="1:52" ht="78.75" x14ac:dyDescent="0.25">
      <c r="A111" s="10" t="s">
        <v>311</v>
      </c>
      <c r="B111" s="58" t="s">
        <v>319</v>
      </c>
      <c r="C111" s="41" t="s">
        <v>22</v>
      </c>
      <c r="D111" s="11" t="s">
        <v>54</v>
      </c>
      <c r="E111" s="13">
        <f t="shared" si="649"/>
        <v>162.69999999999999</v>
      </c>
      <c r="F111" s="13">
        <f t="shared" si="650"/>
        <v>0</v>
      </c>
      <c r="G111" s="13">
        <f t="shared" si="651"/>
        <v>162.69999999999999</v>
      </c>
      <c r="H111" s="13">
        <f t="shared" si="652"/>
        <v>0</v>
      </c>
      <c r="I111" s="13">
        <f t="shared" ref="I111" si="697">K111</f>
        <v>0</v>
      </c>
      <c r="J111" s="29">
        <v>0</v>
      </c>
      <c r="K111" s="13">
        <v>0</v>
      </c>
      <c r="L111" s="29">
        <v>0</v>
      </c>
      <c r="M111" s="13">
        <f t="shared" ref="M111" si="698">O111</f>
        <v>0</v>
      </c>
      <c r="N111" s="29">
        <v>0</v>
      </c>
      <c r="O111" s="36">
        <v>0</v>
      </c>
      <c r="P111" s="29">
        <v>0</v>
      </c>
      <c r="Q111" s="13">
        <f t="shared" ref="Q111" si="699">S111</f>
        <v>162.69999999999999</v>
      </c>
      <c r="R111" s="49">
        <v>0</v>
      </c>
      <c r="S111" s="59">
        <v>162.69999999999999</v>
      </c>
      <c r="T111" s="50">
        <v>0</v>
      </c>
      <c r="U111" s="13">
        <f t="shared" ref="U111" si="700">W111</f>
        <v>0</v>
      </c>
      <c r="V111" s="29">
        <v>0</v>
      </c>
      <c r="W111" s="36">
        <v>0</v>
      </c>
      <c r="X111" s="29">
        <v>0</v>
      </c>
      <c r="Y111" s="13">
        <f t="shared" ref="Y111" si="701">AA111</f>
        <v>0</v>
      </c>
      <c r="Z111" s="29">
        <v>0</v>
      </c>
      <c r="AA111" s="29">
        <v>0</v>
      </c>
      <c r="AB111" s="29">
        <v>0</v>
      </c>
      <c r="AC111" s="13">
        <f t="shared" ref="AC111" si="702">AE111</f>
        <v>0</v>
      </c>
      <c r="AD111" s="29">
        <v>0</v>
      </c>
      <c r="AE111" s="29">
        <v>0</v>
      </c>
      <c r="AF111" s="29">
        <v>0</v>
      </c>
      <c r="AG111" s="13">
        <f t="shared" ref="AG111" si="703">AI111</f>
        <v>0</v>
      </c>
      <c r="AH111" s="29">
        <v>0</v>
      </c>
      <c r="AI111" s="29">
        <v>0</v>
      </c>
      <c r="AJ111" s="29">
        <v>0</v>
      </c>
      <c r="AK111" s="13">
        <f t="shared" ref="AK111" si="704">AM111</f>
        <v>0</v>
      </c>
      <c r="AL111" s="29">
        <v>0</v>
      </c>
      <c r="AM111" s="29">
        <v>0</v>
      </c>
      <c r="AN111" s="29">
        <v>0</v>
      </c>
      <c r="AO111" s="13">
        <f t="shared" ref="AO111" si="705">AQ111</f>
        <v>0</v>
      </c>
      <c r="AP111" s="29">
        <v>0</v>
      </c>
      <c r="AQ111" s="29">
        <v>0</v>
      </c>
      <c r="AR111" s="29">
        <v>0</v>
      </c>
      <c r="AS111" s="13">
        <f t="shared" ref="AS111" si="706">AU111</f>
        <v>0</v>
      </c>
      <c r="AT111" s="29">
        <v>0</v>
      </c>
      <c r="AU111" s="29">
        <v>0</v>
      </c>
      <c r="AV111" s="29">
        <v>0</v>
      </c>
      <c r="AW111" s="13">
        <f t="shared" ref="AW111" si="707">AY111</f>
        <v>0</v>
      </c>
      <c r="AX111" s="29">
        <v>0</v>
      </c>
      <c r="AY111" s="29">
        <v>0</v>
      </c>
      <c r="AZ111" s="29">
        <v>0</v>
      </c>
    </row>
    <row r="112" spans="1:52" ht="63" x14ac:dyDescent="0.25">
      <c r="A112" s="10" t="s">
        <v>314</v>
      </c>
      <c r="B112" s="58" t="s">
        <v>329</v>
      </c>
      <c r="C112" s="41" t="s">
        <v>22</v>
      </c>
      <c r="D112" s="11" t="s">
        <v>54</v>
      </c>
      <c r="E112" s="13">
        <f t="shared" si="649"/>
        <v>2338.1999999999998</v>
      </c>
      <c r="F112" s="13">
        <f t="shared" si="650"/>
        <v>0</v>
      </c>
      <c r="G112" s="13">
        <f t="shared" si="651"/>
        <v>2338.1999999999998</v>
      </c>
      <c r="H112" s="13">
        <f t="shared" si="652"/>
        <v>0</v>
      </c>
      <c r="I112" s="13">
        <f t="shared" ref="I112" si="708">K112</f>
        <v>0</v>
      </c>
      <c r="J112" s="29">
        <v>0</v>
      </c>
      <c r="K112" s="13">
        <v>0</v>
      </c>
      <c r="L112" s="29">
        <v>0</v>
      </c>
      <c r="M112" s="13">
        <f t="shared" ref="M112" si="709">O112</f>
        <v>0</v>
      </c>
      <c r="N112" s="29">
        <v>0</v>
      </c>
      <c r="O112" s="36">
        <v>0</v>
      </c>
      <c r="P112" s="29">
        <v>0</v>
      </c>
      <c r="Q112" s="13">
        <f t="shared" ref="Q112" si="710">S112</f>
        <v>2338.1999999999998</v>
      </c>
      <c r="R112" s="49">
        <v>0</v>
      </c>
      <c r="S112" s="59">
        <v>2338.1999999999998</v>
      </c>
      <c r="T112" s="50">
        <v>0</v>
      </c>
      <c r="U112" s="13">
        <f t="shared" ref="U112" si="711">W112</f>
        <v>0</v>
      </c>
      <c r="V112" s="29">
        <v>0</v>
      </c>
      <c r="W112" s="36">
        <v>0</v>
      </c>
      <c r="X112" s="29">
        <v>0</v>
      </c>
      <c r="Y112" s="13">
        <f t="shared" ref="Y112" si="712">AA112</f>
        <v>0</v>
      </c>
      <c r="Z112" s="29">
        <v>0</v>
      </c>
      <c r="AA112" s="29">
        <v>0</v>
      </c>
      <c r="AB112" s="29">
        <v>0</v>
      </c>
      <c r="AC112" s="13">
        <f t="shared" ref="AC112" si="713">AE112</f>
        <v>0</v>
      </c>
      <c r="AD112" s="29">
        <v>0</v>
      </c>
      <c r="AE112" s="29">
        <v>0</v>
      </c>
      <c r="AF112" s="29">
        <v>0</v>
      </c>
      <c r="AG112" s="13">
        <f t="shared" ref="AG112" si="714">AI112</f>
        <v>0</v>
      </c>
      <c r="AH112" s="29">
        <v>0</v>
      </c>
      <c r="AI112" s="29">
        <v>0</v>
      </c>
      <c r="AJ112" s="29">
        <v>0</v>
      </c>
      <c r="AK112" s="13">
        <f t="shared" ref="AK112" si="715">AM112</f>
        <v>0</v>
      </c>
      <c r="AL112" s="29">
        <v>0</v>
      </c>
      <c r="AM112" s="29">
        <v>0</v>
      </c>
      <c r="AN112" s="29">
        <v>0</v>
      </c>
      <c r="AO112" s="13">
        <f t="shared" ref="AO112" si="716">AQ112</f>
        <v>0</v>
      </c>
      <c r="AP112" s="29">
        <v>0</v>
      </c>
      <c r="AQ112" s="29">
        <v>0</v>
      </c>
      <c r="AR112" s="29">
        <v>0</v>
      </c>
      <c r="AS112" s="13">
        <f t="shared" ref="AS112" si="717">AU112</f>
        <v>0</v>
      </c>
      <c r="AT112" s="29">
        <v>0</v>
      </c>
      <c r="AU112" s="29">
        <v>0</v>
      </c>
      <c r="AV112" s="29">
        <v>0</v>
      </c>
      <c r="AW112" s="13">
        <f t="shared" ref="AW112" si="718">AY112</f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317</v>
      </c>
      <c r="B113" s="58" t="s">
        <v>390</v>
      </c>
      <c r="C113" s="41" t="s">
        <v>22</v>
      </c>
      <c r="D113" s="11" t="s">
        <v>54</v>
      </c>
      <c r="E113" s="13">
        <f t="shared" si="649"/>
        <v>598.70000000000005</v>
      </c>
      <c r="F113" s="13">
        <f t="shared" si="650"/>
        <v>0</v>
      </c>
      <c r="G113" s="13">
        <f t="shared" si="651"/>
        <v>598.70000000000005</v>
      </c>
      <c r="H113" s="13">
        <f t="shared" si="652"/>
        <v>0</v>
      </c>
      <c r="I113" s="13">
        <f t="shared" ref="I113" si="719">K113</f>
        <v>0</v>
      </c>
      <c r="J113" s="29">
        <v>0</v>
      </c>
      <c r="K113" s="13">
        <v>0</v>
      </c>
      <c r="L113" s="29">
        <v>0</v>
      </c>
      <c r="M113" s="13">
        <f t="shared" ref="M113" si="720">O113</f>
        <v>0</v>
      </c>
      <c r="N113" s="29">
        <v>0</v>
      </c>
      <c r="O113" s="36">
        <v>0</v>
      </c>
      <c r="P113" s="29">
        <v>0</v>
      </c>
      <c r="Q113" s="13">
        <f t="shared" ref="Q113" si="721">S113</f>
        <v>598.70000000000005</v>
      </c>
      <c r="R113" s="49">
        <v>0</v>
      </c>
      <c r="S113" s="59">
        <v>598.70000000000005</v>
      </c>
      <c r="T113" s="50">
        <v>0</v>
      </c>
      <c r="U113" s="13">
        <f t="shared" ref="U113" si="722">W113</f>
        <v>0</v>
      </c>
      <c r="V113" s="29">
        <v>0</v>
      </c>
      <c r="W113" s="36">
        <v>0</v>
      </c>
      <c r="X113" s="29">
        <v>0</v>
      </c>
      <c r="Y113" s="13">
        <f t="shared" ref="Y113" si="723">AA113</f>
        <v>0</v>
      </c>
      <c r="Z113" s="29">
        <v>0</v>
      </c>
      <c r="AA113" s="29">
        <v>0</v>
      </c>
      <c r="AB113" s="29">
        <v>0</v>
      </c>
      <c r="AC113" s="13">
        <f t="shared" ref="AC113" si="724">AE113</f>
        <v>0</v>
      </c>
      <c r="AD113" s="29">
        <v>0</v>
      </c>
      <c r="AE113" s="29">
        <v>0</v>
      </c>
      <c r="AF113" s="29">
        <v>0</v>
      </c>
      <c r="AG113" s="13">
        <f t="shared" ref="AG113" si="725">AI113</f>
        <v>0</v>
      </c>
      <c r="AH113" s="29">
        <v>0</v>
      </c>
      <c r="AI113" s="29">
        <v>0</v>
      </c>
      <c r="AJ113" s="29">
        <v>0</v>
      </c>
      <c r="AK113" s="13">
        <f t="shared" ref="AK113" si="726">AM113</f>
        <v>0</v>
      </c>
      <c r="AL113" s="29">
        <v>0</v>
      </c>
      <c r="AM113" s="29">
        <v>0</v>
      </c>
      <c r="AN113" s="29">
        <v>0</v>
      </c>
      <c r="AO113" s="13">
        <f t="shared" ref="AO113" si="727">AQ113</f>
        <v>0</v>
      </c>
      <c r="AP113" s="29">
        <v>0</v>
      </c>
      <c r="AQ113" s="29">
        <v>0</v>
      </c>
      <c r="AR113" s="29">
        <v>0</v>
      </c>
      <c r="AS113" s="13">
        <f t="shared" ref="AS113" si="728">AU113</f>
        <v>0</v>
      </c>
      <c r="AT113" s="29">
        <v>0</v>
      </c>
      <c r="AU113" s="29">
        <v>0</v>
      </c>
      <c r="AV113" s="29">
        <v>0</v>
      </c>
      <c r="AW113" s="13">
        <f t="shared" ref="AW113" si="729">AY113</f>
        <v>0</v>
      </c>
      <c r="AX113" s="29">
        <v>0</v>
      </c>
      <c r="AY113" s="29">
        <v>0</v>
      </c>
      <c r="AZ113" s="29">
        <v>0</v>
      </c>
    </row>
    <row r="114" spans="1:52" ht="126" x14ac:dyDescent="0.25">
      <c r="A114" s="10" t="s">
        <v>321</v>
      </c>
      <c r="B114" s="58" t="s">
        <v>348</v>
      </c>
      <c r="C114" s="41" t="s">
        <v>22</v>
      </c>
      <c r="D114" s="11" t="s">
        <v>54</v>
      </c>
      <c r="E114" s="13">
        <f t="shared" si="649"/>
        <v>600</v>
      </c>
      <c r="F114" s="13">
        <f t="shared" si="650"/>
        <v>0</v>
      </c>
      <c r="G114" s="13">
        <f t="shared" si="651"/>
        <v>600</v>
      </c>
      <c r="H114" s="13">
        <f t="shared" si="652"/>
        <v>0</v>
      </c>
      <c r="I114" s="13">
        <f t="shared" ref="I114" si="730">K114</f>
        <v>0</v>
      </c>
      <c r="J114" s="29">
        <v>0</v>
      </c>
      <c r="K114" s="13">
        <v>0</v>
      </c>
      <c r="L114" s="29">
        <v>0</v>
      </c>
      <c r="M114" s="13">
        <f t="shared" ref="M114" si="731">O114</f>
        <v>0</v>
      </c>
      <c r="N114" s="29">
        <v>0</v>
      </c>
      <c r="O114" s="36">
        <v>0</v>
      </c>
      <c r="P114" s="29">
        <v>0</v>
      </c>
      <c r="Q114" s="13">
        <f t="shared" ref="Q114" si="732">S114</f>
        <v>600</v>
      </c>
      <c r="R114" s="49">
        <v>0</v>
      </c>
      <c r="S114" s="62">
        <v>600</v>
      </c>
      <c r="T114" s="50">
        <v>0</v>
      </c>
      <c r="U114" s="13">
        <f t="shared" ref="U114" si="733">W114</f>
        <v>0</v>
      </c>
      <c r="V114" s="29">
        <v>0</v>
      </c>
      <c r="W114" s="36">
        <v>0</v>
      </c>
      <c r="X114" s="29">
        <v>0</v>
      </c>
      <c r="Y114" s="13">
        <f t="shared" ref="Y114" si="734">AA114</f>
        <v>0</v>
      </c>
      <c r="Z114" s="29">
        <v>0</v>
      </c>
      <c r="AA114" s="29">
        <v>0</v>
      </c>
      <c r="AB114" s="29">
        <v>0</v>
      </c>
      <c r="AC114" s="13">
        <f t="shared" ref="AC114" si="735">AE114</f>
        <v>0</v>
      </c>
      <c r="AD114" s="29">
        <v>0</v>
      </c>
      <c r="AE114" s="29">
        <v>0</v>
      </c>
      <c r="AF114" s="29">
        <v>0</v>
      </c>
      <c r="AG114" s="13">
        <f t="shared" ref="AG114" si="736">AI114</f>
        <v>0</v>
      </c>
      <c r="AH114" s="29">
        <v>0</v>
      </c>
      <c r="AI114" s="29">
        <v>0</v>
      </c>
      <c r="AJ114" s="29">
        <v>0</v>
      </c>
      <c r="AK114" s="13">
        <f t="shared" ref="AK114" si="737">AM114</f>
        <v>0</v>
      </c>
      <c r="AL114" s="29">
        <v>0</v>
      </c>
      <c r="AM114" s="29">
        <v>0</v>
      </c>
      <c r="AN114" s="29">
        <v>0</v>
      </c>
      <c r="AO114" s="13">
        <f t="shared" ref="AO114" si="738">AQ114</f>
        <v>0</v>
      </c>
      <c r="AP114" s="29">
        <v>0</v>
      </c>
      <c r="AQ114" s="29">
        <v>0</v>
      </c>
      <c r="AR114" s="29">
        <v>0</v>
      </c>
      <c r="AS114" s="13">
        <f t="shared" ref="AS114" si="739">AU114</f>
        <v>0</v>
      </c>
      <c r="AT114" s="29">
        <v>0</v>
      </c>
      <c r="AU114" s="29">
        <v>0</v>
      </c>
      <c r="AV114" s="29">
        <v>0</v>
      </c>
      <c r="AW114" s="13">
        <f t="shared" ref="AW114" si="740">AY114</f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328</v>
      </c>
      <c r="B115" s="58" t="s">
        <v>354</v>
      </c>
      <c r="C115" s="41" t="s">
        <v>22</v>
      </c>
      <c r="D115" s="11" t="s">
        <v>54</v>
      </c>
      <c r="E115" s="13">
        <f t="shared" si="649"/>
        <v>492.3</v>
      </c>
      <c r="F115" s="13">
        <f t="shared" si="650"/>
        <v>0</v>
      </c>
      <c r="G115" s="13">
        <f t="shared" si="651"/>
        <v>492.3</v>
      </c>
      <c r="H115" s="13">
        <f t="shared" si="652"/>
        <v>0</v>
      </c>
      <c r="I115" s="13">
        <f t="shared" ref="I115" si="741">K115</f>
        <v>0</v>
      </c>
      <c r="J115" s="29">
        <v>0</v>
      </c>
      <c r="K115" s="13">
        <v>0</v>
      </c>
      <c r="L115" s="29">
        <v>0</v>
      </c>
      <c r="M115" s="13">
        <f t="shared" ref="M115" si="742">O115</f>
        <v>0</v>
      </c>
      <c r="N115" s="29">
        <v>0</v>
      </c>
      <c r="O115" s="36">
        <v>0</v>
      </c>
      <c r="P115" s="29">
        <v>0</v>
      </c>
      <c r="Q115" s="13">
        <f t="shared" ref="Q115" si="743">S115</f>
        <v>492.3</v>
      </c>
      <c r="R115" s="49">
        <v>0</v>
      </c>
      <c r="S115" s="62">
        <v>492.3</v>
      </c>
      <c r="T115" s="50">
        <v>0</v>
      </c>
      <c r="U115" s="13">
        <f t="shared" ref="U115" si="744">W115</f>
        <v>0</v>
      </c>
      <c r="V115" s="29">
        <v>0</v>
      </c>
      <c r="W115" s="36">
        <v>0</v>
      </c>
      <c r="X115" s="29">
        <v>0</v>
      </c>
      <c r="Y115" s="13">
        <f t="shared" ref="Y115" si="745">AA115</f>
        <v>0</v>
      </c>
      <c r="Z115" s="29">
        <v>0</v>
      </c>
      <c r="AA115" s="29">
        <v>0</v>
      </c>
      <c r="AB115" s="29">
        <v>0</v>
      </c>
      <c r="AC115" s="13">
        <f t="shared" ref="AC115" si="746">AE115</f>
        <v>0</v>
      </c>
      <c r="AD115" s="29">
        <v>0</v>
      </c>
      <c r="AE115" s="29">
        <v>0</v>
      </c>
      <c r="AF115" s="29">
        <v>0</v>
      </c>
      <c r="AG115" s="13">
        <f t="shared" ref="AG115" si="747">AI115</f>
        <v>0</v>
      </c>
      <c r="AH115" s="29">
        <v>0</v>
      </c>
      <c r="AI115" s="29">
        <v>0</v>
      </c>
      <c r="AJ115" s="29">
        <v>0</v>
      </c>
      <c r="AK115" s="13">
        <f t="shared" ref="AK115" si="748">AM115</f>
        <v>0</v>
      </c>
      <c r="AL115" s="29">
        <v>0</v>
      </c>
      <c r="AM115" s="29">
        <v>0</v>
      </c>
      <c r="AN115" s="29">
        <v>0</v>
      </c>
      <c r="AO115" s="13">
        <f t="shared" ref="AO115" si="749">AQ115</f>
        <v>0</v>
      </c>
      <c r="AP115" s="29">
        <v>0</v>
      </c>
      <c r="AQ115" s="29">
        <v>0</v>
      </c>
      <c r="AR115" s="29">
        <v>0</v>
      </c>
      <c r="AS115" s="13">
        <f t="shared" ref="AS115" si="750">AU115</f>
        <v>0</v>
      </c>
      <c r="AT115" s="29">
        <v>0</v>
      </c>
      <c r="AU115" s="29">
        <v>0</v>
      </c>
      <c r="AV115" s="29">
        <v>0</v>
      </c>
      <c r="AW115" s="13">
        <f t="shared" ref="AW115" si="751">AY115</f>
        <v>0</v>
      </c>
      <c r="AX115" s="29">
        <v>0</v>
      </c>
      <c r="AY115" s="29">
        <v>0</v>
      </c>
      <c r="AZ115" s="29">
        <v>0</v>
      </c>
    </row>
    <row r="116" spans="1:52" ht="94.5" x14ac:dyDescent="0.25">
      <c r="A116" s="10" t="s">
        <v>330</v>
      </c>
      <c r="B116" s="58" t="s">
        <v>355</v>
      </c>
      <c r="C116" s="41" t="s">
        <v>22</v>
      </c>
      <c r="D116" s="11" t="s">
        <v>54</v>
      </c>
      <c r="E116" s="13">
        <f t="shared" si="649"/>
        <v>208.3</v>
      </c>
      <c r="F116" s="13">
        <f t="shared" si="650"/>
        <v>0</v>
      </c>
      <c r="G116" s="13">
        <f t="shared" si="651"/>
        <v>208.3</v>
      </c>
      <c r="H116" s="13">
        <f t="shared" si="652"/>
        <v>0</v>
      </c>
      <c r="I116" s="13">
        <f t="shared" ref="I116" si="752">K116</f>
        <v>0</v>
      </c>
      <c r="J116" s="29">
        <v>0</v>
      </c>
      <c r="K116" s="13">
        <v>0</v>
      </c>
      <c r="L116" s="29">
        <v>0</v>
      </c>
      <c r="M116" s="13">
        <f t="shared" ref="M116" si="753">O116</f>
        <v>0</v>
      </c>
      <c r="N116" s="29">
        <v>0</v>
      </c>
      <c r="O116" s="36">
        <v>0</v>
      </c>
      <c r="P116" s="29">
        <v>0</v>
      </c>
      <c r="Q116" s="13">
        <f t="shared" ref="Q116" si="754">S116</f>
        <v>208.3</v>
      </c>
      <c r="R116" s="49">
        <v>0</v>
      </c>
      <c r="S116" s="62">
        <v>208.3</v>
      </c>
      <c r="T116" s="50">
        <v>0</v>
      </c>
      <c r="U116" s="13">
        <f t="shared" ref="U116" si="755">W116</f>
        <v>0</v>
      </c>
      <c r="V116" s="29">
        <v>0</v>
      </c>
      <c r="W116" s="36">
        <v>0</v>
      </c>
      <c r="X116" s="29">
        <v>0</v>
      </c>
      <c r="Y116" s="13">
        <f t="shared" ref="Y116" si="756">AA116</f>
        <v>0</v>
      </c>
      <c r="Z116" s="29">
        <v>0</v>
      </c>
      <c r="AA116" s="29">
        <v>0</v>
      </c>
      <c r="AB116" s="29">
        <v>0</v>
      </c>
      <c r="AC116" s="13">
        <f t="shared" ref="AC116" si="757">AE116</f>
        <v>0</v>
      </c>
      <c r="AD116" s="29">
        <v>0</v>
      </c>
      <c r="AE116" s="29">
        <v>0</v>
      </c>
      <c r="AF116" s="29">
        <v>0</v>
      </c>
      <c r="AG116" s="13">
        <f t="shared" ref="AG116" si="758">AI116</f>
        <v>0</v>
      </c>
      <c r="AH116" s="29">
        <v>0</v>
      </c>
      <c r="AI116" s="29">
        <v>0</v>
      </c>
      <c r="AJ116" s="29">
        <v>0</v>
      </c>
      <c r="AK116" s="13">
        <f t="shared" ref="AK116" si="759">AM116</f>
        <v>0</v>
      </c>
      <c r="AL116" s="29">
        <v>0</v>
      </c>
      <c r="AM116" s="29">
        <v>0</v>
      </c>
      <c r="AN116" s="29">
        <v>0</v>
      </c>
      <c r="AO116" s="13">
        <f t="shared" ref="AO116" si="760">AQ116</f>
        <v>0</v>
      </c>
      <c r="AP116" s="29">
        <v>0</v>
      </c>
      <c r="AQ116" s="29">
        <v>0</v>
      </c>
      <c r="AR116" s="29">
        <v>0</v>
      </c>
      <c r="AS116" s="13">
        <f t="shared" ref="AS116" si="761">AU116</f>
        <v>0</v>
      </c>
      <c r="AT116" s="29">
        <v>0</v>
      </c>
      <c r="AU116" s="29">
        <v>0</v>
      </c>
      <c r="AV116" s="29">
        <v>0</v>
      </c>
      <c r="AW116" s="13">
        <f t="shared" ref="AW116" si="762">AY116</f>
        <v>0</v>
      </c>
      <c r="AX116" s="29">
        <v>0</v>
      </c>
      <c r="AY116" s="29">
        <v>0</v>
      </c>
      <c r="AZ116" s="29">
        <v>0</v>
      </c>
    </row>
    <row r="117" spans="1:52" ht="94.5" x14ac:dyDescent="0.25">
      <c r="A117" s="10" t="s">
        <v>336</v>
      </c>
      <c r="B117" s="58" t="s">
        <v>339</v>
      </c>
      <c r="C117" s="41" t="s">
        <v>22</v>
      </c>
      <c r="D117" s="11" t="s">
        <v>54</v>
      </c>
      <c r="E117" s="13">
        <f t="shared" si="649"/>
        <v>122</v>
      </c>
      <c r="F117" s="13">
        <f t="shared" si="650"/>
        <v>0</v>
      </c>
      <c r="G117" s="13">
        <f t="shared" si="651"/>
        <v>122</v>
      </c>
      <c r="H117" s="13">
        <f t="shared" si="652"/>
        <v>0</v>
      </c>
      <c r="I117" s="13">
        <f t="shared" ref="I117:I120" si="763">K117</f>
        <v>0</v>
      </c>
      <c r="J117" s="29">
        <v>0</v>
      </c>
      <c r="K117" s="13">
        <v>0</v>
      </c>
      <c r="L117" s="29">
        <v>0</v>
      </c>
      <c r="M117" s="13">
        <f t="shared" ref="M117:M120" si="764">O117</f>
        <v>0</v>
      </c>
      <c r="N117" s="29">
        <v>0</v>
      </c>
      <c r="O117" s="36">
        <v>0</v>
      </c>
      <c r="P117" s="29">
        <v>0</v>
      </c>
      <c r="Q117" s="13">
        <f t="shared" ref="Q117:Q120" si="765">S117</f>
        <v>122</v>
      </c>
      <c r="R117" s="49">
        <v>0</v>
      </c>
      <c r="S117" s="66">
        <v>122</v>
      </c>
      <c r="T117" s="50">
        <v>0</v>
      </c>
      <c r="U117" s="13">
        <f t="shared" ref="U117:U120" si="766">W117</f>
        <v>0</v>
      </c>
      <c r="V117" s="29">
        <v>0</v>
      </c>
      <c r="W117" s="36">
        <v>0</v>
      </c>
      <c r="X117" s="29">
        <v>0</v>
      </c>
      <c r="Y117" s="13">
        <f t="shared" ref="Y117:Y120" si="767">AA117</f>
        <v>0</v>
      </c>
      <c r="Z117" s="29">
        <v>0</v>
      </c>
      <c r="AA117" s="29">
        <v>0</v>
      </c>
      <c r="AB117" s="29">
        <v>0</v>
      </c>
      <c r="AC117" s="13">
        <f t="shared" ref="AC117:AC120" si="768">AE117</f>
        <v>0</v>
      </c>
      <c r="AD117" s="29">
        <v>0</v>
      </c>
      <c r="AE117" s="29">
        <v>0</v>
      </c>
      <c r="AF117" s="29">
        <v>0</v>
      </c>
      <c r="AG117" s="13">
        <f t="shared" ref="AG117:AG120" si="769">AI117</f>
        <v>0</v>
      </c>
      <c r="AH117" s="29">
        <v>0</v>
      </c>
      <c r="AI117" s="29">
        <v>0</v>
      </c>
      <c r="AJ117" s="29">
        <v>0</v>
      </c>
      <c r="AK117" s="13">
        <f t="shared" ref="AK117:AK120" si="770">AM117</f>
        <v>0</v>
      </c>
      <c r="AL117" s="29">
        <v>0</v>
      </c>
      <c r="AM117" s="29">
        <v>0</v>
      </c>
      <c r="AN117" s="29">
        <v>0</v>
      </c>
      <c r="AO117" s="13">
        <f t="shared" ref="AO117:AO120" si="771">AQ117</f>
        <v>0</v>
      </c>
      <c r="AP117" s="29">
        <v>0</v>
      </c>
      <c r="AQ117" s="29">
        <v>0</v>
      </c>
      <c r="AR117" s="29">
        <v>0</v>
      </c>
      <c r="AS117" s="13">
        <f t="shared" ref="AS117:AS120" si="772">AU117</f>
        <v>0</v>
      </c>
      <c r="AT117" s="29">
        <v>0</v>
      </c>
      <c r="AU117" s="29">
        <v>0</v>
      </c>
      <c r="AV117" s="29">
        <v>0</v>
      </c>
      <c r="AW117" s="13">
        <f t="shared" ref="AW117:AW120" si="773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337</v>
      </c>
      <c r="B118" s="58" t="s">
        <v>340</v>
      </c>
      <c r="C118" s="41" t="s">
        <v>22</v>
      </c>
      <c r="D118" s="11" t="s">
        <v>54</v>
      </c>
      <c r="E118" s="13">
        <f t="shared" si="649"/>
        <v>113.8</v>
      </c>
      <c r="F118" s="13">
        <f t="shared" si="650"/>
        <v>0</v>
      </c>
      <c r="G118" s="13">
        <f t="shared" si="651"/>
        <v>113.8</v>
      </c>
      <c r="H118" s="13">
        <f t="shared" si="652"/>
        <v>0</v>
      </c>
      <c r="I118" s="13">
        <f t="shared" si="763"/>
        <v>0</v>
      </c>
      <c r="J118" s="29">
        <v>0</v>
      </c>
      <c r="K118" s="13">
        <v>0</v>
      </c>
      <c r="L118" s="29">
        <v>0</v>
      </c>
      <c r="M118" s="13">
        <f t="shared" si="764"/>
        <v>0</v>
      </c>
      <c r="N118" s="29">
        <v>0</v>
      </c>
      <c r="O118" s="36">
        <v>0</v>
      </c>
      <c r="P118" s="29">
        <v>0</v>
      </c>
      <c r="Q118" s="13">
        <f t="shared" si="765"/>
        <v>113.8</v>
      </c>
      <c r="R118" s="49">
        <v>0</v>
      </c>
      <c r="S118" s="66">
        <v>113.8</v>
      </c>
      <c r="T118" s="50">
        <v>0</v>
      </c>
      <c r="U118" s="13">
        <f t="shared" si="766"/>
        <v>0</v>
      </c>
      <c r="V118" s="29">
        <v>0</v>
      </c>
      <c r="W118" s="36">
        <v>0</v>
      </c>
      <c r="X118" s="29">
        <v>0</v>
      </c>
      <c r="Y118" s="13">
        <f t="shared" si="767"/>
        <v>0</v>
      </c>
      <c r="Z118" s="29">
        <v>0</v>
      </c>
      <c r="AA118" s="29">
        <v>0</v>
      </c>
      <c r="AB118" s="29">
        <v>0</v>
      </c>
      <c r="AC118" s="13">
        <f t="shared" si="768"/>
        <v>0</v>
      </c>
      <c r="AD118" s="29">
        <v>0</v>
      </c>
      <c r="AE118" s="29">
        <v>0</v>
      </c>
      <c r="AF118" s="29">
        <v>0</v>
      </c>
      <c r="AG118" s="13">
        <f t="shared" si="769"/>
        <v>0</v>
      </c>
      <c r="AH118" s="29">
        <v>0</v>
      </c>
      <c r="AI118" s="29">
        <v>0</v>
      </c>
      <c r="AJ118" s="29">
        <v>0</v>
      </c>
      <c r="AK118" s="13">
        <f t="shared" si="770"/>
        <v>0</v>
      </c>
      <c r="AL118" s="29">
        <v>0</v>
      </c>
      <c r="AM118" s="29">
        <v>0</v>
      </c>
      <c r="AN118" s="29">
        <v>0</v>
      </c>
      <c r="AO118" s="13">
        <f t="shared" si="771"/>
        <v>0</v>
      </c>
      <c r="AP118" s="29">
        <v>0</v>
      </c>
      <c r="AQ118" s="29">
        <v>0</v>
      </c>
      <c r="AR118" s="29">
        <v>0</v>
      </c>
      <c r="AS118" s="13">
        <f t="shared" si="772"/>
        <v>0</v>
      </c>
      <c r="AT118" s="29">
        <v>0</v>
      </c>
      <c r="AU118" s="29">
        <v>0</v>
      </c>
      <c r="AV118" s="29">
        <v>0</v>
      </c>
      <c r="AW118" s="13">
        <f t="shared" si="773"/>
        <v>0</v>
      </c>
      <c r="AX118" s="29">
        <v>0</v>
      </c>
      <c r="AY118" s="29">
        <v>0</v>
      </c>
      <c r="AZ118" s="29">
        <v>0</v>
      </c>
    </row>
    <row r="119" spans="1:52" ht="94.5" x14ac:dyDescent="0.25">
      <c r="A119" s="10" t="s">
        <v>338</v>
      </c>
      <c r="B119" s="58" t="s">
        <v>341</v>
      </c>
      <c r="C119" s="41" t="s">
        <v>22</v>
      </c>
      <c r="D119" s="11" t="s">
        <v>54</v>
      </c>
      <c r="E119" s="13">
        <f t="shared" si="649"/>
        <v>100.7</v>
      </c>
      <c r="F119" s="13">
        <f t="shared" si="650"/>
        <v>0</v>
      </c>
      <c r="G119" s="13">
        <f t="shared" si="651"/>
        <v>100.7</v>
      </c>
      <c r="H119" s="13">
        <f t="shared" si="652"/>
        <v>0</v>
      </c>
      <c r="I119" s="13">
        <f t="shared" si="763"/>
        <v>0</v>
      </c>
      <c r="J119" s="29">
        <v>0</v>
      </c>
      <c r="K119" s="13">
        <v>0</v>
      </c>
      <c r="L119" s="29">
        <v>0</v>
      </c>
      <c r="M119" s="13">
        <f t="shared" si="764"/>
        <v>0</v>
      </c>
      <c r="N119" s="29">
        <v>0</v>
      </c>
      <c r="O119" s="36">
        <v>0</v>
      </c>
      <c r="P119" s="29">
        <v>0</v>
      </c>
      <c r="Q119" s="13">
        <f t="shared" si="765"/>
        <v>100.7</v>
      </c>
      <c r="R119" s="49">
        <v>0</v>
      </c>
      <c r="S119" s="66">
        <v>100.7</v>
      </c>
      <c r="T119" s="50">
        <v>0</v>
      </c>
      <c r="U119" s="13">
        <f t="shared" si="766"/>
        <v>0</v>
      </c>
      <c r="V119" s="29">
        <v>0</v>
      </c>
      <c r="W119" s="36">
        <v>0</v>
      </c>
      <c r="X119" s="29">
        <v>0</v>
      </c>
      <c r="Y119" s="13">
        <f t="shared" si="767"/>
        <v>0</v>
      </c>
      <c r="Z119" s="29">
        <v>0</v>
      </c>
      <c r="AA119" s="29">
        <v>0</v>
      </c>
      <c r="AB119" s="29">
        <v>0</v>
      </c>
      <c r="AC119" s="13">
        <f t="shared" si="768"/>
        <v>0</v>
      </c>
      <c r="AD119" s="29">
        <v>0</v>
      </c>
      <c r="AE119" s="29">
        <v>0</v>
      </c>
      <c r="AF119" s="29">
        <v>0</v>
      </c>
      <c r="AG119" s="13">
        <f t="shared" si="769"/>
        <v>0</v>
      </c>
      <c r="AH119" s="29">
        <v>0</v>
      </c>
      <c r="AI119" s="29">
        <v>0</v>
      </c>
      <c r="AJ119" s="29">
        <v>0</v>
      </c>
      <c r="AK119" s="13">
        <f t="shared" si="770"/>
        <v>0</v>
      </c>
      <c r="AL119" s="29">
        <v>0</v>
      </c>
      <c r="AM119" s="29">
        <v>0</v>
      </c>
      <c r="AN119" s="29">
        <v>0</v>
      </c>
      <c r="AO119" s="13">
        <f t="shared" si="771"/>
        <v>0</v>
      </c>
      <c r="AP119" s="29">
        <v>0</v>
      </c>
      <c r="AQ119" s="29">
        <v>0</v>
      </c>
      <c r="AR119" s="29">
        <v>0</v>
      </c>
      <c r="AS119" s="13">
        <f t="shared" si="772"/>
        <v>0</v>
      </c>
      <c r="AT119" s="29">
        <v>0</v>
      </c>
      <c r="AU119" s="29">
        <v>0</v>
      </c>
      <c r="AV119" s="29">
        <v>0</v>
      </c>
      <c r="AW119" s="13">
        <f t="shared" si="773"/>
        <v>0</v>
      </c>
      <c r="AX119" s="29">
        <v>0</v>
      </c>
      <c r="AY119" s="29">
        <v>0</v>
      </c>
      <c r="AZ119" s="29">
        <v>0</v>
      </c>
    </row>
    <row r="120" spans="1:52" ht="94.5" x14ac:dyDescent="0.25">
      <c r="A120" s="10" t="s">
        <v>346</v>
      </c>
      <c r="B120" s="58" t="s">
        <v>342</v>
      </c>
      <c r="C120" s="41" t="s">
        <v>22</v>
      </c>
      <c r="D120" s="11" t="s">
        <v>54</v>
      </c>
      <c r="E120" s="13">
        <f t="shared" si="649"/>
        <v>123.8</v>
      </c>
      <c r="F120" s="13">
        <f t="shared" si="650"/>
        <v>0</v>
      </c>
      <c r="G120" s="13">
        <f t="shared" si="651"/>
        <v>123.8</v>
      </c>
      <c r="H120" s="13">
        <f t="shared" si="652"/>
        <v>0</v>
      </c>
      <c r="I120" s="13">
        <f t="shared" si="763"/>
        <v>0</v>
      </c>
      <c r="J120" s="29">
        <v>0</v>
      </c>
      <c r="K120" s="13">
        <v>0</v>
      </c>
      <c r="L120" s="29">
        <v>0</v>
      </c>
      <c r="M120" s="13">
        <f t="shared" si="764"/>
        <v>0</v>
      </c>
      <c r="N120" s="29">
        <v>0</v>
      </c>
      <c r="O120" s="36">
        <v>0</v>
      </c>
      <c r="P120" s="29">
        <v>0</v>
      </c>
      <c r="Q120" s="13">
        <f t="shared" si="765"/>
        <v>123.8</v>
      </c>
      <c r="R120" s="49">
        <v>0</v>
      </c>
      <c r="S120" s="66">
        <v>123.8</v>
      </c>
      <c r="T120" s="50">
        <v>0</v>
      </c>
      <c r="U120" s="13">
        <f t="shared" si="766"/>
        <v>0</v>
      </c>
      <c r="V120" s="29">
        <v>0</v>
      </c>
      <c r="W120" s="36">
        <v>0</v>
      </c>
      <c r="X120" s="29">
        <v>0</v>
      </c>
      <c r="Y120" s="13">
        <f t="shared" si="767"/>
        <v>0</v>
      </c>
      <c r="Z120" s="29">
        <v>0</v>
      </c>
      <c r="AA120" s="29">
        <v>0</v>
      </c>
      <c r="AB120" s="29">
        <v>0</v>
      </c>
      <c r="AC120" s="13">
        <f t="shared" si="768"/>
        <v>0</v>
      </c>
      <c r="AD120" s="29">
        <v>0</v>
      </c>
      <c r="AE120" s="29">
        <v>0</v>
      </c>
      <c r="AF120" s="29">
        <v>0</v>
      </c>
      <c r="AG120" s="13">
        <f t="shared" si="769"/>
        <v>0</v>
      </c>
      <c r="AH120" s="29">
        <v>0</v>
      </c>
      <c r="AI120" s="29">
        <v>0</v>
      </c>
      <c r="AJ120" s="29">
        <v>0</v>
      </c>
      <c r="AK120" s="13">
        <f t="shared" si="770"/>
        <v>0</v>
      </c>
      <c r="AL120" s="29">
        <v>0</v>
      </c>
      <c r="AM120" s="29">
        <v>0</v>
      </c>
      <c r="AN120" s="29">
        <v>0</v>
      </c>
      <c r="AO120" s="13">
        <f t="shared" si="771"/>
        <v>0</v>
      </c>
      <c r="AP120" s="29">
        <v>0</v>
      </c>
      <c r="AQ120" s="29">
        <v>0</v>
      </c>
      <c r="AR120" s="29">
        <v>0</v>
      </c>
      <c r="AS120" s="13">
        <f t="shared" si="772"/>
        <v>0</v>
      </c>
      <c r="AT120" s="29">
        <v>0</v>
      </c>
      <c r="AU120" s="29">
        <v>0</v>
      </c>
      <c r="AV120" s="29">
        <v>0</v>
      </c>
      <c r="AW120" s="13">
        <f t="shared" si="773"/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347</v>
      </c>
      <c r="B121" s="58" t="s">
        <v>366</v>
      </c>
      <c r="C121" s="41" t="s">
        <v>22</v>
      </c>
      <c r="D121" s="11" t="s">
        <v>54</v>
      </c>
      <c r="E121" s="13">
        <f t="shared" si="649"/>
        <v>170</v>
      </c>
      <c r="F121" s="13">
        <f t="shared" si="650"/>
        <v>0</v>
      </c>
      <c r="G121" s="13">
        <f t="shared" si="651"/>
        <v>170</v>
      </c>
      <c r="H121" s="13">
        <f t="shared" si="652"/>
        <v>0</v>
      </c>
      <c r="I121" s="13">
        <f t="shared" ref="I121:I122" si="774">K121</f>
        <v>0</v>
      </c>
      <c r="J121" s="29">
        <v>0</v>
      </c>
      <c r="K121" s="13">
        <v>0</v>
      </c>
      <c r="L121" s="29">
        <v>0</v>
      </c>
      <c r="M121" s="13">
        <f t="shared" ref="M121:M122" si="775">O121</f>
        <v>0</v>
      </c>
      <c r="N121" s="29">
        <v>0</v>
      </c>
      <c r="O121" s="36">
        <v>0</v>
      </c>
      <c r="P121" s="29">
        <v>0</v>
      </c>
      <c r="Q121" s="13">
        <f t="shared" ref="Q121:Q122" si="776">S121</f>
        <v>170</v>
      </c>
      <c r="R121" s="49">
        <v>0</v>
      </c>
      <c r="S121" s="66">
        <v>170</v>
      </c>
      <c r="T121" s="50">
        <v>0</v>
      </c>
      <c r="U121" s="13">
        <f t="shared" ref="U121:U122" si="777">W121</f>
        <v>0</v>
      </c>
      <c r="V121" s="29">
        <v>0</v>
      </c>
      <c r="W121" s="36">
        <v>0</v>
      </c>
      <c r="X121" s="29">
        <v>0</v>
      </c>
      <c r="Y121" s="13">
        <f t="shared" ref="Y121:Y122" si="778">AA121</f>
        <v>0</v>
      </c>
      <c r="Z121" s="29">
        <v>0</v>
      </c>
      <c r="AA121" s="29">
        <v>0</v>
      </c>
      <c r="AB121" s="29">
        <v>0</v>
      </c>
      <c r="AC121" s="13">
        <f t="shared" ref="AC121:AC122" si="779">AE121</f>
        <v>0</v>
      </c>
      <c r="AD121" s="29">
        <v>0</v>
      </c>
      <c r="AE121" s="29">
        <v>0</v>
      </c>
      <c r="AF121" s="29">
        <v>0</v>
      </c>
      <c r="AG121" s="13">
        <f t="shared" ref="AG121:AG122" si="780">AI121</f>
        <v>0</v>
      </c>
      <c r="AH121" s="29">
        <v>0</v>
      </c>
      <c r="AI121" s="29">
        <v>0</v>
      </c>
      <c r="AJ121" s="29">
        <v>0</v>
      </c>
      <c r="AK121" s="13">
        <f t="shared" ref="AK121:AK122" si="781">AM121</f>
        <v>0</v>
      </c>
      <c r="AL121" s="29">
        <v>0</v>
      </c>
      <c r="AM121" s="29">
        <v>0</v>
      </c>
      <c r="AN121" s="29">
        <v>0</v>
      </c>
      <c r="AO121" s="13">
        <f t="shared" ref="AO121:AO122" si="782">AQ121</f>
        <v>0</v>
      </c>
      <c r="AP121" s="29">
        <v>0</v>
      </c>
      <c r="AQ121" s="29">
        <v>0</v>
      </c>
      <c r="AR121" s="29">
        <v>0</v>
      </c>
      <c r="AS121" s="13">
        <f t="shared" ref="AS121:AS122" si="783">AU121</f>
        <v>0</v>
      </c>
      <c r="AT121" s="29">
        <v>0</v>
      </c>
      <c r="AU121" s="29">
        <v>0</v>
      </c>
      <c r="AV121" s="29">
        <v>0</v>
      </c>
      <c r="AW121" s="13">
        <f t="shared" ref="AW121:AW122" si="784">AY121</f>
        <v>0</v>
      </c>
      <c r="AX121" s="29">
        <v>0</v>
      </c>
      <c r="AY121" s="29">
        <v>0</v>
      </c>
      <c r="AZ121" s="29">
        <v>0</v>
      </c>
    </row>
    <row r="122" spans="1:52" ht="78.75" x14ac:dyDescent="0.25">
      <c r="A122" s="10" t="s">
        <v>364</v>
      </c>
      <c r="B122" s="58" t="s">
        <v>367</v>
      </c>
      <c r="C122" s="41" t="s">
        <v>22</v>
      </c>
      <c r="D122" s="11" t="s">
        <v>54</v>
      </c>
      <c r="E122" s="13">
        <f t="shared" si="649"/>
        <v>170</v>
      </c>
      <c r="F122" s="13">
        <f t="shared" si="650"/>
        <v>0</v>
      </c>
      <c r="G122" s="13">
        <f t="shared" si="651"/>
        <v>170</v>
      </c>
      <c r="H122" s="13">
        <f t="shared" si="652"/>
        <v>0</v>
      </c>
      <c r="I122" s="13">
        <f t="shared" si="774"/>
        <v>0</v>
      </c>
      <c r="J122" s="29">
        <v>0</v>
      </c>
      <c r="K122" s="13">
        <v>0</v>
      </c>
      <c r="L122" s="29">
        <v>0</v>
      </c>
      <c r="M122" s="13">
        <f t="shared" si="775"/>
        <v>0</v>
      </c>
      <c r="N122" s="29">
        <v>0</v>
      </c>
      <c r="O122" s="36">
        <v>0</v>
      </c>
      <c r="P122" s="29">
        <v>0</v>
      </c>
      <c r="Q122" s="13">
        <f t="shared" si="776"/>
        <v>170</v>
      </c>
      <c r="R122" s="49">
        <v>0</v>
      </c>
      <c r="S122" s="66">
        <v>170</v>
      </c>
      <c r="T122" s="50">
        <v>0</v>
      </c>
      <c r="U122" s="13">
        <f t="shared" si="777"/>
        <v>0</v>
      </c>
      <c r="V122" s="29">
        <v>0</v>
      </c>
      <c r="W122" s="36">
        <v>0</v>
      </c>
      <c r="X122" s="29">
        <v>0</v>
      </c>
      <c r="Y122" s="13">
        <f t="shared" si="778"/>
        <v>0</v>
      </c>
      <c r="Z122" s="29">
        <v>0</v>
      </c>
      <c r="AA122" s="29">
        <v>0</v>
      </c>
      <c r="AB122" s="29">
        <v>0</v>
      </c>
      <c r="AC122" s="13">
        <f t="shared" si="779"/>
        <v>0</v>
      </c>
      <c r="AD122" s="29">
        <v>0</v>
      </c>
      <c r="AE122" s="29">
        <v>0</v>
      </c>
      <c r="AF122" s="29">
        <v>0</v>
      </c>
      <c r="AG122" s="13">
        <f t="shared" si="780"/>
        <v>0</v>
      </c>
      <c r="AH122" s="29">
        <v>0</v>
      </c>
      <c r="AI122" s="29">
        <v>0</v>
      </c>
      <c r="AJ122" s="29">
        <v>0</v>
      </c>
      <c r="AK122" s="13">
        <f t="shared" si="781"/>
        <v>0</v>
      </c>
      <c r="AL122" s="29">
        <v>0</v>
      </c>
      <c r="AM122" s="29">
        <v>0</v>
      </c>
      <c r="AN122" s="29">
        <v>0</v>
      </c>
      <c r="AO122" s="13">
        <f t="shared" si="782"/>
        <v>0</v>
      </c>
      <c r="AP122" s="29">
        <v>0</v>
      </c>
      <c r="AQ122" s="29">
        <v>0</v>
      </c>
      <c r="AR122" s="29">
        <v>0</v>
      </c>
      <c r="AS122" s="13">
        <f t="shared" si="783"/>
        <v>0</v>
      </c>
      <c r="AT122" s="29">
        <v>0</v>
      </c>
      <c r="AU122" s="29">
        <v>0</v>
      </c>
      <c r="AV122" s="29">
        <v>0</v>
      </c>
      <c r="AW122" s="13">
        <f t="shared" si="784"/>
        <v>0</v>
      </c>
      <c r="AX122" s="29">
        <v>0</v>
      </c>
      <c r="AY122" s="29">
        <v>0</v>
      </c>
      <c r="AZ122" s="29">
        <v>0</v>
      </c>
    </row>
    <row r="123" spans="1:52" ht="78.75" x14ac:dyDescent="0.25">
      <c r="A123" s="10" t="s">
        <v>365</v>
      </c>
      <c r="B123" s="58" t="s">
        <v>369</v>
      </c>
      <c r="C123" s="41" t="s">
        <v>22</v>
      </c>
      <c r="D123" s="11" t="s">
        <v>54</v>
      </c>
      <c r="E123" s="13">
        <f t="shared" si="649"/>
        <v>515</v>
      </c>
      <c r="F123" s="13">
        <f t="shared" si="650"/>
        <v>0</v>
      </c>
      <c r="G123" s="13">
        <f t="shared" si="651"/>
        <v>515</v>
      </c>
      <c r="H123" s="13">
        <f t="shared" si="652"/>
        <v>0</v>
      </c>
      <c r="I123" s="13">
        <f t="shared" ref="I123" si="785">K123</f>
        <v>0</v>
      </c>
      <c r="J123" s="29">
        <v>0</v>
      </c>
      <c r="K123" s="13">
        <v>0</v>
      </c>
      <c r="L123" s="29">
        <v>0</v>
      </c>
      <c r="M123" s="13">
        <f t="shared" ref="M123" si="786">O123</f>
        <v>0</v>
      </c>
      <c r="N123" s="29">
        <v>0</v>
      </c>
      <c r="O123" s="36">
        <v>0</v>
      </c>
      <c r="P123" s="29">
        <v>0</v>
      </c>
      <c r="Q123" s="13">
        <f t="shared" ref="Q123" si="787">S123</f>
        <v>515</v>
      </c>
      <c r="R123" s="49">
        <v>0</v>
      </c>
      <c r="S123" s="66">
        <v>515</v>
      </c>
      <c r="T123" s="50">
        <v>0</v>
      </c>
      <c r="U123" s="13">
        <f t="shared" ref="U123" si="788">W123</f>
        <v>0</v>
      </c>
      <c r="V123" s="29">
        <v>0</v>
      </c>
      <c r="W123" s="36">
        <v>0</v>
      </c>
      <c r="X123" s="29">
        <v>0</v>
      </c>
      <c r="Y123" s="13">
        <f t="shared" ref="Y123" si="789">AA123</f>
        <v>0</v>
      </c>
      <c r="Z123" s="29">
        <v>0</v>
      </c>
      <c r="AA123" s="29">
        <v>0</v>
      </c>
      <c r="AB123" s="29">
        <v>0</v>
      </c>
      <c r="AC123" s="13">
        <f t="shared" ref="AC123" si="790">AE123</f>
        <v>0</v>
      </c>
      <c r="AD123" s="29">
        <v>0</v>
      </c>
      <c r="AE123" s="29">
        <v>0</v>
      </c>
      <c r="AF123" s="29">
        <v>0</v>
      </c>
      <c r="AG123" s="13">
        <f t="shared" ref="AG123" si="791">AI123</f>
        <v>0</v>
      </c>
      <c r="AH123" s="29">
        <v>0</v>
      </c>
      <c r="AI123" s="29">
        <v>0</v>
      </c>
      <c r="AJ123" s="29">
        <v>0</v>
      </c>
      <c r="AK123" s="13">
        <f t="shared" ref="AK123" si="792">AM123</f>
        <v>0</v>
      </c>
      <c r="AL123" s="29">
        <v>0</v>
      </c>
      <c r="AM123" s="29">
        <v>0</v>
      </c>
      <c r="AN123" s="29">
        <v>0</v>
      </c>
      <c r="AO123" s="13">
        <f t="shared" ref="AO123" si="793">AQ123</f>
        <v>0</v>
      </c>
      <c r="AP123" s="29">
        <v>0</v>
      </c>
      <c r="AQ123" s="29">
        <v>0</v>
      </c>
      <c r="AR123" s="29">
        <v>0</v>
      </c>
      <c r="AS123" s="13">
        <f t="shared" ref="AS123" si="794">AU123</f>
        <v>0</v>
      </c>
      <c r="AT123" s="29">
        <v>0</v>
      </c>
      <c r="AU123" s="29">
        <v>0</v>
      </c>
      <c r="AV123" s="29">
        <v>0</v>
      </c>
      <c r="AW123" s="13">
        <f t="shared" ref="AW123" si="795">AY123</f>
        <v>0</v>
      </c>
      <c r="AX123" s="29">
        <v>0</v>
      </c>
      <c r="AY123" s="29">
        <v>0</v>
      </c>
      <c r="AZ123" s="29">
        <v>0</v>
      </c>
    </row>
    <row r="124" spans="1:52" ht="63" x14ac:dyDescent="0.25">
      <c r="A124" s="10" t="s">
        <v>368</v>
      </c>
      <c r="B124" s="58" t="s">
        <v>371</v>
      </c>
      <c r="C124" s="41" t="s">
        <v>22</v>
      </c>
      <c r="D124" s="11" t="s">
        <v>54</v>
      </c>
      <c r="E124" s="13">
        <f t="shared" si="649"/>
        <v>492.1</v>
      </c>
      <c r="F124" s="13">
        <f t="shared" si="650"/>
        <v>0</v>
      </c>
      <c r="G124" s="13">
        <f t="shared" si="651"/>
        <v>492.1</v>
      </c>
      <c r="H124" s="13">
        <f t="shared" si="652"/>
        <v>0</v>
      </c>
      <c r="I124" s="13">
        <f t="shared" ref="I124" si="796">K124</f>
        <v>0</v>
      </c>
      <c r="J124" s="29">
        <v>0</v>
      </c>
      <c r="K124" s="13">
        <v>0</v>
      </c>
      <c r="L124" s="29">
        <v>0</v>
      </c>
      <c r="M124" s="13">
        <f t="shared" ref="M124" si="797">O124</f>
        <v>0</v>
      </c>
      <c r="N124" s="29">
        <v>0</v>
      </c>
      <c r="O124" s="36">
        <v>0</v>
      </c>
      <c r="P124" s="29">
        <v>0</v>
      </c>
      <c r="Q124" s="13">
        <f t="shared" ref="Q124" si="798">S124</f>
        <v>492.1</v>
      </c>
      <c r="R124" s="49">
        <v>0</v>
      </c>
      <c r="S124" s="66">
        <v>492.1</v>
      </c>
      <c r="T124" s="50">
        <v>0</v>
      </c>
      <c r="U124" s="13">
        <f t="shared" ref="U124" si="799">W124</f>
        <v>0</v>
      </c>
      <c r="V124" s="29">
        <v>0</v>
      </c>
      <c r="W124" s="36">
        <v>0</v>
      </c>
      <c r="X124" s="29">
        <v>0</v>
      </c>
      <c r="Y124" s="13">
        <f t="shared" ref="Y124" si="800">AA124</f>
        <v>0</v>
      </c>
      <c r="Z124" s="29">
        <v>0</v>
      </c>
      <c r="AA124" s="29">
        <v>0</v>
      </c>
      <c r="AB124" s="29">
        <v>0</v>
      </c>
      <c r="AC124" s="13">
        <f t="shared" ref="AC124" si="801">AE124</f>
        <v>0</v>
      </c>
      <c r="AD124" s="29">
        <v>0</v>
      </c>
      <c r="AE124" s="29">
        <v>0</v>
      </c>
      <c r="AF124" s="29">
        <v>0</v>
      </c>
      <c r="AG124" s="13">
        <f t="shared" ref="AG124" si="802">AI124</f>
        <v>0</v>
      </c>
      <c r="AH124" s="29">
        <v>0</v>
      </c>
      <c r="AI124" s="29">
        <v>0</v>
      </c>
      <c r="AJ124" s="29">
        <v>0</v>
      </c>
      <c r="AK124" s="13">
        <f t="shared" ref="AK124" si="803">AM124</f>
        <v>0</v>
      </c>
      <c r="AL124" s="29">
        <v>0</v>
      </c>
      <c r="AM124" s="29">
        <v>0</v>
      </c>
      <c r="AN124" s="29">
        <v>0</v>
      </c>
      <c r="AO124" s="13">
        <f t="shared" ref="AO124" si="804">AQ124</f>
        <v>0</v>
      </c>
      <c r="AP124" s="29">
        <v>0</v>
      </c>
      <c r="AQ124" s="29">
        <v>0</v>
      </c>
      <c r="AR124" s="29">
        <v>0</v>
      </c>
      <c r="AS124" s="13">
        <f t="shared" ref="AS124" si="805">AU124</f>
        <v>0</v>
      </c>
      <c r="AT124" s="29">
        <v>0</v>
      </c>
      <c r="AU124" s="29">
        <v>0</v>
      </c>
      <c r="AV124" s="29">
        <v>0</v>
      </c>
      <c r="AW124" s="13">
        <f t="shared" ref="AW124" si="806">AY124</f>
        <v>0</v>
      </c>
      <c r="AX124" s="29">
        <v>0</v>
      </c>
      <c r="AY124" s="29">
        <v>0</v>
      </c>
      <c r="AZ124" s="29">
        <v>0</v>
      </c>
    </row>
    <row r="125" spans="1:52" ht="63" x14ac:dyDescent="0.25">
      <c r="A125" s="10" t="s">
        <v>374</v>
      </c>
      <c r="B125" s="69" t="s">
        <v>380</v>
      </c>
      <c r="C125" s="41" t="s">
        <v>22</v>
      </c>
      <c r="D125" s="11" t="s">
        <v>54</v>
      </c>
      <c r="E125" s="13">
        <f t="shared" si="649"/>
        <v>2410.1</v>
      </c>
      <c r="F125" s="13">
        <f t="shared" si="650"/>
        <v>0</v>
      </c>
      <c r="G125" s="13">
        <f t="shared" si="651"/>
        <v>2410.1</v>
      </c>
      <c r="H125" s="13">
        <f t="shared" si="652"/>
        <v>0</v>
      </c>
      <c r="I125" s="13">
        <f t="shared" ref="I125:I127" si="807">K125</f>
        <v>0</v>
      </c>
      <c r="J125" s="29">
        <v>0</v>
      </c>
      <c r="K125" s="13">
        <v>0</v>
      </c>
      <c r="L125" s="29">
        <v>0</v>
      </c>
      <c r="M125" s="13">
        <f t="shared" ref="M125:M127" si="808">O125</f>
        <v>0</v>
      </c>
      <c r="N125" s="29">
        <v>0</v>
      </c>
      <c r="O125" s="36">
        <v>0</v>
      </c>
      <c r="P125" s="29">
        <v>0</v>
      </c>
      <c r="Q125" s="13">
        <f t="shared" ref="Q125:Q127" si="809">S125</f>
        <v>0</v>
      </c>
      <c r="R125" s="49">
        <v>0</v>
      </c>
      <c r="S125" s="66"/>
      <c r="T125" s="50">
        <v>0</v>
      </c>
      <c r="U125" s="13">
        <f t="shared" ref="U125:U127" si="810">W125</f>
        <v>2410.1</v>
      </c>
      <c r="V125" s="29">
        <v>0</v>
      </c>
      <c r="W125" s="51">
        <v>2410.1</v>
      </c>
      <c r="X125" s="29">
        <v>0</v>
      </c>
      <c r="Y125" s="13">
        <f t="shared" ref="Y125:Y127" si="811">AA125</f>
        <v>0</v>
      </c>
      <c r="Z125" s="29">
        <v>0</v>
      </c>
      <c r="AA125" s="29">
        <v>0</v>
      </c>
      <c r="AB125" s="29">
        <v>0</v>
      </c>
      <c r="AC125" s="13">
        <f t="shared" ref="AC125:AC127" si="812">AE125</f>
        <v>0</v>
      </c>
      <c r="AD125" s="29">
        <v>0</v>
      </c>
      <c r="AE125" s="29">
        <v>0</v>
      </c>
      <c r="AF125" s="29">
        <v>0</v>
      </c>
      <c r="AG125" s="13">
        <f t="shared" ref="AG125:AG127" si="813">AI125</f>
        <v>0</v>
      </c>
      <c r="AH125" s="29">
        <v>0</v>
      </c>
      <c r="AI125" s="29">
        <v>0</v>
      </c>
      <c r="AJ125" s="29">
        <v>0</v>
      </c>
      <c r="AK125" s="13">
        <f t="shared" ref="AK125:AK127" si="814">AM125</f>
        <v>0</v>
      </c>
      <c r="AL125" s="29">
        <v>0</v>
      </c>
      <c r="AM125" s="29">
        <v>0</v>
      </c>
      <c r="AN125" s="29">
        <v>0</v>
      </c>
      <c r="AO125" s="13">
        <f t="shared" ref="AO125:AO127" si="815">AQ125</f>
        <v>0</v>
      </c>
      <c r="AP125" s="29">
        <v>0</v>
      </c>
      <c r="AQ125" s="29">
        <v>0</v>
      </c>
      <c r="AR125" s="29">
        <v>0</v>
      </c>
      <c r="AS125" s="13">
        <f t="shared" ref="AS125:AS127" si="816">AU125</f>
        <v>0</v>
      </c>
      <c r="AT125" s="29">
        <v>0</v>
      </c>
      <c r="AU125" s="29">
        <v>0</v>
      </c>
      <c r="AV125" s="29">
        <v>0</v>
      </c>
      <c r="AW125" s="13">
        <f t="shared" ref="AW125:AW127" si="817">AY125</f>
        <v>0</v>
      </c>
      <c r="AX125" s="29">
        <v>0</v>
      </c>
      <c r="AY125" s="29">
        <v>0</v>
      </c>
      <c r="AZ125" s="29">
        <v>0</v>
      </c>
    </row>
    <row r="126" spans="1:52" ht="78.75" x14ac:dyDescent="0.25">
      <c r="A126" s="10" t="s">
        <v>375</v>
      </c>
      <c r="B126" s="70" t="s">
        <v>381</v>
      </c>
      <c r="C126" s="41" t="s">
        <v>22</v>
      </c>
      <c r="D126" s="11" t="s">
        <v>54</v>
      </c>
      <c r="E126" s="13">
        <f t="shared" si="649"/>
        <v>4846.5999999999995</v>
      </c>
      <c r="F126" s="13">
        <f t="shared" si="650"/>
        <v>0</v>
      </c>
      <c r="G126" s="13">
        <f t="shared" si="651"/>
        <v>4846.5999999999995</v>
      </c>
      <c r="H126" s="13">
        <f t="shared" si="652"/>
        <v>0</v>
      </c>
      <c r="I126" s="13">
        <f t="shared" si="807"/>
        <v>0</v>
      </c>
      <c r="J126" s="29">
        <v>0</v>
      </c>
      <c r="K126" s="13">
        <v>0</v>
      </c>
      <c r="L126" s="29">
        <v>0</v>
      </c>
      <c r="M126" s="13">
        <f t="shared" si="808"/>
        <v>0</v>
      </c>
      <c r="N126" s="29">
        <v>0</v>
      </c>
      <c r="O126" s="36">
        <v>0</v>
      </c>
      <c r="P126" s="29">
        <v>0</v>
      </c>
      <c r="Q126" s="13">
        <f t="shared" si="809"/>
        <v>0</v>
      </c>
      <c r="R126" s="49">
        <v>0</v>
      </c>
      <c r="S126" s="66"/>
      <c r="T126" s="50">
        <v>0</v>
      </c>
      <c r="U126" s="13">
        <f t="shared" si="810"/>
        <v>4846.5999999999995</v>
      </c>
      <c r="V126" s="49">
        <v>0</v>
      </c>
      <c r="W126" s="71">
        <f>5403.5-54.6-502.3</f>
        <v>4846.5999999999995</v>
      </c>
      <c r="X126" s="50">
        <v>0</v>
      </c>
      <c r="Y126" s="13">
        <f t="shared" si="811"/>
        <v>0</v>
      </c>
      <c r="Z126" s="29">
        <v>0</v>
      </c>
      <c r="AA126" s="29">
        <v>0</v>
      </c>
      <c r="AB126" s="29">
        <v>0</v>
      </c>
      <c r="AC126" s="13">
        <f t="shared" si="812"/>
        <v>0</v>
      </c>
      <c r="AD126" s="29">
        <v>0</v>
      </c>
      <c r="AE126" s="29">
        <v>0</v>
      </c>
      <c r="AF126" s="29">
        <v>0</v>
      </c>
      <c r="AG126" s="13">
        <f t="shared" si="813"/>
        <v>0</v>
      </c>
      <c r="AH126" s="29">
        <v>0</v>
      </c>
      <c r="AI126" s="29">
        <v>0</v>
      </c>
      <c r="AJ126" s="29">
        <v>0</v>
      </c>
      <c r="AK126" s="13">
        <f t="shared" si="814"/>
        <v>0</v>
      </c>
      <c r="AL126" s="29">
        <v>0</v>
      </c>
      <c r="AM126" s="29">
        <v>0</v>
      </c>
      <c r="AN126" s="29">
        <v>0</v>
      </c>
      <c r="AO126" s="13">
        <f t="shared" si="815"/>
        <v>0</v>
      </c>
      <c r="AP126" s="29">
        <v>0</v>
      </c>
      <c r="AQ126" s="29">
        <v>0</v>
      </c>
      <c r="AR126" s="29">
        <v>0</v>
      </c>
      <c r="AS126" s="13">
        <f t="shared" si="816"/>
        <v>0</v>
      </c>
      <c r="AT126" s="29">
        <v>0</v>
      </c>
      <c r="AU126" s="29">
        <v>0</v>
      </c>
      <c r="AV126" s="29">
        <v>0</v>
      </c>
      <c r="AW126" s="13">
        <f t="shared" si="817"/>
        <v>0</v>
      </c>
      <c r="AX126" s="29">
        <v>0</v>
      </c>
      <c r="AY126" s="29">
        <v>0</v>
      </c>
      <c r="AZ126" s="29">
        <v>0</v>
      </c>
    </row>
    <row r="127" spans="1:52" ht="63" x14ac:dyDescent="0.25">
      <c r="A127" s="10" t="s">
        <v>376</v>
      </c>
      <c r="B127" s="70" t="s">
        <v>382</v>
      </c>
      <c r="C127" s="41" t="s">
        <v>22</v>
      </c>
      <c r="D127" s="11" t="s">
        <v>54</v>
      </c>
      <c r="E127" s="13">
        <f t="shared" si="649"/>
        <v>778</v>
      </c>
      <c r="F127" s="13">
        <f t="shared" si="650"/>
        <v>0</v>
      </c>
      <c r="G127" s="13">
        <f t="shared" si="651"/>
        <v>778</v>
      </c>
      <c r="H127" s="13">
        <f t="shared" si="652"/>
        <v>0</v>
      </c>
      <c r="I127" s="13">
        <f t="shared" si="807"/>
        <v>0</v>
      </c>
      <c r="J127" s="29">
        <v>0</v>
      </c>
      <c r="K127" s="13">
        <v>0</v>
      </c>
      <c r="L127" s="29">
        <v>0</v>
      </c>
      <c r="M127" s="13">
        <f t="shared" si="808"/>
        <v>0</v>
      </c>
      <c r="N127" s="29">
        <v>0</v>
      </c>
      <c r="O127" s="36">
        <v>0</v>
      </c>
      <c r="P127" s="29">
        <v>0</v>
      </c>
      <c r="Q127" s="13">
        <f t="shared" si="809"/>
        <v>0</v>
      </c>
      <c r="R127" s="49">
        <v>0</v>
      </c>
      <c r="S127" s="66"/>
      <c r="T127" s="50">
        <v>0</v>
      </c>
      <c r="U127" s="13">
        <f t="shared" si="810"/>
        <v>778</v>
      </c>
      <c r="V127" s="49">
        <v>0</v>
      </c>
      <c r="W127" s="71">
        <f>914.7-136.7</f>
        <v>778</v>
      </c>
      <c r="X127" s="50">
        <v>0</v>
      </c>
      <c r="Y127" s="13">
        <f t="shared" si="811"/>
        <v>0</v>
      </c>
      <c r="Z127" s="29">
        <v>0</v>
      </c>
      <c r="AA127" s="29">
        <v>0</v>
      </c>
      <c r="AB127" s="29">
        <v>0</v>
      </c>
      <c r="AC127" s="13">
        <f t="shared" si="812"/>
        <v>0</v>
      </c>
      <c r="AD127" s="29">
        <v>0</v>
      </c>
      <c r="AE127" s="29">
        <v>0</v>
      </c>
      <c r="AF127" s="29">
        <v>0</v>
      </c>
      <c r="AG127" s="13">
        <f t="shared" si="813"/>
        <v>0</v>
      </c>
      <c r="AH127" s="29">
        <v>0</v>
      </c>
      <c r="AI127" s="29">
        <v>0</v>
      </c>
      <c r="AJ127" s="29">
        <v>0</v>
      </c>
      <c r="AK127" s="13">
        <f t="shared" si="814"/>
        <v>0</v>
      </c>
      <c r="AL127" s="29">
        <v>0</v>
      </c>
      <c r="AM127" s="29">
        <v>0</v>
      </c>
      <c r="AN127" s="29">
        <v>0</v>
      </c>
      <c r="AO127" s="13">
        <f t="shared" si="815"/>
        <v>0</v>
      </c>
      <c r="AP127" s="29">
        <v>0</v>
      </c>
      <c r="AQ127" s="29">
        <v>0</v>
      </c>
      <c r="AR127" s="29">
        <v>0</v>
      </c>
      <c r="AS127" s="13">
        <f t="shared" si="816"/>
        <v>0</v>
      </c>
      <c r="AT127" s="29">
        <v>0</v>
      </c>
      <c r="AU127" s="29">
        <v>0</v>
      </c>
      <c r="AV127" s="29">
        <v>0</v>
      </c>
      <c r="AW127" s="13">
        <f t="shared" si="817"/>
        <v>0</v>
      </c>
      <c r="AX127" s="29">
        <v>0</v>
      </c>
      <c r="AY127" s="29">
        <v>0</v>
      </c>
      <c r="AZ127" s="29">
        <v>0</v>
      </c>
    </row>
    <row r="128" spans="1:52" ht="78.75" x14ac:dyDescent="0.25">
      <c r="A128" s="10" t="s">
        <v>377</v>
      </c>
      <c r="B128" s="70" t="s">
        <v>384</v>
      </c>
      <c r="C128" s="41" t="s">
        <v>22</v>
      </c>
      <c r="D128" s="11" t="s">
        <v>54</v>
      </c>
      <c r="E128" s="13">
        <f t="shared" si="649"/>
        <v>906.4</v>
      </c>
      <c r="F128" s="13">
        <f t="shared" si="650"/>
        <v>0</v>
      </c>
      <c r="G128" s="13">
        <f t="shared" si="651"/>
        <v>906.4</v>
      </c>
      <c r="H128" s="13">
        <f t="shared" si="652"/>
        <v>0</v>
      </c>
      <c r="I128" s="13">
        <f t="shared" ref="I128" si="818">K128</f>
        <v>0</v>
      </c>
      <c r="J128" s="29">
        <v>0</v>
      </c>
      <c r="K128" s="13">
        <v>0</v>
      </c>
      <c r="L128" s="29">
        <v>0</v>
      </c>
      <c r="M128" s="13">
        <f t="shared" ref="M128" si="819">O128</f>
        <v>0</v>
      </c>
      <c r="N128" s="29">
        <v>0</v>
      </c>
      <c r="O128" s="36">
        <v>0</v>
      </c>
      <c r="P128" s="29">
        <v>0</v>
      </c>
      <c r="Q128" s="13">
        <f t="shared" ref="Q128" si="820">S128</f>
        <v>0</v>
      </c>
      <c r="R128" s="49">
        <v>0</v>
      </c>
      <c r="S128" s="66"/>
      <c r="T128" s="50">
        <v>0</v>
      </c>
      <c r="U128" s="13">
        <f t="shared" ref="U128" si="821">W128</f>
        <v>906.4</v>
      </c>
      <c r="V128" s="49">
        <v>0</v>
      </c>
      <c r="W128" s="71">
        <f>1431.3-524.9</f>
        <v>906.4</v>
      </c>
      <c r="X128" s="50">
        <v>0</v>
      </c>
      <c r="Y128" s="13">
        <f t="shared" ref="Y128" si="822">AA128</f>
        <v>0</v>
      </c>
      <c r="Z128" s="29">
        <v>0</v>
      </c>
      <c r="AA128" s="29">
        <v>0</v>
      </c>
      <c r="AB128" s="29">
        <v>0</v>
      </c>
      <c r="AC128" s="13">
        <f t="shared" ref="AC128" si="823">AE128</f>
        <v>0</v>
      </c>
      <c r="AD128" s="29">
        <v>0</v>
      </c>
      <c r="AE128" s="29">
        <v>0</v>
      </c>
      <c r="AF128" s="29">
        <v>0</v>
      </c>
      <c r="AG128" s="13">
        <f t="shared" ref="AG128" si="824">AI128</f>
        <v>0</v>
      </c>
      <c r="AH128" s="29">
        <v>0</v>
      </c>
      <c r="AI128" s="29">
        <v>0</v>
      </c>
      <c r="AJ128" s="29">
        <v>0</v>
      </c>
      <c r="AK128" s="13">
        <f t="shared" ref="AK128" si="825">AM128</f>
        <v>0</v>
      </c>
      <c r="AL128" s="29">
        <v>0</v>
      </c>
      <c r="AM128" s="29">
        <v>0</v>
      </c>
      <c r="AN128" s="29">
        <v>0</v>
      </c>
      <c r="AO128" s="13">
        <f t="shared" ref="AO128" si="826">AQ128</f>
        <v>0</v>
      </c>
      <c r="AP128" s="29">
        <v>0</v>
      </c>
      <c r="AQ128" s="29">
        <v>0</v>
      </c>
      <c r="AR128" s="29">
        <v>0</v>
      </c>
      <c r="AS128" s="13">
        <f t="shared" ref="AS128" si="827">AU128</f>
        <v>0</v>
      </c>
      <c r="AT128" s="29">
        <v>0</v>
      </c>
      <c r="AU128" s="29">
        <v>0</v>
      </c>
      <c r="AV128" s="29">
        <v>0</v>
      </c>
      <c r="AW128" s="13">
        <f t="shared" ref="AW128" si="828">AY128</f>
        <v>0</v>
      </c>
      <c r="AX128" s="29">
        <v>0</v>
      </c>
      <c r="AY128" s="29">
        <v>0</v>
      </c>
      <c r="AZ128" s="29">
        <v>0</v>
      </c>
    </row>
    <row r="129" spans="1:52" ht="47.25" x14ac:dyDescent="0.25">
      <c r="A129" s="10" t="s">
        <v>378</v>
      </c>
      <c r="B129" s="70" t="s">
        <v>386</v>
      </c>
      <c r="C129" s="41" t="s">
        <v>22</v>
      </c>
      <c r="D129" s="11" t="s">
        <v>54</v>
      </c>
      <c r="E129" s="13">
        <f t="shared" si="649"/>
        <v>277.60000000000002</v>
      </c>
      <c r="F129" s="13">
        <f t="shared" si="650"/>
        <v>0</v>
      </c>
      <c r="G129" s="13">
        <f t="shared" si="651"/>
        <v>277.60000000000002</v>
      </c>
      <c r="H129" s="13">
        <f t="shared" si="652"/>
        <v>0</v>
      </c>
      <c r="I129" s="13">
        <f t="shared" ref="I129" si="829">K129</f>
        <v>0</v>
      </c>
      <c r="J129" s="29">
        <v>0</v>
      </c>
      <c r="K129" s="13">
        <v>0</v>
      </c>
      <c r="L129" s="29">
        <v>0</v>
      </c>
      <c r="M129" s="13">
        <f t="shared" ref="M129" si="830">O129</f>
        <v>0</v>
      </c>
      <c r="N129" s="29">
        <v>0</v>
      </c>
      <c r="O129" s="36">
        <v>0</v>
      </c>
      <c r="P129" s="29">
        <v>0</v>
      </c>
      <c r="Q129" s="13">
        <f t="shared" ref="Q129" si="831">S129</f>
        <v>0</v>
      </c>
      <c r="R129" s="49">
        <v>0</v>
      </c>
      <c r="S129" s="66"/>
      <c r="T129" s="50">
        <v>0</v>
      </c>
      <c r="U129" s="13">
        <f t="shared" ref="U129" si="832">W129</f>
        <v>277.60000000000002</v>
      </c>
      <c r="V129" s="49">
        <v>0</v>
      </c>
      <c r="W129" s="71">
        <v>277.60000000000002</v>
      </c>
      <c r="X129" s="50">
        <v>0</v>
      </c>
      <c r="Y129" s="13">
        <f t="shared" ref="Y129" si="833">AA129</f>
        <v>0</v>
      </c>
      <c r="Z129" s="29">
        <v>0</v>
      </c>
      <c r="AA129" s="29">
        <v>0</v>
      </c>
      <c r="AB129" s="29">
        <v>0</v>
      </c>
      <c r="AC129" s="13">
        <f t="shared" ref="AC129" si="834">AE129</f>
        <v>0</v>
      </c>
      <c r="AD129" s="29">
        <v>0</v>
      </c>
      <c r="AE129" s="29">
        <v>0</v>
      </c>
      <c r="AF129" s="29">
        <v>0</v>
      </c>
      <c r="AG129" s="13">
        <f t="shared" ref="AG129" si="835">AI129</f>
        <v>0</v>
      </c>
      <c r="AH129" s="29">
        <v>0</v>
      </c>
      <c r="AI129" s="29">
        <v>0</v>
      </c>
      <c r="AJ129" s="29">
        <v>0</v>
      </c>
      <c r="AK129" s="13">
        <f t="shared" ref="AK129" si="836">AM129</f>
        <v>0</v>
      </c>
      <c r="AL129" s="29">
        <v>0</v>
      </c>
      <c r="AM129" s="29">
        <v>0</v>
      </c>
      <c r="AN129" s="29">
        <v>0</v>
      </c>
      <c r="AO129" s="13">
        <f t="shared" ref="AO129" si="837">AQ129</f>
        <v>0</v>
      </c>
      <c r="AP129" s="29">
        <v>0</v>
      </c>
      <c r="AQ129" s="29">
        <v>0</v>
      </c>
      <c r="AR129" s="29">
        <v>0</v>
      </c>
      <c r="AS129" s="13">
        <f t="shared" ref="AS129" si="838">AU129</f>
        <v>0</v>
      </c>
      <c r="AT129" s="29">
        <v>0</v>
      </c>
      <c r="AU129" s="29">
        <v>0</v>
      </c>
      <c r="AV129" s="29">
        <v>0</v>
      </c>
      <c r="AW129" s="13">
        <f t="shared" ref="AW129" si="839">AY129</f>
        <v>0</v>
      </c>
      <c r="AX129" s="29">
        <v>0</v>
      </c>
      <c r="AY129" s="29">
        <v>0</v>
      </c>
      <c r="AZ129" s="29">
        <v>0</v>
      </c>
    </row>
    <row r="130" spans="1:52" ht="63" x14ac:dyDescent="0.25">
      <c r="A130" s="10" t="s">
        <v>379</v>
      </c>
      <c r="B130" s="70" t="s">
        <v>389</v>
      </c>
      <c r="C130" s="41" t="s">
        <v>22</v>
      </c>
      <c r="D130" s="11" t="s">
        <v>54</v>
      </c>
      <c r="E130" s="13">
        <f t="shared" si="649"/>
        <v>586.79999999999995</v>
      </c>
      <c r="F130" s="13">
        <f t="shared" si="650"/>
        <v>0</v>
      </c>
      <c r="G130" s="13">
        <f t="shared" si="651"/>
        <v>586.79999999999995</v>
      </c>
      <c r="H130" s="13">
        <f t="shared" si="652"/>
        <v>0</v>
      </c>
      <c r="I130" s="13">
        <f t="shared" ref="I130" si="840">K130</f>
        <v>0</v>
      </c>
      <c r="J130" s="29">
        <v>0</v>
      </c>
      <c r="K130" s="13">
        <v>0</v>
      </c>
      <c r="L130" s="29">
        <v>0</v>
      </c>
      <c r="M130" s="13">
        <f t="shared" ref="M130" si="841">O130</f>
        <v>0</v>
      </c>
      <c r="N130" s="29">
        <v>0</v>
      </c>
      <c r="O130" s="36">
        <v>0</v>
      </c>
      <c r="P130" s="29">
        <v>0</v>
      </c>
      <c r="Q130" s="13">
        <f t="shared" ref="Q130" si="842">S130</f>
        <v>0</v>
      </c>
      <c r="R130" s="49">
        <v>0</v>
      </c>
      <c r="S130" s="66"/>
      <c r="T130" s="50">
        <v>0</v>
      </c>
      <c r="U130" s="13">
        <f t="shared" ref="U130" si="843">W130</f>
        <v>586.79999999999995</v>
      </c>
      <c r="V130" s="49">
        <v>0</v>
      </c>
      <c r="W130" s="71">
        <v>586.79999999999995</v>
      </c>
      <c r="X130" s="50">
        <v>0</v>
      </c>
      <c r="Y130" s="13">
        <f t="shared" ref="Y130" si="844">AA130</f>
        <v>0</v>
      </c>
      <c r="Z130" s="29">
        <v>0</v>
      </c>
      <c r="AA130" s="29">
        <v>0</v>
      </c>
      <c r="AB130" s="29">
        <v>0</v>
      </c>
      <c r="AC130" s="13">
        <f t="shared" ref="AC130" si="845">AE130</f>
        <v>0</v>
      </c>
      <c r="AD130" s="29">
        <v>0</v>
      </c>
      <c r="AE130" s="29">
        <v>0</v>
      </c>
      <c r="AF130" s="29">
        <v>0</v>
      </c>
      <c r="AG130" s="13">
        <f t="shared" ref="AG130" si="846">AI130</f>
        <v>0</v>
      </c>
      <c r="AH130" s="29">
        <v>0</v>
      </c>
      <c r="AI130" s="29">
        <v>0</v>
      </c>
      <c r="AJ130" s="29">
        <v>0</v>
      </c>
      <c r="AK130" s="13">
        <f t="shared" ref="AK130" si="847">AM130</f>
        <v>0</v>
      </c>
      <c r="AL130" s="29">
        <v>0</v>
      </c>
      <c r="AM130" s="29">
        <v>0</v>
      </c>
      <c r="AN130" s="29">
        <v>0</v>
      </c>
      <c r="AO130" s="13">
        <f t="shared" ref="AO130" si="848">AQ130</f>
        <v>0</v>
      </c>
      <c r="AP130" s="29">
        <v>0</v>
      </c>
      <c r="AQ130" s="29">
        <v>0</v>
      </c>
      <c r="AR130" s="29">
        <v>0</v>
      </c>
      <c r="AS130" s="13">
        <f t="shared" ref="AS130" si="849">AU130</f>
        <v>0</v>
      </c>
      <c r="AT130" s="29">
        <v>0</v>
      </c>
      <c r="AU130" s="29">
        <v>0</v>
      </c>
      <c r="AV130" s="29">
        <v>0</v>
      </c>
      <c r="AW130" s="13">
        <f t="shared" ref="AW130" si="850">AY130</f>
        <v>0</v>
      </c>
      <c r="AX130" s="29">
        <v>0</v>
      </c>
      <c r="AY130" s="29">
        <v>0</v>
      </c>
      <c r="AZ130" s="29">
        <v>0</v>
      </c>
    </row>
    <row r="131" spans="1:52" ht="78.75" x14ac:dyDescent="0.25">
      <c r="A131" s="10" t="s">
        <v>383</v>
      </c>
      <c r="B131" s="70" t="s">
        <v>392</v>
      </c>
      <c r="C131" s="41" t="s">
        <v>22</v>
      </c>
      <c r="D131" s="11" t="s">
        <v>54</v>
      </c>
      <c r="E131" s="13">
        <f t="shared" si="649"/>
        <v>7222.1</v>
      </c>
      <c r="F131" s="13">
        <f t="shared" si="650"/>
        <v>0</v>
      </c>
      <c r="G131" s="13">
        <f t="shared" si="651"/>
        <v>7222.1</v>
      </c>
      <c r="H131" s="13">
        <f t="shared" si="652"/>
        <v>0</v>
      </c>
      <c r="I131" s="13">
        <f t="shared" ref="I131" si="851">K131</f>
        <v>0</v>
      </c>
      <c r="J131" s="29">
        <v>0</v>
      </c>
      <c r="K131" s="13">
        <v>0</v>
      </c>
      <c r="L131" s="29">
        <v>0</v>
      </c>
      <c r="M131" s="13">
        <f t="shared" ref="M131" si="852">O131</f>
        <v>0</v>
      </c>
      <c r="N131" s="29">
        <v>0</v>
      </c>
      <c r="O131" s="36">
        <v>0</v>
      </c>
      <c r="P131" s="29">
        <v>0</v>
      </c>
      <c r="Q131" s="13">
        <f t="shared" ref="Q131" si="853">S131</f>
        <v>0</v>
      </c>
      <c r="R131" s="49">
        <v>0</v>
      </c>
      <c r="S131" s="66"/>
      <c r="T131" s="50">
        <v>0</v>
      </c>
      <c r="U131" s="13">
        <f t="shared" ref="U131" si="854">W131</f>
        <v>7222.1</v>
      </c>
      <c r="V131" s="49">
        <v>0</v>
      </c>
      <c r="W131" s="71">
        <v>7222.1</v>
      </c>
      <c r="X131" s="50">
        <v>0</v>
      </c>
      <c r="Y131" s="13">
        <f t="shared" ref="Y131" si="855">AA131</f>
        <v>0</v>
      </c>
      <c r="Z131" s="29">
        <v>0</v>
      </c>
      <c r="AA131" s="29">
        <v>0</v>
      </c>
      <c r="AB131" s="29">
        <v>0</v>
      </c>
      <c r="AC131" s="13">
        <f t="shared" ref="AC131" si="856">AE131</f>
        <v>0</v>
      </c>
      <c r="AD131" s="29">
        <v>0</v>
      </c>
      <c r="AE131" s="29">
        <v>0</v>
      </c>
      <c r="AF131" s="29">
        <v>0</v>
      </c>
      <c r="AG131" s="13">
        <f t="shared" ref="AG131" si="857">AI131</f>
        <v>0</v>
      </c>
      <c r="AH131" s="29">
        <v>0</v>
      </c>
      <c r="AI131" s="29">
        <v>0</v>
      </c>
      <c r="AJ131" s="29">
        <v>0</v>
      </c>
      <c r="AK131" s="13">
        <f t="shared" ref="AK131" si="858">AM131</f>
        <v>0</v>
      </c>
      <c r="AL131" s="29">
        <v>0</v>
      </c>
      <c r="AM131" s="29">
        <v>0</v>
      </c>
      <c r="AN131" s="29">
        <v>0</v>
      </c>
      <c r="AO131" s="13">
        <f t="shared" ref="AO131" si="859">AQ131</f>
        <v>0</v>
      </c>
      <c r="AP131" s="29">
        <v>0</v>
      </c>
      <c r="AQ131" s="29">
        <v>0</v>
      </c>
      <c r="AR131" s="29">
        <v>0</v>
      </c>
      <c r="AS131" s="13">
        <f t="shared" ref="AS131" si="860">AU131</f>
        <v>0</v>
      </c>
      <c r="AT131" s="29">
        <v>0</v>
      </c>
      <c r="AU131" s="29">
        <v>0</v>
      </c>
      <c r="AV131" s="29">
        <v>0</v>
      </c>
      <c r="AW131" s="13">
        <f t="shared" ref="AW131" si="861">AY131</f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385</v>
      </c>
      <c r="B132" s="70" t="s">
        <v>247</v>
      </c>
      <c r="C132" s="41" t="s">
        <v>22</v>
      </c>
      <c r="D132" s="11" t="s">
        <v>54</v>
      </c>
      <c r="E132" s="13">
        <f t="shared" si="649"/>
        <v>1425</v>
      </c>
      <c r="F132" s="13">
        <f t="shared" si="650"/>
        <v>0</v>
      </c>
      <c r="G132" s="13">
        <f t="shared" si="651"/>
        <v>1425</v>
      </c>
      <c r="H132" s="13">
        <f t="shared" si="652"/>
        <v>0</v>
      </c>
      <c r="I132" s="13">
        <f t="shared" ref="I132" si="862">K132</f>
        <v>0</v>
      </c>
      <c r="J132" s="29">
        <v>0</v>
      </c>
      <c r="K132" s="13">
        <v>0</v>
      </c>
      <c r="L132" s="29">
        <v>0</v>
      </c>
      <c r="M132" s="13">
        <f t="shared" ref="M132" si="863">O132</f>
        <v>0</v>
      </c>
      <c r="N132" s="29">
        <v>0</v>
      </c>
      <c r="O132" s="36">
        <v>0</v>
      </c>
      <c r="P132" s="29">
        <v>0</v>
      </c>
      <c r="Q132" s="13">
        <f t="shared" ref="Q132" si="864">S132</f>
        <v>0</v>
      </c>
      <c r="R132" s="49">
        <v>0</v>
      </c>
      <c r="S132" s="66"/>
      <c r="T132" s="50">
        <v>0</v>
      </c>
      <c r="U132" s="13">
        <f t="shared" ref="U132" si="865">W132</f>
        <v>1425</v>
      </c>
      <c r="V132" s="49">
        <v>0</v>
      </c>
      <c r="W132" s="71">
        <v>1425</v>
      </c>
      <c r="X132" s="50">
        <v>0</v>
      </c>
      <c r="Y132" s="13">
        <f t="shared" ref="Y132" si="866">AA132</f>
        <v>0</v>
      </c>
      <c r="Z132" s="29">
        <v>0</v>
      </c>
      <c r="AA132" s="29">
        <v>0</v>
      </c>
      <c r="AB132" s="29">
        <v>0</v>
      </c>
      <c r="AC132" s="13">
        <f t="shared" ref="AC132" si="867">AE132</f>
        <v>0</v>
      </c>
      <c r="AD132" s="29">
        <v>0</v>
      </c>
      <c r="AE132" s="29">
        <v>0</v>
      </c>
      <c r="AF132" s="29">
        <v>0</v>
      </c>
      <c r="AG132" s="13">
        <f t="shared" ref="AG132" si="868">AI132</f>
        <v>0</v>
      </c>
      <c r="AH132" s="29">
        <v>0</v>
      </c>
      <c r="AI132" s="29">
        <v>0</v>
      </c>
      <c r="AJ132" s="29">
        <v>0</v>
      </c>
      <c r="AK132" s="13">
        <f t="shared" ref="AK132" si="869">AM132</f>
        <v>0</v>
      </c>
      <c r="AL132" s="29">
        <v>0</v>
      </c>
      <c r="AM132" s="29">
        <v>0</v>
      </c>
      <c r="AN132" s="29">
        <v>0</v>
      </c>
      <c r="AO132" s="13">
        <f t="shared" ref="AO132" si="870">AQ132</f>
        <v>0</v>
      </c>
      <c r="AP132" s="29">
        <v>0</v>
      </c>
      <c r="AQ132" s="29">
        <v>0</v>
      </c>
      <c r="AR132" s="29">
        <v>0</v>
      </c>
      <c r="AS132" s="13">
        <f t="shared" ref="AS132" si="871">AU132</f>
        <v>0</v>
      </c>
      <c r="AT132" s="29">
        <v>0</v>
      </c>
      <c r="AU132" s="29">
        <v>0</v>
      </c>
      <c r="AV132" s="29">
        <v>0</v>
      </c>
      <c r="AW132" s="13">
        <f t="shared" ref="AW132" si="872">AY132</f>
        <v>0</v>
      </c>
      <c r="AX132" s="29">
        <v>0</v>
      </c>
      <c r="AY132" s="29">
        <v>0</v>
      </c>
      <c r="AZ132" s="29">
        <v>0</v>
      </c>
    </row>
    <row r="133" spans="1:52" ht="142.5" customHeight="1" x14ac:dyDescent="0.25">
      <c r="A133" s="10" t="s">
        <v>391</v>
      </c>
      <c r="B133" s="70" t="s">
        <v>396</v>
      </c>
      <c r="C133" s="41" t="s">
        <v>22</v>
      </c>
      <c r="D133" s="11" t="s">
        <v>54</v>
      </c>
      <c r="E133" s="13">
        <f t="shared" si="649"/>
        <v>996.5</v>
      </c>
      <c r="F133" s="13">
        <f t="shared" si="650"/>
        <v>0</v>
      </c>
      <c r="G133" s="13">
        <f t="shared" si="651"/>
        <v>996.5</v>
      </c>
      <c r="H133" s="13">
        <f t="shared" si="652"/>
        <v>0</v>
      </c>
      <c r="I133" s="13">
        <f t="shared" ref="I133" si="873">K133</f>
        <v>0</v>
      </c>
      <c r="J133" s="29">
        <v>0</v>
      </c>
      <c r="K133" s="13">
        <v>0</v>
      </c>
      <c r="L133" s="29">
        <v>0</v>
      </c>
      <c r="M133" s="13">
        <f t="shared" ref="M133" si="874">O133</f>
        <v>0</v>
      </c>
      <c r="N133" s="29">
        <v>0</v>
      </c>
      <c r="O133" s="36">
        <v>0</v>
      </c>
      <c r="P133" s="29">
        <v>0</v>
      </c>
      <c r="Q133" s="13">
        <f t="shared" ref="Q133" si="875">S133</f>
        <v>0</v>
      </c>
      <c r="R133" s="49">
        <v>0</v>
      </c>
      <c r="S133" s="66"/>
      <c r="T133" s="50">
        <v>0</v>
      </c>
      <c r="U133" s="13">
        <f t="shared" ref="U133" si="876">W133</f>
        <v>996.5</v>
      </c>
      <c r="V133" s="49">
        <v>0</v>
      </c>
      <c r="W133" s="71">
        <v>996.5</v>
      </c>
      <c r="X133" s="50">
        <v>0</v>
      </c>
      <c r="Y133" s="13">
        <f t="shared" ref="Y133" si="877">AA133</f>
        <v>0</v>
      </c>
      <c r="Z133" s="29">
        <v>0</v>
      </c>
      <c r="AA133" s="29">
        <v>0</v>
      </c>
      <c r="AB133" s="29">
        <v>0</v>
      </c>
      <c r="AC133" s="13">
        <f t="shared" ref="AC133" si="878">AE133</f>
        <v>0</v>
      </c>
      <c r="AD133" s="29">
        <v>0</v>
      </c>
      <c r="AE133" s="29">
        <v>0</v>
      </c>
      <c r="AF133" s="29">
        <v>0</v>
      </c>
      <c r="AG133" s="13">
        <f t="shared" ref="AG133" si="879">AI133</f>
        <v>0</v>
      </c>
      <c r="AH133" s="29">
        <v>0</v>
      </c>
      <c r="AI133" s="29">
        <v>0</v>
      </c>
      <c r="AJ133" s="29">
        <v>0</v>
      </c>
      <c r="AK133" s="13">
        <f t="shared" ref="AK133" si="880">AM133</f>
        <v>0</v>
      </c>
      <c r="AL133" s="29">
        <v>0</v>
      </c>
      <c r="AM133" s="29">
        <v>0</v>
      </c>
      <c r="AN133" s="29">
        <v>0</v>
      </c>
      <c r="AO133" s="13">
        <f t="shared" ref="AO133" si="881">AQ133</f>
        <v>0</v>
      </c>
      <c r="AP133" s="29">
        <v>0</v>
      </c>
      <c r="AQ133" s="29">
        <v>0</v>
      </c>
      <c r="AR133" s="29">
        <v>0</v>
      </c>
      <c r="AS133" s="13">
        <f t="shared" ref="AS133" si="882">AU133</f>
        <v>0</v>
      </c>
      <c r="AT133" s="29">
        <v>0</v>
      </c>
      <c r="AU133" s="29">
        <v>0</v>
      </c>
      <c r="AV133" s="29">
        <v>0</v>
      </c>
      <c r="AW133" s="13">
        <f t="shared" ref="AW133" si="883">AY133</f>
        <v>0</v>
      </c>
      <c r="AX133" s="29">
        <v>0</v>
      </c>
      <c r="AY133" s="29">
        <v>0</v>
      </c>
      <c r="AZ133" s="29">
        <v>0</v>
      </c>
    </row>
    <row r="134" spans="1:52" ht="78.75" x14ac:dyDescent="0.25">
      <c r="A134" s="10" t="s">
        <v>395</v>
      </c>
      <c r="B134" s="70" t="s">
        <v>398</v>
      </c>
      <c r="C134" s="41" t="s">
        <v>22</v>
      </c>
      <c r="D134" s="11" t="s">
        <v>54</v>
      </c>
      <c r="E134" s="13">
        <f t="shared" si="649"/>
        <v>499.4</v>
      </c>
      <c r="F134" s="13">
        <f t="shared" si="650"/>
        <v>0</v>
      </c>
      <c r="G134" s="13">
        <f t="shared" si="651"/>
        <v>499.4</v>
      </c>
      <c r="H134" s="13">
        <f t="shared" si="652"/>
        <v>0</v>
      </c>
      <c r="I134" s="13">
        <f t="shared" ref="I134" si="884">K134</f>
        <v>0</v>
      </c>
      <c r="J134" s="29">
        <v>0</v>
      </c>
      <c r="K134" s="13">
        <v>0</v>
      </c>
      <c r="L134" s="29">
        <v>0</v>
      </c>
      <c r="M134" s="13">
        <f t="shared" ref="M134" si="885">O134</f>
        <v>0</v>
      </c>
      <c r="N134" s="29">
        <v>0</v>
      </c>
      <c r="O134" s="36">
        <v>0</v>
      </c>
      <c r="P134" s="29">
        <v>0</v>
      </c>
      <c r="Q134" s="13">
        <f t="shared" ref="Q134" si="886">S134</f>
        <v>0</v>
      </c>
      <c r="R134" s="49">
        <v>0</v>
      </c>
      <c r="S134" s="66"/>
      <c r="T134" s="50">
        <v>0</v>
      </c>
      <c r="U134" s="13">
        <f t="shared" ref="U134:U142" si="887">W134</f>
        <v>499.4</v>
      </c>
      <c r="V134" s="49">
        <v>0</v>
      </c>
      <c r="W134" s="71">
        <f>382.9+116.5</f>
        <v>499.4</v>
      </c>
      <c r="X134" s="50">
        <v>0</v>
      </c>
      <c r="Y134" s="13">
        <f t="shared" ref="Y134:Y135" si="888">AA134</f>
        <v>0</v>
      </c>
      <c r="Z134" s="29">
        <v>0</v>
      </c>
      <c r="AA134" s="29">
        <v>0</v>
      </c>
      <c r="AB134" s="29">
        <v>0</v>
      </c>
      <c r="AC134" s="13">
        <f t="shared" ref="AC134:AC135" si="889">AE134</f>
        <v>0</v>
      </c>
      <c r="AD134" s="29">
        <v>0</v>
      </c>
      <c r="AE134" s="29">
        <v>0</v>
      </c>
      <c r="AF134" s="29">
        <v>0</v>
      </c>
      <c r="AG134" s="13">
        <f t="shared" ref="AG134:AG135" si="890">AI134</f>
        <v>0</v>
      </c>
      <c r="AH134" s="29">
        <v>0</v>
      </c>
      <c r="AI134" s="29">
        <v>0</v>
      </c>
      <c r="AJ134" s="29">
        <v>0</v>
      </c>
      <c r="AK134" s="13">
        <f t="shared" ref="AK134:AK135" si="891">AM134</f>
        <v>0</v>
      </c>
      <c r="AL134" s="29">
        <v>0</v>
      </c>
      <c r="AM134" s="29">
        <v>0</v>
      </c>
      <c r="AN134" s="29">
        <v>0</v>
      </c>
      <c r="AO134" s="13">
        <f t="shared" ref="AO134:AO135" si="892">AQ134</f>
        <v>0</v>
      </c>
      <c r="AP134" s="29">
        <v>0</v>
      </c>
      <c r="AQ134" s="29">
        <v>0</v>
      </c>
      <c r="AR134" s="29">
        <v>0</v>
      </c>
      <c r="AS134" s="13">
        <f t="shared" ref="AS134:AS135" si="893">AU134</f>
        <v>0</v>
      </c>
      <c r="AT134" s="29">
        <v>0</v>
      </c>
      <c r="AU134" s="29">
        <v>0</v>
      </c>
      <c r="AV134" s="29">
        <v>0</v>
      </c>
      <c r="AW134" s="13">
        <f t="shared" ref="AW134:AW135" si="894">AY134</f>
        <v>0</v>
      </c>
      <c r="AX134" s="29">
        <v>0</v>
      </c>
      <c r="AY134" s="29">
        <v>0</v>
      </c>
      <c r="AZ134" s="29">
        <v>0</v>
      </c>
    </row>
    <row r="135" spans="1:52" ht="63" x14ac:dyDescent="0.25">
      <c r="A135" s="10" t="s">
        <v>397</v>
      </c>
      <c r="B135" s="76" t="s">
        <v>401</v>
      </c>
      <c r="C135" s="41" t="s">
        <v>22</v>
      </c>
      <c r="D135" s="11" t="s">
        <v>54</v>
      </c>
      <c r="E135" s="13">
        <f t="shared" si="649"/>
        <v>7000</v>
      </c>
      <c r="F135" s="13">
        <f t="shared" si="650"/>
        <v>0</v>
      </c>
      <c r="G135" s="13">
        <f t="shared" si="651"/>
        <v>7000</v>
      </c>
      <c r="H135" s="13">
        <f t="shared" si="652"/>
        <v>0</v>
      </c>
      <c r="I135" s="13">
        <f t="shared" ref="I135:I147" si="895">K135</f>
        <v>0</v>
      </c>
      <c r="J135" s="29">
        <v>0</v>
      </c>
      <c r="K135" s="13">
        <v>0</v>
      </c>
      <c r="L135" s="29">
        <v>0</v>
      </c>
      <c r="M135" s="13">
        <f t="shared" ref="M135:M147" si="896">O135</f>
        <v>0</v>
      </c>
      <c r="N135" s="29">
        <v>0</v>
      </c>
      <c r="O135" s="36">
        <v>0</v>
      </c>
      <c r="P135" s="29">
        <v>0</v>
      </c>
      <c r="Q135" s="13">
        <f t="shared" ref="Q135:Q147" si="897">S135</f>
        <v>0</v>
      </c>
      <c r="R135" s="49">
        <v>0</v>
      </c>
      <c r="S135" s="66"/>
      <c r="T135" s="50">
        <v>0</v>
      </c>
      <c r="U135" s="13">
        <f t="shared" si="887"/>
        <v>7000</v>
      </c>
      <c r="V135" s="49">
        <v>0</v>
      </c>
      <c r="W135" s="77">
        <v>7000</v>
      </c>
      <c r="X135" s="50">
        <v>0</v>
      </c>
      <c r="Y135" s="13">
        <f t="shared" si="888"/>
        <v>0</v>
      </c>
      <c r="Z135" s="29">
        <v>0</v>
      </c>
      <c r="AA135" s="13">
        <v>0</v>
      </c>
      <c r="AB135" s="29">
        <v>0</v>
      </c>
      <c r="AC135" s="13">
        <f t="shared" si="889"/>
        <v>0</v>
      </c>
      <c r="AD135" s="29">
        <v>0</v>
      </c>
      <c r="AE135" s="13">
        <v>0</v>
      </c>
      <c r="AF135" s="29">
        <v>0</v>
      </c>
      <c r="AG135" s="13">
        <f t="shared" si="890"/>
        <v>0</v>
      </c>
      <c r="AH135" s="29">
        <v>0</v>
      </c>
      <c r="AI135" s="13">
        <v>0</v>
      </c>
      <c r="AJ135" s="29">
        <v>0</v>
      </c>
      <c r="AK135" s="13">
        <f t="shared" si="891"/>
        <v>0</v>
      </c>
      <c r="AL135" s="29">
        <v>0</v>
      </c>
      <c r="AM135" s="13">
        <v>0</v>
      </c>
      <c r="AN135" s="29">
        <v>0</v>
      </c>
      <c r="AO135" s="13">
        <f t="shared" si="892"/>
        <v>0</v>
      </c>
      <c r="AP135" s="29">
        <v>0</v>
      </c>
      <c r="AQ135" s="13">
        <v>0</v>
      </c>
      <c r="AR135" s="29">
        <v>0</v>
      </c>
      <c r="AS135" s="13">
        <f t="shared" si="893"/>
        <v>0</v>
      </c>
      <c r="AT135" s="29">
        <v>0</v>
      </c>
      <c r="AU135" s="13">
        <v>0</v>
      </c>
      <c r="AV135" s="29">
        <v>0</v>
      </c>
      <c r="AW135" s="13">
        <f t="shared" si="894"/>
        <v>0</v>
      </c>
      <c r="AX135" s="29">
        <v>0</v>
      </c>
      <c r="AY135" s="13">
        <v>0</v>
      </c>
      <c r="AZ135" s="29">
        <v>0</v>
      </c>
    </row>
    <row r="136" spans="1:52" ht="78.75" x14ac:dyDescent="0.25">
      <c r="A136" s="10" t="s">
        <v>409</v>
      </c>
      <c r="B136" s="76" t="s">
        <v>402</v>
      </c>
      <c r="C136" s="41" t="s">
        <v>22</v>
      </c>
      <c r="D136" s="11" t="s">
        <v>54</v>
      </c>
      <c r="E136" s="13">
        <f t="shared" si="649"/>
        <v>254.3</v>
      </c>
      <c r="F136" s="13">
        <f t="shared" si="650"/>
        <v>0</v>
      </c>
      <c r="G136" s="13">
        <f t="shared" si="651"/>
        <v>254.3</v>
      </c>
      <c r="H136" s="13">
        <f t="shared" si="652"/>
        <v>0</v>
      </c>
      <c r="I136" s="13">
        <f t="shared" si="895"/>
        <v>0</v>
      </c>
      <c r="J136" s="29">
        <v>0</v>
      </c>
      <c r="K136" s="13">
        <v>0</v>
      </c>
      <c r="L136" s="29">
        <v>0</v>
      </c>
      <c r="M136" s="13">
        <f t="shared" si="896"/>
        <v>0</v>
      </c>
      <c r="N136" s="29">
        <v>0</v>
      </c>
      <c r="O136" s="13">
        <v>0</v>
      </c>
      <c r="P136" s="29">
        <v>0</v>
      </c>
      <c r="Q136" s="13">
        <f t="shared" si="897"/>
        <v>0</v>
      </c>
      <c r="R136" s="29">
        <v>0</v>
      </c>
      <c r="S136" s="13">
        <v>0</v>
      </c>
      <c r="T136" s="29">
        <v>0</v>
      </c>
      <c r="U136" s="13">
        <f t="shared" si="887"/>
        <v>254.3</v>
      </c>
      <c r="V136" s="49">
        <v>0</v>
      </c>
      <c r="W136" s="77">
        <v>254.3</v>
      </c>
      <c r="X136" s="50">
        <v>0</v>
      </c>
      <c r="Y136" s="13">
        <f t="shared" ref="Y136:Y145" si="898">AA136</f>
        <v>0</v>
      </c>
      <c r="Z136" s="29">
        <v>0</v>
      </c>
      <c r="AA136" s="13">
        <v>0</v>
      </c>
      <c r="AB136" s="29">
        <v>0</v>
      </c>
      <c r="AC136" s="13">
        <f t="shared" ref="AC136:AC145" si="899">AE136</f>
        <v>0</v>
      </c>
      <c r="AD136" s="29">
        <v>0</v>
      </c>
      <c r="AE136" s="13">
        <v>0</v>
      </c>
      <c r="AF136" s="29">
        <v>0</v>
      </c>
      <c r="AG136" s="13">
        <f t="shared" ref="AG136:AG145" si="900">AI136</f>
        <v>0</v>
      </c>
      <c r="AH136" s="29">
        <v>0</v>
      </c>
      <c r="AI136" s="13">
        <v>0</v>
      </c>
      <c r="AJ136" s="29">
        <v>0</v>
      </c>
      <c r="AK136" s="13">
        <f t="shared" ref="AK136:AK145" si="901">AM136</f>
        <v>0</v>
      </c>
      <c r="AL136" s="29">
        <v>0</v>
      </c>
      <c r="AM136" s="13">
        <v>0</v>
      </c>
      <c r="AN136" s="29">
        <v>0</v>
      </c>
      <c r="AO136" s="13">
        <f t="shared" ref="AO136:AO145" si="902">AQ136</f>
        <v>0</v>
      </c>
      <c r="AP136" s="29">
        <v>0</v>
      </c>
      <c r="AQ136" s="13">
        <v>0</v>
      </c>
      <c r="AR136" s="29">
        <v>0</v>
      </c>
      <c r="AS136" s="13">
        <f t="shared" ref="AS136:AS145" si="903">AU136</f>
        <v>0</v>
      </c>
      <c r="AT136" s="29">
        <v>0</v>
      </c>
      <c r="AU136" s="13">
        <v>0</v>
      </c>
      <c r="AV136" s="29">
        <v>0</v>
      </c>
      <c r="AW136" s="13">
        <f t="shared" ref="AW136:AW145" si="904">AY136</f>
        <v>0</v>
      </c>
      <c r="AX136" s="29">
        <v>0</v>
      </c>
      <c r="AY136" s="13">
        <v>0</v>
      </c>
      <c r="AZ136" s="29">
        <v>0</v>
      </c>
    </row>
    <row r="137" spans="1:52" ht="63" x14ac:dyDescent="0.25">
      <c r="A137" s="10" t="s">
        <v>410</v>
      </c>
      <c r="B137" s="76" t="s">
        <v>403</v>
      </c>
      <c r="C137" s="41" t="s">
        <v>22</v>
      </c>
      <c r="D137" s="11" t="s">
        <v>54</v>
      </c>
      <c r="E137" s="13">
        <f t="shared" si="649"/>
        <v>550.20000000000005</v>
      </c>
      <c r="F137" s="13">
        <f t="shared" si="650"/>
        <v>0</v>
      </c>
      <c r="G137" s="13">
        <f t="shared" si="651"/>
        <v>550.20000000000005</v>
      </c>
      <c r="H137" s="13">
        <f t="shared" si="652"/>
        <v>0</v>
      </c>
      <c r="I137" s="13">
        <f t="shared" si="895"/>
        <v>0</v>
      </c>
      <c r="J137" s="29">
        <v>0</v>
      </c>
      <c r="K137" s="13">
        <v>0</v>
      </c>
      <c r="L137" s="29">
        <v>0</v>
      </c>
      <c r="M137" s="13">
        <f t="shared" si="896"/>
        <v>0</v>
      </c>
      <c r="N137" s="29">
        <v>0</v>
      </c>
      <c r="O137" s="13">
        <v>0</v>
      </c>
      <c r="P137" s="29">
        <v>0</v>
      </c>
      <c r="Q137" s="13">
        <f t="shared" si="897"/>
        <v>0</v>
      </c>
      <c r="R137" s="29">
        <v>0</v>
      </c>
      <c r="S137" s="13">
        <v>0</v>
      </c>
      <c r="T137" s="29">
        <v>0</v>
      </c>
      <c r="U137" s="13">
        <f t="shared" si="887"/>
        <v>550.20000000000005</v>
      </c>
      <c r="V137" s="49">
        <v>0</v>
      </c>
      <c r="W137" s="77">
        <v>550.20000000000005</v>
      </c>
      <c r="X137" s="50">
        <v>0</v>
      </c>
      <c r="Y137" s="13">
        <f t="shared" si="898"/>
        <v>0</v>
      </c>
      <c r="Z137" s="29">
        <v>0</v>
      </c>
      <c r="AA137" s="13">
        <v>0</v>
      </c>
      <c r="AB137" s="29">
        <v>0</v>
      </c>
      <c r="AC137" s="13">
        <f t="shared" si="899"/>
        <v>0</v>
      </c>
      <c r="AD137" s="29">
        <v>0</v>
      </c>
      <c r="AE137" s="13">
        <v>0</v>
      </c>
      <c r="AF137" s="29">
        <v>0</v>
      </c>
      <c r="AG137" s="13">
        <f t="shared" si="900"/>
        <v>0</v>
      </c>
      <c r="AH137" s="29">
        <v>0</v>
      </c>
      <c r="AI137" s="13">
        <v>0</v>
      </c>
      <c r="AJ137" s="29">
        <v>0</v>
      </c>
      <c r="AK137" s="13">
        <f t="shared" si="901"/>
        <v>0</v>
      </c>
      <c r="AL137" s="29">
        <v>0</v>
      </c>
      <c r="AM137" s="13">
        <v>0</v>
      </c>
      <c r="AN137" s="29">
        <v>0</v>
      </c>
      <c r="AO137" s="13">
        <f t="shared" si="902"/>
        <v>0</v>
      </c>
      <c r="AP137" s="29">
        <v>0</v>
      </c>
      <c r="AQ137" s="13">
        <v>0</v>
      </c>
      <c r="AR137" s="29">
        <v>0</v>
      </c>
      <c r="AS137" s="13">
        <f t="shared" si="903"/>
        <v>0</v>
      </c>
      <c r="AT137" s="29">
        <v>0</v>
      </c>
      <c r="AU137" s="13">
        <v>0</v>
      </c>
      <c r="AV137" s="29">
        <v>0</v>
      </c>
      <c r="AW137" s="13">
        <f t="shared" si="904"/>
        <v>0</v>
      </c>
      <c r="AX137" s="29">
        <v>0</v>
      </c>
      <c r="AY137" s="13">
        <v>0</v>
      </c>
      <c r="AZ137" s="29">
        <v>0</v>
      </c>
    </row>
    <row r="138" spans="1:52" ht="94.5" x14ac:dyDescent="0.25">
      <c r="A138" s="10" t="s">
        <v>411</v>
      </c>
      <c r="B138" s="76" t="s">
        <v>404</v>
      </c>
      <c r="C138" s="41" t="s">
        <v>22</v>
      </c>
      <c r="D138" s="11" t="s">
        <v>54</v>
      </c>
      <c r="E138" s="13">
        <f t="shared" si="649"/>
        <v>104.2</v>
      </c>
      <c r="F138" s="13">
        <f t="shared" si="650"/>
        <v>0</v>
      </c>
      <c r="G138" s="13">
        <f t="shared" si="651"/>
        <v>104.2</v>
      </c>
      <c r="H138" s="13">
        <f t="shared" si="652"/>
        <v>0</v>
      </c>
      <c r="I138" s="13">
        <f t="shared" si="895"/>
        <v>0</v>
      </c>
      <c r="J138" s="29">
        <v>0</v>
      </c>
      <c r="K138" s="13">
        <v>0</v>
      </c>
      <c r="L138" s="29">
        <v>0</v>
      </c>
      <c r="M138" s="13">
        <f t="shared" si="896"/>
        <v>0</v>
      </c>
      <c r="N138" s="29">
        <v>0</v>
      </c>
      <c r="O138" s="13">
        <v>0</v>
      </c>
      <c r="P138" s="29">
        <v>0</v>
      </c>
      <c r="Q138" s="13">
        <f t="shared" si="897"/>
        <v>0</v>
      </c>
      <c r="R138" s="29">
        <v>0</v>
      </c>
      <c r="S138" s="13">
        <v>0</v>
      </c>
      <c r="T138" s="29">
        <v>0</v>
      </c>
      <c r="U138" s="13">
        <f t="shared" si="887"/>
        <v>104.2</v>
      </c>
      <c r="V138" s="49">
        <v>0</v>
      </c>
      <c r="W138" s="77">
        <v>104.2</v>
      </c>
      <c r="X138" s="50">
        <v>0</v>
      </c>
      <c r="Y138" s="13">
        <f t="shared" si="898"/>
        <v>0</v>
      </c>
      <c r="Z138" s="29">
        <v>0</v>
      </c>
      <c r="AA138" s="13">
        <v>0</v>
      </c>
      <c r="AB138" s="29">
        <v>0</v>
      </c>
      <c r="AC138" s="13">
        <f t="shared" si="899"/>
        <v>0</v>
      </c>
      <c r="AD138" s="29">
        <v>0</v>
      </c>
      <c r="AE138" s="13">
        <v>0</v>
      </c>
      <c r="AF138" s="29">
        <v>0</v>
      </c>
      <c r="AG138" s="13">
        <f t="shared" si="900"/>
        <v>0</v>
      </c>
      <c r="AH138" s="29">
        <v>0</v>
      </c>
      <c r="AI138" s="13">
        <v>0</v>
      </c>
      <c r="AJ138" s="29">
        <v>0</v>
      </c>
      <c r="AK138" s="13">
        <f t="shared" si="901"/>
        <v>0</v>
      </c>
      <c r="AL138" s="29">
        <v>0</v>
      </c>
      <c r="AM138" s="13">
        <v>0</v>
      </c>
      <c r="AN138" s="29">
        <v>0</v>
      </c>
      <c r="AO138" s="13">
        <f t="shared" si="902"/>
        <v>0</v>
      </c>
      <c r="AP138" s="29">
        <v>0</v>
      </c>
      <c r="AQ138" s="13">
        <v>0</v>
      </c>
      <c r="AR138" s="29">
        <v>0</v>
      </c>
      <c r="AS138" s="13">
        <f t="shared" si="903"/>
        <v>0</v>
      </c>
      <c r="AT138" s="29">
        <v>0</v>
      </c>
      <c r="AU138" s="13">
        <v>0</v>
      </c>
      <c r="AV138" s="29">
        <v>0</v>
      </c>
      <c r="AW138" s="13">
        <f t="shared" si="904"/>
        <v>0</v>
      </c>
      <c r="AX138" s="29">
        <v>0</v>
      </c>
      <c r="AY138" s="13">
        <v>0</v>
      </c>
      <c r="AZ138" s="29">
        <v>0</v>
      </c>
    </row>
    <row r="139" spans="1:52" ht="94.5" x14ac:dyDescent="0.25">
      <c r="A139" s="10" t="s">
        <v>412</v>
      </c>
      <c r="B139" s="76" t="s">
        <v>405</v>
      </c>
      <c r="C139" s="41" t="s">
        <v>22</v>
      </c>
      <c r="D139" s="11" t="s">
        <v>54</v>
      </c>
      <c r="E139" s="13">
        <f t="shared" ref="E139:E147" si="905">I139+M139+Q139+U139+Y139+AC139+AG139+AK139+AO139</f>
        <v>201.1</v>
      </c>
      <c r="F139" s="13">
        <f t="shared" ref="F139:F147" si="906">J139+N139+R139+V139+Z139+AD139+AH139+AL139+AP139</f>
        <v>0</v>
      </c>
      <c r="G139" s="13">
        <f t="shared" ref="G139:G147" si="907">K139+O139+S139+W139+AA139+AE139+AI139+AM139+AQ139</f>
        <v>201.1</v>
      </c>
      <c r="H139" s="13">
        <f t="shared" ref="H139:H147" si="908">L139+P139+T139+X139+AB139+AF139+AJ139+AN139+AR139</f>
        <v>0</v>
      </c>
      <c r="I139" s="13">
        <f t="shared" si="895"/>
        <v>0</v>
      </c>
      <c r="J139" s="29">
        <v>0</v>
      </c>
      <c r="K139" s="13">
        <v>0</v>
      </c>
      <c r="L139" s="29">
        <v>0</v>
      </c>
      <c r="M139" s="13">
        <f t="shared" si="896"/>
        <v>0</v>
      </c>
      <c r="N139" s="29">
        <v>0</v>
      </c>
      <c r="O139" s="13">
        <v>0</v>
      </c>
      <c r="P139" s="29">
        <v>0</v>
      </c>
      <c r="Q139" s="13">
        <f t="shared" si="897"/>
        <v>0</v>
      </c>
      <c r="R139" s="29">
        <v>0</v>
      </c>
      <c r="S139" s="13">
        <v>0</v>
      </c>
      <c r="T139" s="29">
        <v>0</v>
      </c>
      <c r="U139" s="13">
        <f t="shared" si="887"/>
        <v>201.1</v>
      </c>
      <c r="V139" s="49">
        <v>0</v>
      </c>
      <c r="W139" s="77">
        <v>201.1</v>
      </c>
      <c r="X139" s="50">
        <v>0</v>
      </c>
      <c r="Y139" s="13">
        <f t="shared" si="898"/>
        <v>0</v>
      </c>
      <c r="Z139" s="29">
        <v>0</v>
      </c>
      <c r="AA139" s="13">
        <v>0</v>
      </c>
      <c r="AB139" s="29">
        <v>0</v>
      </c>
      <c r="AC139" s="13">
        <f t="shared" si="899"/>
        <v>0</v>
      </c>
      <c r="AD139" s="29">
        <v>0</v>
      </c>
      <c r="AE139" s="13">
        <v>0</v>
      </c>
      <c r="AF139" s="29">
        <v>0</v>
      </c>
      <c r="AG139" s="13">
        <f t="shared" si="900"/>
        <v>0</v>
      </c>
      <c r="AH139" s="29">
        <v>0</v>
      </c>
      <c r="AI139" s="13">
        <v>0</v>
      </c>
      <c r="AJ139" s="29">
        <v>0</v>
      </c>
      <c r="AK139" s="13">
        <f t="shared" si="901"/>
        <v>0</v>
      </c>
      <c r="AL139" s="29">
        <v>0</v>
      </c>
      <c r="AM139" s="13">
        <v>0</v>
      </c>
      <c r="AN139" s="29">
        <v>0</v>
      </c>
      <c r="AO139" s="13">
        <f t="shared" si="902"/>
        <v>0</v>
      </c>
      <c r="AP139" s="29">
        <v>0</v>
      </c>
      <c r="AQ139" s="13">
        <v>0</v>
      </c>
      <c r="AR139" s="29">
        <v>0</v>
      </c>
      <c r="AS139" s="13">
        <f t="shared" si="903"/>
        <v>0</v>
      </c>
      <c r="AT139" s="29">
        <v>0</v>
      </c>
      <c r="AU139" s="13">
        <v>0</v>
      </c>
      <c r="AV139" s="29">
        <v>0</v>
      </c>
      <c r="AW139" s="13">
        <f t="shared" si="904"/>
        <v>0</v>
      </c>
      <c r="AX139" s="29">
        <v>0</v>
      </c>
      <c r="AY139" s="13">
        <v>0</v>
      </c>
      <c r="AZ139" s="29">
        <v>0</v>
      </c>
    </row>
    <row r="140" spans="1:52" ht="94.5" x14ac:dyDescent="0.25">
      <c r="A140" s="10" t="s">
        <v>413</v>
      </c>
      <c r="B140" s="76" t="s">
        <v>406</v>
      </c>
      <c r="C140" s="41" t="s">
        <v>22</v>
      </c>
      <c r="D140" s="11" t="s">
        <v>54</v>
      </c>
      <c r="E140" s="13">
        <f t="shared" si="905"/>
        <v>108.6</v>
      </c>
      <c r="F140" s="13">
        <f t="shared" si="906"/>
        <v>0</v>
      </c>
      <c r="G140" s="13">
        <f t="shared" si="907"/>
        <v>108.6</v>
      </c>
      <c r="H140" s="13">
        <f t="shared" si="908"/>
        <v>0</v>
      </c>
      <c r="I140" s="13">
        <f t="shared" si="895"/>
        <v>0</v>
      </c>
      <c r="J140" s="29">
        <v>0</v>
      </c>
      <c r="K140" s="13">
        <v>0</v>
      </c>
      <c r="L140" s="29">
        <v>0</v>
      </c>
      <c r="M140" s="13">
        <f t="shared" si="896"/>
        <v>0</v>
      </c>
      <c r="N140" s="29">
        <v>0</v>
      </c>
      <c r="O140" s="13">
        <v>0</v>
      </c>
      <c r="P140" s="29">
        <v>0</v>
      </c>
      <c r="Q140" s="13">
        <f t="shared" si="897"/>
        <v>0</v>
      </c>
      <c r="R140" s="29">
        <v>0</v>
      </c>
      <c r="S140" s="13">
        <v>0</v>
      </c>
      <c r="T140" s="29">
        <v>0</v>
      </c>
      <c r="U140" s="13">
        <f t="shared" si="887"/>
        <v>108.6</v>
      </c>
      <c r="V140" s="49">
        <v>0</v>
      </c>
      <c r="W140" s="77">
        <v>108.6</v>
      </c>
      <c r="X140" s="50">
        <v>0</v>
      </c>
      <c r="Y140" s="13">
        <f t="shared" si="898"/>
        <v>0</v>
      </c>
      <c r="Z140" s="29">
        <v>0</v>
      </c>
      <c r="AA140" s="13">
        <v>0</v>
      </c>
      <c r="AB140" s="29">
        <v>0</v>
      </c>
      <c r="AC140" s="13">
        <f t="shared" si="899"/>
        <v>0</v>
      </c>
      <c r="AD140" s="29">
        <v>0</v>
      </c>
      <c r="AE140" s="13">
        <v>0</v>
      </c>
      <c r="AF140" s="29">
        <v>0</v>
      </c>
      <c r="AG140" s="13">
        <f t="shared" si="900"/>
        <v>0</v>
      </c>
      <c r="AH140" s="29">
        <v>0</v>
      </c>
      <c r="AI140" s="13">
        <v>0</v>
      </c>
      <c r="AJ140" s="29">
        <v>0</v>
      </c>
      <c r="AK140" s="13">
        <f t="shared" si="901"/>
        <v>0</v>
      </c>
      <c r="AL140" s="29">
        <v>0</v>
      </c>
      <c r="AM140" s="13">
        <v>0</v>
      </c>
      <c r="AN140" s="29">
        <v>0</v>
      </c>
      <c r="AO140" s="13">
        <f t="shared" si="902"/>
        <v>0</v>
      </c>
      <c r="AP140" s="29">
        <v>0</v>
      </c>
      <c r="AQ140" s="13">
        <v>0</v>
      </c>
      <c r="AR140" s="29">
        <v>0</v>
      </c>
      <c r="AS140" s="13">
        <f t="shared" si="903"/>
        <v>0</v>
      </c>
      <c r="AT140" s="29">
        <v>0</v>
      </c>
      <c r="AU140" s="13">
        <v>0</v>
      </c>
      <c r="AV140" s="29">
        <v>0</v>
      </c>
      <c r="AW140" s="13">
        <f t="shared" si="904"/>
        <v>0</v>
      </c>
      <c r="AX140" s="29">
        <v>0</v>
      </c>
      <c r="AY140" s="13">
        <v>0</v>
      </c>
      <c r="AZ140" s="29">
        <v>0</v>
      </c>
    </row>
    <row r="141" spans="1:52" ht="78.75" x14ac:dyDescent="0.25">
      <c r="A141" s="10" t="s">
        <v>414</v>
      </c>
      <c r="B141" s="76" t="s">
        <v>407</v>
      </c>
      <c r="C141" s="41" t="s">
        <v>22</v>
      </c>
      <c r="D141" s="11" t="s">
        <v>54</v>
      </c>
      <c r="E141" s="13">
        <f t="shared" si="905"/>
        <v>949.6</v>
      </c>
      <c r="F141" s="13">
        <f t="shared" si="906"/>
        <v>0</v>
      </c>
      <c r="G141" s="13">
        <f t="shared" si="907"/>
        <v>949.6</v>
      </c>
      <c r="H141" s="13">
        <f t="shared" si="908"/>
        <v>0</v>
      </c>
      <c r="I141" s="13">
        <f t="shared" si="895"/>
        <v>0</v>
      </c>
      <c r="J141" s="29">
        <v>0</v>
      </c>
      <c r="K141" s="13">
        <v>0</v>
      </c>
      <c r="L141" s="29">
        <v>0</v>
      </c>
      <c r="M141" s="13">
        <f t="shared" si="896"/>
        <v>0</v>
      </c>
      <c r="N141" s="29">
        <v>0</v>
      </c>
      <c r="O141" s="13">
        <v>0</v>
      </c>
      <c r="P141" s="29">
        <v>0</v>
      </c>
      <c r="Q141" s="13">
        <f t="shared" si="897"/>
        <v>0</v>
      </c>
      <c r="R141" s="29">
        <v>0</v>
      </c>
      <c r="S141" s="13">
        <v>0</v>
      </c>
      <c r="T141" s="29">
        <v>0</v>
      </c>
      <c r="U141" s="13">
        <f t="shared" si="887"/>
        <v>949.6</v>
      </c>
      <c r="V141" s="49">
        <v>0</v>
      </c>
      <c r="W141" s="77">
        <v>949.6</v>
      </c>
      <c r="X141" s="50">
        <v>0</v>
      </c>
      <c r="Y141" s="13">
        <f t="shared" si="898"/>
        <v>0</v>
      </c>
      <c r="Z141" s="29">
        <v>0</v>
      </c>
      <c r="AA141" s="13">
        <v>0</v>
      </c>
      <c r="AB141" s="29">
        <v>0</v>
      </c>
      <c r="AC141" s="13">
        <f t="shared" si="899"/>
        <v>0</v>
      </c>
      <c r="AD141" s="29">
        <v>0</v>
      </c>
      <c r="AE141" s="13">
        <v>0</v>
      </c>
      <c r="AF141" s="29">
        <v>0</v>
      </c>
      <c r="AG141" s="13">
        <f t="shared" si="900"/>
        <v>0</v>
      </c>
      <c r="AH141" s="29">
        <v>0</v>
      </c>
      <c r="AI141" s="13">
        <v>0</v>
      </c>
      <c r="AJ141" s="29">
        <v>0</v>
      </c>
      <c r="AK141" s="13">
        <f t="shared" si="901"/>
        <v>0</v>
      </c>
      <c r="AL141" s="29">
        <v>0</v>
      </c>
      <c r="AM141" s="13">
        <v>0</v>
      </c>
      <c r="AN141" s="29">
        <v>0</v>
      </c>
      <c r="AO141" s="13">
        <f t="shared" si="902"/>
        <v>0</v>
      </c>
      <c r="AP141" s="29">
        <v>0</v>
      </c>
      <c r="AQ141" s="13">
        <v>0</v>
      </c>
      <c r="AR141" s="29">
        <v>0</v>
      </c>
      <c r="AS141" s="13">
        <f t="shared" si="903"/>
        <v>0</v>
      </c>
      <c r="AT141" s="29">
        <v>0</v>
      </c>
      <c r="AU141" s="13">
        <v>0</v>
      </c>
      <c r="AV141" s="29">
        <v>0</v>
      </c>
      <c r="AW141" s="13">
        <f t="shared" si="904"/>
        <v>0</v>
      </c>
      <c r="AX141" s="29">
        <v>0</v>
      </c>
      <c r="AY141" s="13">
        <v>0</v>
      </c>
      <c r="AZ141" s="29">
        <v>0</v>
      </c>
    </row>
    <row r="142" spans="1:52" ht="110.25" x14ac:dyDescent="0.25">
      <c r="A142" s="10" t="s">
        <v>415</v>
      </c>
      <c r="B142" s="76" t="s">
        <v>408</v>
      </c>
      <c r="C142" s="41" t="s">
        <v>22</v>
      </c>
      <c r="D142" s="11" t="s">
        <v>54</v>
      </c>
      <c r="E142" s="13">
        <f t="shared" si="905"/>
        <v>1365.4</v>
      </c>
      <c r="F142" s="13">
        <f t="shared" si="906"/>
        <v>0</v>
      </c>
      <c r="G142" s="13">
        <f t="shared" si="907"/>
        <v>1365.4</v>
      </c>
      <c r="H142" s="13">
        <f t="shared" si="908"/>
        <v>0</v>
      </c>
      <c r="I142" s="13">
        <f t="shared" si="895"/>
        <v>0</v>
      </c>
      <c r="J142" s="29">
        <v>0</v>
      </c>
      <c r="K142" s="13">
        <v>0</v>
      </c>
      <c r="L142" s="29">
        <v>0</v>
      </c>
      <c r="M142" s="13">
        <f t="shared" si="896"/>
        <v>0</v>
      </c>
      <c r="N142" s="29">
        <v>0</v>
      </c>
      <c r="O142" s="13">
        <v>0</v>
      </c>
      <c r="P142" s="29">
        <v>0</v>
      </c>
      <c r="Q142" s="13">
        <f t="shared" si="897"/>
        <v>0</v>
      </c>
      <c r="R142" s="29">
        <v>0</v>
      </c>
      <c r="S142" s="13">
        <v>0</v>
      </c>
      <c r="T142" s="29">
        <v>0</v>
      </c>
      <c r="U142" s="13">
        <f t="shared" si="887"/>
        <v>1365.4</v>
      </c>
      <c r="V142" s="49">
        <v>0</v>
      </c>
      <c r="W142" s="77">
        <v>1365.4</v>
      </c>
      <c r="X142" s="50">
        <v>0</v>
      </c>
      <c r="Y142" s="13">
        <f t="shared" si="898"/>
        <v>0</v>
      </c>
      <c r="Z142" s="29">
        <v>0</v>
      </c>
      <c r="AA142" s="13">
        <v>0</v>
      </c>
      <c r="AB142" s="29">
        <v>0</v>
      </c>
      <c r="AC142" s="13">
        <f t="shared" si="899"/>
        <v>0</v>
      </c>
      <c r="AD142" s="29">
        <v>0</v>
      </c>
      <c r="AE142" s="13">
        <v>0</v>
      </c>
      <c r="AF142" s="29">
        <v>0</v>
      </c>
      <c r="AG142" s="13">
        <f t="shared" si="900"/>
        <v>0</v>
      </c>
      <c r="AH142" s="29">
        <v>0</v>
      </c>
      <c r="AI142" s="13">
        <v>0</v>
      </c>
      <c r="AJ142" s="29">
        <v>0</v>
      </c>
      <c r="AK142" s="13">
        <f t="shared" si="901"/>
        <v>0</v>
      </c>
      <c r="AL142" s="29">
        <v>0</v>
      </c>
      <c r="AM142" s="13">
        <v>0</v>
      </c>
      <c r="AN142" s="29">
        <v>0</v>
      </c>
      <c r="AO142" s="13">
        <f t="shared" si="902"/>
        <v>0</v>
      </c>
      <c r="AP142" s="29">
        <v>0</v>
      </c>
      <c r="AQ142" s="13">
        <v>0</v>
      </c>
      <c r="AR142" s="29">
        <v>0</v>
      </c>
      <c r="AS142" s="13">
        <f t="shared" si="903"/>
        <v>0</v>
      </c>
      <c r="AT142" s="29">
        <v>0</v>
      </c>
      <c r="AU142" s="13">
        <v>0</v>
      </c>
      <c r="AV142" s="29">
        <v>0</v>
      </c>
      <c r="AW142" s="13">
        <f t="shared" si="904"/>
        <v>0</v>
      </c>
      <c r="AX142" s="29">
        <v>0</v>
      </c>
      <c r="AY142" s="13">
        <v>0</v>
      </c>
      <c r="AZ142" s="29">
        <v>0</v>
      </c>
    </row>
    <row r="143" spans="1:52" ht="126" x14ac:dyDescent="0.25">
      <c r="A143" s="10" t="s">
        <v>416</v>
      </c>
      <c r="B143" s="76" t="s">
        <v>348</v>
      </c>
      <c r="C143" s="41" t="s">
        <v>22</v>
      </c>
      <c r="D143" s="11" t="s">
        <v>54</v>
      </c>
      <c r="E143" s="13">
        <f t="shared" si="905"/>
        <v>600</v>
      </c>
      <c r="F143" s="13">
        <f t="shared" si="906"/>
        <v>0</v>
      </c>
      <c r="G143" s="13">
        <f t="shared" si="907"/>
        <v>600</v>
      </c>
      <c r="H143" s="13">
        <f t="shared" si="908"/>
        <v>0</v>
      </c>
      <c r="I143" s="13">
        <f t="shared" ref="I143" si="909">K143</f>
        <v>0</v>
      </c>
      <c r="J143" s="29">
        <v>0</v>
      </c>
      <c r="K143" s="13">
        <v>0</v>
      </c>
      <c r="L143" s="29">
        <v>0</v>
      </c>
      <c r="M143" s="13">
        <f t="shared" si="896"/>
        <v>0</v>
      </c>
      <c r="N143" s="29">
        <v>0</v>
      </c>
      <c r="O143" s="13">
        <v>0</v>
      </c>
      <c r="P143" s="29">
        <v>0</v>
      </c>
      <c r="Q143" s="13">
        <f t="shared" si="897"/>
        <v>0</v>
      </c>
      <c r="R143" s="29">
        <v>0</v>
      </c>
      <c r="S143" s="13">
        <v>0</v>
      </c>
      <c r="T143" s="29">
        <v>0</v>
      </c>
      <c r="U143" s="13">
        <f t="shared" ref="U143" si="910">W143</f>
        <v>600</v>
      </c>
      <c r="V143" s="49">
        <v>0</v>
      </c>
      <c r="W143" s="77">
        <v>600</v>
      </c>
      <c r="X143" s="50">
        <v>0</v>
      </c>
      <c r="Y143" s="13">
        <f t="shared" si="898"/>
        <v>0</v>
      </c>
      <c r="Z143" s="29">
        <v>0</v>
      </c>
      <c r="AA143" s="13">
        <v>0</v>
      </c>
      <c r="AB143" s="29">
        <v>0</v>
      </c>
      <c r="AC143" s="13">
        <f t="shared" si="899"/>
        <v>0</v>
      </c>
      <c r="AD143" s="29">
        <v>0</v>
      </c>
      <c r="AE143" s="13">
        <v>0</v>
      </c>
      <c r="AF143" s="29">
        <v>0</v>
      </c>
      <c r="AG143" s="13">
        <f t="shared" si="900"/>
        <v>0</v>
      </c>
      <c r="AH143" s="29">
        <v>0</v>
      </c>
      <c r="AI143" s="13">
        <v>0</v>
      </c>
      <c r="AJ143" s="29">
        <v>0</v>
      </c>
      <c r="AK143" s="13">
        <f t="shared" si="901"/>
        <v>0</v>
      </c>
      <c r="AL143" s="29">
        <v>0</v>
      </c>
      <c r="AM143" s="13">
        <v>0</v>
      </c>
      <c r="AN143" s="29">
        <v>0</v>
      </c>
      <c r="AO143" s="13">
        <f t="shared" si="902"/>
        <v>0</v>
      </c>
      <c r="AP143" s="29">
        <v>0</v>
      </c>
      <c r="AQ143" s="13">
        <v>0</v>
      </c>
      <c r="AR143" s="29">
        <v>0</v>
      </c>
      <c r="AS143" s="13">
        <f t="shared" si="903"/>
        <v>0</v>
      </c>
      <c r="AT143" s="29">
        <v>0</v>
      </c>
      <c r="AU143" s="13">
        <v>0</v>
      </c>
      <c r="AV143" s="29">
        <v>0</v>
      </c>
      <c r="AW143" s="13">
        <f t="shared" si="904"/>
        <v>0</v>
      </c>
      <c r="AX143" s="29">
        <v>0</v>
      </c>
      <c r="AY143" s="13">
        <v>0</v>
      </c>
      <c r="AZ143" s="29">
        <v>0</v>
      </c>
    </row>
    <row r="144" spans="1:52" ht="78.75" x14ac:dyDescent="0.25">
      <c r="A144" s="10" t="s">
        <v>422</v>
      </c>
      <c r="B144" s="76" t="s">
        <v>424</v>
      </c>
      <c r="C144" s="41" t="s">
        <v>22</v>
      </c>
      <c r="D144" s="11" t="s">
        <v>54</v>
      </c>
      <c r="E144" s="13">
        <f t="shared" si="905"/>
        <v>797.09999999999991</v>
      </c>
      <c r="F144" s="13">
        <f t="shared" si="906"/>
        <v>0</v>
      </c>
      <c r="G144" s="13">
        <f t="shared" si="907"/>
        <v>797.09999999999991</v>
      </c>
      <c r="H144" s="13">
        <f t="shared" si="908"/>
        <v>0</v>
      </c>
      <c r="I144" s="13">
        <f t="shared" ref="I144" si="911">K144</f>
        <v>0</v>
      </c>
      <c r="J144" s="29">
        <v>0</v>
      </c>
      <c r="K144" s="13">
        <v>0</v>
      </c>
      <c r="L144" s="29">
        <v>0</v>
      </c>
      <c r="M144" s="13">
        <f t="shared" si="896"/>
        <v>0</v>
      </c>
      <c r="N144" s="29">
        <v>0</v>
      </c>
      <c r="O144" s="13">
        <v>0</v>
      </c>
      <c r="P144" s="29">
        <v>0</v>
      </c>
      <c r="Q144" s="13">
        <f t="shared" si="897"/>
        <v>0</v>
      </c>
      <c r="R144" s="29">
        <v>0</v>
      </c>
      <c r="S144" s="13">
        <v>0</v>
      </c>
      <c r="T144" s="29">
        <v>0</v>
      </c>
      <c r="U144" s="13">
        <f t="shared" ref="U144" si="912">W144</f>
        <v>797.09999999999991</v>
      </c>
      <c r="V144" s="49">
        <v>0</v>
      </c>
      <c r="W144" s="77">
        <f>1374.8-577.7</f>
        <v>797.09999999999991</v>
      </c>
      <c r="X144" s="50">
        <v>0</v>
      </c>
      <c r="Y144" s="13">
        <f t="shared" si="898"/>
        <v>0</v>
      </c>
      <c r="Z144" s="29">
        <v>0</v>
      </c>
      <c r="AA144" s="13">
        <v>0</v>
      </c>
      <c r="AB144" s="29">
        <v>0</v>
      </c>
      <c r="AC144" s="13">
        <f t="shared" si="899"/>
        <v>0</v>
      </c>
      <c r="AD144" s="29">
        <v>0</v>
      </c>
      <c r="AE144" s="13">
        <v>0</v>
      </c>
      <c r="AF144" s="29">
        <v>0</v>
      </c>
      <c r="AG144" s="13">
        <f t="shared" si="900"/>
        <v>0</v>
      </c>
      <c r="AH144" s="29">
        <v>0</v>
      </c>
      <c r="AI144" s="13">
        <v>0</v>
      </c>
      <c r="AJ144" s="29">
        <v>0</v>
      </c>
      <c r="AK144" s="13">
        <f t="shared" si="901"/>
        <v>0</v>
      </c>
      <c r="AL144" s="29">
        <v>0</v>
      </c>
      <c r="AM144" s="13">
        <v>0</v>
      </c>
      <c r="AN144" s="29">
        <v>0</v>
      </c>
      <c r="AO144" s="13">
        <f t="shared" si="902"/>
        <v>0</v>
      </c>
      <c r="AP144" s="29">
        <v>0</v>
      </c>
      <c r="AQ144" s="13">
        <v>0</v>
      </c>
      <c r="AR144" s="29">
        <v>0</v>
      </c>
      <c r="AS144" s="13">
        <f t="shared" si="903"/>
        <v>0</v>
      </c>
      <c r="AT144" s="29">
        <v>0</v>
      </c>
      <c r="AU144" s="13">
        <v>0</v>
      </c>
      <c r="AV144" s="29">
        <v>0</v>
      </c>
      <c r="AW144" s="13">
        <f t="shared" si="904"/>
        <v>0</v>
      </c>
      <c r="AX144" s="29">
        <v>0</v>
      </c>
      <c r="AY144" s="13">
        <v>0</v>
      </c>
      <c r="AZ144" s="29">
        <v>0</v>
      </c>
    </row>
    <row r="145" spans="1:52" ht="94.5" x14ac:dyDescent="0.25">
      <c r="A145" s="10" t="s">
        <v>423</v>
      </c>
      <c r="B145" s="78" t="s">
        <v>428</v>
      </c>
      <c r="C145" s="41" t="s">
        <v>22</v>
      </c>
      <c r="D145" s="11" t="s">
        <v>54</v>
      </c>
      <c r="E145" s="13">
        <f t="shared" si="905"/>
        <v>637.4</v>
      </c>
      <c r="F145" s="13">
        <f t="shared" si="906"/>
        <v>0</v>
      </c>
      <c r="G145" s="13">
        <f t="shared" si="907"/>
        <v>637.4</v>
      </c>
      <c r="H145" s="13">
        <f t="shared" si="908"/>
        <v>0</v>
      </c>
      <c r="I145" s="13">
        <f t="shared" ref="I145" si="913">K145</f>
        <v>0</v>
      </c>
      <c r="J145" s="29">
        <v>0</v>
      </c>
      <c r="K145" s="13">
        <v>0</v>
      </c>
      <c r="L145" s="29">
        <v>0</v>
      </c>
      <c r="M145" s="13">
        <f t="shared" si="896"/>
        <v>0</v>
      </c>
      <c r="N145" s="29">
        <v>0</v>
      </c>
      <c r="O145" s="13">
        <v>0</v>
      </c>
      <c r="P145" s="29">
        <v>0</v>
      </c>
      <c r="Q145" s="13">
        <f t="shared" si="897"/>
        <v>0</v>
      </c>
      <c r="R145" s="29">
        <v>0</v>
      </c>
      <c r="S145" s="13">
        <v>0</v>
      </c>
      <c r="T145" s="29">
        <v>0</v>
      </c>
      <c r="U145" s="13">
        <f t="shared" ref="U145" si="914">W145</f>
        <v>637.4</v>
      </c>
      <c r="V145" s="49">
        <v>0</v>
      </c>
      <c r="W145" s="77">
        <v>637.4</v>
      </c>
      <c r="X145" s="50">
        <v>0</v>
      </c>
      <c r="Y145" s="13">
        <f t="shared" si="898"/>
        <v>0</v>
      </c>
      <c r="Z145" s="29">
        <v>0</v>
      </c>
      <c r="AA145" s="13">
        <v>0</v>
      </c>
      <c r="AB145" s="29">
        <v>0</v>
      </c>
      <c r="AC145" s="13">
        <f t="shared" si="899"/>
        <v>0</v>
      </c>
      <c r="AD145" s="29">
        <v>0</v>
      </c>
      <c r="AE145" s="13">
        <v>0</v>
      </c>
      <c r="AF145" s="29">
        <v>0</v>
      </c>
      <c r="AG145" s="13">
        <f t="shared" si="900"/>
        <v>0</v>
      </c>
      <c r="AH145" s="29">
        <v>0</v>
      </c>
      <c r="AI145" s="13">
        <v>0</v>
      </c>
      <c r="AJ145" s="29">
        <v>0</v>
      </c>
      <c r="AK145" s="13">
        <f t="shared" si="901"/>
        <v>0</v>
      </c>
      <c r="AL145" s="29">
        <v>0</v>
      </c>
      <c r="AM145" s="13">
        <v>0</v>
      </c>
      <c r="AN145" s="29">
        <v>0</v>
      </c>
      <c r="AO145" s="13">
        <f t="shared" si="902"/>
        <v>0</v>
      </c>
      <c r="AP145" s="29">
        <v>0</v>
      </c>
      <c r="AQ145" s="13">
        <v>0</v>
      </c>
      <c r="AR145" s="29">
        <v>0</v>
      </c>
      <c r="AS145" s="13">
        <f t="shared" si="903"/>
        <v>0</v>
      </c>
      <c r="AT145" s="29">
        <v>0</v>
      </c>
      <c r="AU145" s="13">
        <v>0</v>
      </c>
      <c r="AV145" s="29">
        <v>0</v>
      </c>
      <c r="AW145" s="13">
        <f t="shared" si="904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425</v>
      </c>
      <c r="B146" s="78" t="s">
        <v>427</v>
      </c>
      <c r="C146" s="41" t="s">
        <v>22</v>
      </c>
      <c r="D146" s="11" t="s">
        <v>54</v>
      </c>
      <c r="E146" s="13">
        <f t="shared" si="905"/>
        <v>1527.8</v>
      </c>
      <c r="F146" s="13">
        <f t="shared" si="906"/>
        <v>0</v>
      </c>
      <c r="G146" s="13">
        <f t="shared" si="907"/>
        <v>1527.8</v>
      </c>
      <c r="H146" s="13">
        <f t="shared" si="908"/>
        <v>0</v>
      </c>
      <c r="I146" s="13">
        <f t="shared" ref="I146" si="915">K146</f>
        <v>0</v>
      </c>
      <c r="J146" s="29">
        <v>0</v>
      </c>
      <c r="K146" s="13">
        <v>0</v>
      </c>
      <c r="L146" s="29">
        <v>0</v>
      </c>
      <c r="M146" s="13">
        <f t="shared" ref="M146" si="916">O146</f>
        <v>0</v>
      </c>
      <c r="N146" s="29">
        <v>0</v>
      </c>
      <c r="O146" s="13">
        <v>0</v>
      </c>
      <c r="P146" s="29">
        <v>0</v>
      </c>
      <c r="Q146" s="13">
        <f t="shared" ref="Q146" si="917">S146</f>
        <v>0</v>
      </c>
      <c r="R146" s="29">
        <v>0</v>
      </c>
      <c r="S146" s="13">
        <v>0</v>
      </c>
      <c r="T146" s="29">
        <v>0</v>
      </c>
      <c r="U146" s="13">
        <f t="shared" ref="U146" si="918">W146</f>
        <v>1527.8</v>
      </c>
      <c r="V146" s="49">
        <v>0</v>
      </c>
      <c r="W146" s="77">
        <v>1527.8</v>
      </c>
      <c r="X146" s="50">
        <v>0</v>
      </c>
      <c r="Y146" s="13">
        <f t="shared" ref="Y146" si="919">AA146</f>
        <v>0</v>
      </c>
      <c r="Z146" s="29">
        <v>0</v>
      </c>
      <c r="AA146" s="13">
        <v>0</v>
      </c>
      <c r="AB146" s="29">
        <v>0</v>
      </c>
      <c r="AC146" s="13">
        <f t="shared" ref="AC146" si="920">AE146</f>
        <v>0</v>
      </c>
      <c r="AD146" s="29">
        <v>0</v>
      </c>
      <c r="AE146" s="13">
        <v>0</v>
      </c>
      <c r="AF146" s="29">
        <v>0</v>
      </c>
      <c r="AG146" s="13">
        <f t="shared" ref="AG146" si="921">AI146</f>
        <v>0</v>
      </c>
      <c r="AH146" s="29">
        <v>0</v>
      </c>
      <c r="AI146" s="13">
        <v>0</v>
      </c>
      <c r="AJ146" s="29">
        <v>0</v>
      </c>
      <c r="AK146" s="13">
        <f t="shared" ref="AK146" si="922">AM146</f>
        <v>0</v>
      </c>
      <c r="AL146" s="29">
        <v>0</v>
      </c>
      <c r="AM146" s="13">
        <v>0</v>
      </c>
      <c r="AN146" s="29">
        <v>0</v>
      </c>
      <c r="AO146" s="13">
        <f t="shared" ref="AO146" si="923">AQ146</f>
        <v>0</v>
      </c>
      <c r="AP146" s="29">
        <v>0</v>
      </c>
      <c r="AQ146" s="13">
        <v>0</v>
      </c>
      <c r="AR146" s="29">
        <v>0</v>
      </c>
      <c r="AS146" s="13">
        <f t="shared" ref="AS146" si="924">AU146</f>
        <v>0</v>
      </c>
      <c r="AT146" s="29">
        <v>0</v>
      </c>
      <c r="AU146" s="13">
        <v>0</v>
      </c>
      <c r="AV146" s="29">
        <v>0</v>
      </c>
      <c r="AW146" s="13">
        <f t="shared" ref="AW146" si="925">AY146</f>
        <v>0</v>
      </c>
      <c r="AX146" s="29">
        <v>0</v>
      </c>
      <c r="AY146" s="13">
        <v>0</v>
      </c>
      <c r="AZ146" s="29">
        <v>0</v>
      </c>
    </row>
    <row r="147" spans="1:52" ht="47.25" x14ac:dyDescent="0.25">
      <c r="A147" s="10" t="s">
        <v>426</v>
      </c>
      <c r="B147" s="46" t="s">
        <v>38</v>
      </c>
      <c r="C147" s="11" t="s">
        <v>22</v>
      </c>
      <c r="D147" s="11" t="s">
        <v>54</v>
      </c>
      <c r="E147" s="13">
        <f t="shared" si="905"/>
        <v>0</v>
      </c>
      <c r="F147" s="13">
        <f t="shared" si="906"/>
        <v>0</v>
      </c>
      <c r="G147" s="13">
        <f t="shared" si="907"/>
        <v>0</v>
      </c>
      <c r="H147" s="13">
        <f t="shared" si="908"/>
        <v>0</v>
      </c>
      <c r="I147" s="13">
        <f t="shared" si="895"/>
        <v>0</v>
      </c>
      <c r="J147" s="29">
        <v>0</v>
      </c>
      <c r="K147" s="13">
        <v>0</v>
      </c>
      <c r="L147" s="29">
        <v>0</v>
      </c>
      <c r="M147" s="13">
        <f t="shared" si="896"/>
        <v>0</v>
      </c>
      <c r="N147" s="29">
        <v>0</v>
      </c>
      <c r="O147" s="36">
        <v>0</v>
      </c>
      <c r="P147" s="29">
        <v>0</v>
      </c>
      <c r="Q147" s="13">
        <f t="shared" si="897"/>
        <v>0</v>
      </c>
      <c r="R147" s="49">
        <v>0</v>
      </c>
      <c r="S147" s="66"/>
      <c r="T147" s="50">
        <v>0</v>
      </c>
      <c r="U147" s="13">
        <f>W147</f>
        <v>0</v>
      </c>
      <c r="V147" s="29">
        <v>0</v>
      </c>
      <c r="W147" s="55"/>
      <c r="X147" s="29">
        <v>0</v>
      </c>
      <c r="Y147" s="13">
        <f>AA147</f>
        <v>0</v>
      </c>
      <c r="Z147" s="29">
        <v>0</v>
      </c>
      <c r="AA147" s="36">
        <f>34045.6-34045.6</f>
        <v>0</v>
      </c>
      <c r="AB147" s="29">
        <v>0</v>
      </c>
      <c r="AC147" s="13">
        <f>AE147</f>
        <v>0</v>
      </c>
      <c r="AD147" s="29">
        <v>0</v>
      </c>
      <c r="AE147" s="36">
        <v>0</v>
      </c>
      <c r="AF147" s="29">
        <v>0</v>
      </c>
      <c r="AG147" s="13">
        <f>AI147</f>
        <v>0</v>
      </c>
      <c r="AH147" s="29">
        <v>0</v>
      </c>
      <c r="AI147" s="36">
        <v>0</v>
      </c>
      <c r="AJ147" s="29">
        <v>0</v>
      </c>
      <c r="AK147" s="13">
        <f>AM147</f>
        <v>0</v>
      </c>
      <c r="AL147" s="29">
        <v>0</v>
      </c>
      <c r="AM147" s="36">
        <v>0</v>
      </c>
      <c r="AN147" s="29">
        <v>0</v>
      </c>
      <c r="AO147" s="13">
        <f>AQ147</f>
        <v>0</v>
      </c>
      <c r="AP147" s="29">
        <v>0</v>
      </c>
      <c r="AQ147" s="36">
        <v>0</v>
      </c>
      <c r="AR147" s="29">
        <v>0</v>
      </c>
      <c r="AS147" s="13">
        <f>AU147</f>
        <v>0</v>
      </c>
      <c r="AT147" s="29">
        <v>0</v>
      </c>
      <c r="AU147" s="36">
        <v>0</v>
      </c>
      <c r="AV147" s="29">
        <v>0</v>
      </c>
      <c r="AW147" s="13">
        <f>AY147</f>
        <v>0</v>
      </c>
      <c r="AX147" s="29">
        <v>0</v>
      </c>
      <c r="AY147" s="36">
        <v>0</v>
      </c>
      <c r="AZ147" s="29">
        <v>0</v>
      </c>
    </row>
    <row r="148" spans="1:52" ht="52.5" customHeight="1" x14ac:dyDescent="0.25">
      <c r="A148" s="10" t="s">
        <v>46</v>
      </c>
      <c r="B148" s="98" t="s">
        <v>81</v>
      </c>
      <c r="C148" s="99"/>
      <c r="D148" s="100"/>
      <c r="E148" s="13">
        <f>SUM(E149:E157)</f>
        <v>1812.6999999999998</v>
      </c>
      <c r="F148" s="13">
        <f t="shared" ref="F148:AZ148" si="926">SUM(F149:F157)</f>
        <v>0</v>
      </c>
      <c r="G148" s="13">
        <f t="shared" si="926"/>
        <v>1812.6999999999998</v>
      </c>
      <c r="H148" s="13">
        <f t="shared" si="926"/>
        <v>0</v>
      </c>
      <c r="I148" s="13">
        <f t="shared" si="926"/>
        <v>1184.3999999999999</v>
      </c>
      <c r="J148" s="13">
        <f t="shared" si="926"/>
        <v>0</v>
      </c>
      <c r="K148" s="13">
        <f t="shared" si="926"/>
        <v>1184.3999999999999</v>
      </c>
      <c r="L148" s="13">
        <f t="shared" si="926"/>
        <v>0</v>
      </c>
      <c r="M148" s="13">
        <f t="shared" si="926"/>
        <v>628.29999999999995</v>
      </c>
      <c r="N148" s="13">
        <f t="shared" si="926"/>
        <v>0</v>
      </c>
      <c r="O148" s="13">
        <f t="shared" si="926"/>
        <v>628.29999999999995</v>
      </c>
      <c r="P148" s="13">
        <f t="shared" si="926"/>
        <v>0</v>
      </c>
      <c r="Q148" s="13">
        <f t="shared" si="926"/>
        <v>0</v>
      </c>
      <c r="R148" s="13">
        <f t="shared" si="926"/>
        <v>0</v>
      </c>
      <c r="S148" s="13">
        <f t="shared" si="926"/>
        <v>0</v>
      </c>
      <c r="T148" s="13">
        <f t="shared" si="926"/>
        <v>0</v>
      </c>
      <c r="U148" s="13">
        <f t="shared" si="926"/>
        <v>0</v>
      </c>
      <c r="V148" s="13">
        <f t="shared" si="926"/>
        <v>0</v>
      </c>
      <c r="W148" s="13">
        <f t="shared" si="926"/>
        <v>0</v>
      </c>
      <c r="X148" s="13">
        <f t="shared" si="926"/>
        <v>0</v>
      </c>
      <c r="Y148" s="13">
        <f t="shared" si="926"/>
        <v>0</v>
      </c>
      <c r="Z148" s="13">
        <f t="shared" si="926"/>
        <v>0</v>
      </c>
      <c r="AA148" s="13">
        <f t="shared" si="926"/>
        <v>0</v>
      </c>
      <c r="AB148" s="13">
        <f t="shared" si="926"/>
        <v>0</v>
      </c>
      <c r="AC148" s="13">
        <f t="shared" si="926"/>
        <v>0</v>
      </c>
      <c r="AD148" s="13">
        <f t="shared" si="926"/>
        <v>0</v>
      </c>
      <c r="AE148" s="13">
        <f t="shared" si="926"/>
        <v>0</v>
      </c>
      <c r="AF148" s="13">
        <f t="shared" si="926"/>
        <v>0</v>
      </c>
      <c r="AG148" s="13">
        <f t="shared" si="926"/>
        <v>0</v>
      </c>
      <c r="AH148" s="13">
        <f t="shared" si="926"/>
        <v>0</v>
      </c>
      <c r="AI148" s="13">
        <f t="shared" si="926"/>
        <v>0</v>
      </c>
      <c r="AJ148" s="13">
        <f t="shared" si="926"/>
        <v>0</v>
      </c>
      <c r="AK148" s="13">
        <f t="shared" si="926"/>
        <v>0</v>
      </c>
      <c r="AL148" s="13">
        <f t="shared" si="926"/>
        <v>0</v>
      </c>
      <c r="AM148" s="13">
        <f t="shared" si="926"/>
        <v>0</v>
      </c>
      <c r="AN148" s="13">
        <f t="shared" si="926"/>
        <v>0</v>
      </c>
      <c r="AO148" s="13">
        <f t="shared" si="926"/>
        <v>0</v>
      </c>
      <c r="AP148" s="13">
        <f t="shared" si="926"/>
        <v>0</v>
      </c>
      <c r="AQ148" s="13">
        <f t="shared" si="926"/>
        <v>0</v>
      </c>
      <c r="AR148" s="13">
        <f t="shared" si="926"/>
        <v>0</v>
      </c>
      <c r="AS148" s="13">
        <f t="shared" si="926"/>
        <v>0</v>
      </c>
      <c r="AT148" s="13">
        <f t="shared" si="926"/>
        <v>0</v>
      </c>
      <c r="AU148" s="13">
        <f t="shared" si="926"/>
        <v>0</v>
      </c>
      <c r="AV148" s="13">
        <f t="shared" si="926"/>
        <v>0</v>
      </c>
      <c r="AW148" s="13">
        <f t="shared" si="926"/>
        <v>0</v>
      </c>
      <c r="AX148" s="13">
        <f t="shared" si="926"/>
        <v>0</v>
      </c>
      <c r="AY148" s="13">
        <f t="shared" si="926"/>
        <v>0</v>
      </c>
      <c r="AZ148" s="13">
        <f t="shared" si="926"/>
        <v>0</v>
      </c>
    </row>
    <row r="149" spans="1:52" ht="47.25" x14ac:dyDescent="0.25">
      <c r="A149" s="10" t="s">
        <v>91</v>
      </c>
      <c r="B149" s="20" t="s">
        <v>98</v>
      </c>
      <c r="C149" s="11" t="s">
        <v>22</v>
      </c>
      <c r="D149" s="11" t="s">
        <v>54</v>
      </c>
      <c r="E149" s="13">
        <f t="shared" ref="E149:E157" si="927">I149+M149+Q149+U149+Y149+AC149+AG149+AK149+AO149</f>
        <v>178.5</v>
      </c>
      <c r="F149" s="13">
        <f t="shared" ref="F149:F157" si="928">J149+N149+R149+V149+Z149+AD149+AH149+AL149+AP149</f>
        <v>0</v>
      </c>
      <c r="G149" s="13">
        <f t="shared" ref="G149:G157" si="929">K149+O149+S149+W149+AA149+AE149+AI149+AM149+AQ149</f>
        <v>178.5</v>
      </c>
      <c r="H149" s="13">
        <f t="shared" ref="H149:H157" si="930">L149+P149+T149+X149+AB149+AF149+AJ149+AN149+AR149</f>
        <v>0</v>
      </c>
      <c r="I149" s="13">
        <f t="shared" ref="I149:I154" si="931">K149</f>
        <v>178.5</v>
      </c>
      <c r="J149" s="29">
        <v>0</v>
      </c>
      <c r="K149" s="13">
        <v>178.5</v>
      </c>
      <c r="L149" s="29">
        <v>0</v>
      </c>
      <c r="M149" s="13">
        <f t="shared" ref="M149:M156" si="932">O149</f>
        <v>0</v>
      </c>
      <c r="N149" s="29">
        <v>0</v>
      </c>
      <c r="O149" s="29">
        <v>0</v>
      </c>
      <c r="P149" s="29">
        <v>0</v>
      </c>
      <c r="Q149" s="13">
        <f t="shared" ref="Q149:Q156" si="933">S149</f>
        <v>0</v>
      </c>
      <c r="R149" s="29">
        <v>0</v>
      </c>
      <c r="S149" s="29">
        <v>0</v>
      </c>
      <c r="T149" s="29">
        <v>0</v>
      </c>
      <c r="U149" s="13">
        <f t="shared" ref="U149:U156" si="934">W149</f>
        <v>0</v>
      </c>
      <c r="V149" s="29">
        <v>0</v>
      </c>
      <c r="W149" s="29">
        <v>0</v>
      </c>
      <c r="X149" s="29">
        <v>0</v>
      </c>
      <c r="Y149" s="13">
        <f t="shared" ref="Y149:Y156" si="935">AA149</f>
        <v>0</v>
      </c>
      <c r="Z149" s="29">
        <v>0</v>
      </c>
      <c r="AA149" s="29">
        <v>0</v>
      </c>
      <c r="AB149" s="29">
        <v>0</v>
      </c>
      <c r="AC149" s="13">
        <f t="shared" ref="AC149:AC156" si="936">AE149</f>
        <v>0</v>
      </c>
      <c r="AD149" s="29">
        <v>0</v>
      </c>
      <c r="AE149" s="29">
        <v>0</v>
      </c>
      <c r="AF149" s="29">
        <v>0</v>
      </c>
      <c r="AG149" s="13">
        <f t="shared" ref="AG149:AG156" si="937">AI149</f>
        <v>0</v>
      </c>
      <c r="AH149" s="29">
        <v>0</v>
      </c>
      <c r="AI149" s="29">
        <v>0</v>
      </c>
      <c r="AJ149" s="29">
        <v>0</v>
      </c>
      <c r="AK149" s="13">
        <f t="shared" ref="AK149:AK156" si="938">AM149</f>
        <v>0</v>
      </c>
      <c r="AL149" s="29">
        <v>0</v>
      </c>
      <c r="AM149" s="29">
        <v>0</v>
      </c>
      <c r="AN149" s="29">
        <v>0</v>
      </c>
      <c r="AO149" s="13">
        <f t="shared" ref="AO149:AO156" si="939">AQ149</f>
        <v>0</v>
      </c>
      <c r="AP149" s="29">
        <v>0</v>
      </c>
      <c r="AQ149" s="29">
        <v>0</v>
      </c>
      <c r="AR149" s="29">
        <v>0</v>
      </c>
      <c r="AS149" s="13">
        <f t="shared" ref="AS149:AS156" si="940">AU149</f>
        <v>0</v>
      </c>
      <c r="AT149" s="29">
        <v>0</v>
      </c>
      <c r="AU149" s="29">
        <v>0</v>
      </c>
      <c r="AV149" s="29">
        <v>0</v>
      </c>
      <c r="AW149" s="13">
        <f t="shared" ref="AW149:AW156" si="941">AY149</f>
        <v>0</v>
      </c>
      <c r="AX149" s="29">
        <v>0</v>
      </c>
      <c r="AY149" s="29">
        <v>0</v>
      </c>
      <c r="AZ149" s="29">
        <v>0</v>
      </c>
    </row>
    <row r="150" spans="1:52" ht="47.25" x14ac:dyDescent="0.25">
      <c r="A150" s="10" t="s">
        <v>92</v>
      </c>
      <c r="B150" s="21" t="s">
        <v>99</v>
      </c>
      <c r="C150" s="11" t="s">
        <v>22</v>
      </c>
      <c r="D150" s="11" t="s">
        <v>54</v>
      </c>
      <c r="E150" s="13">
        <f t="shared" si="927"/>
        <v>94.9</v>
      </c>
      <c r="F150" s="13">
        <f t="shared" si="928"/>
        <v>0</v>
      </c>
      <c r="G150" s="13">
        <f t="shared" si="929"/>
        <v>94.9</v>
      </c>
      <c r="H150" s="13">
        <f t="shared" si="930"/>
        <v>0</v>
      </c>
      <c r="I150" s="13">
        <f t="shared" si="931"/>
        <v>94.9</v>
      </c>
      <c r="J150" s="29">
        <v>0</v>
      </c>
      <c r="K150" s="13">
        <v>94.9</v>
      </c>
      <c r="L150" s="29">
        <v>0</v>
      </c>
      <c r="M150" s="13">
        <f t="shared" si="932"/>
        <v>0</v>
      </c>
      <c r="N150" s="29">
        <v>0</v>
      </c>
      <c r="O150" s="29">
        <v>0</v>
      </c>
      <c r="P150" s="29">
        <v>0</v>
      </c>
      <c r="Q150" s="13">
        <f t="shared" si="933"/>
        <v>0</v>
      </c>
      <c r="R150" s="29">
        <v>0</v>
      </c>
      <c r="S150" s="29">
        <v>0</v>
      </c>
      <c r="T150" s="29">
        <v>0</v>
      </c>
      <c r="U150" s="13">
        <f t="shared" si="934"/>
        <v>0</v>
      </c>
      <c r="V150" s="29">
        <v>0</v>
      </c>
      <c r="W150" s="29">
        <v>0</v>
      </c>
      <c r="X150" s="29">
        <v>0</v>
      </c>
      <c r="Y150" s="13">
        <f t="shared" si="935"/>
        <v>0</v>
      </c>
      <c r="Z150" s="29">
        <v>0</v>
      </c>
      <c r="AA150" s="29">
        <v>0</v>
      </c>
      <c r="AB150" s="29">
        <v>0</v>
      </c>
      <c r="AC150" s="13">
        <f t="shared" si="936"/>
        <v>0</v>
      </c>
      <c r="AD150" s="29">
        <v>0</v>
      </c>
      <c r="AE150" s="29">
        <v>0</v>
      </c>
      <c r="AF150" s="29">
        <v>0</v>
      </c>
      <c r="AG150" s="13">
        <f t="shared" si="937"/>
        <v>0</v>
      </c>
      <c r="AH150" s="29">
        <v>0</v>
      </c>
      <c r="AI150" s="29">
        <v>0</v>
      </c>
      <c r="AJ150" s="29">
        <v>0</v>
      </c>
      <c r="AK150" s="13">
        <f t="shared" si="938"/>
        <v>0</v>
      </c>
      <c r="AL150" s="29">
        <v>0</v>
      </c>
      <c r="AM150" s="29">
        <v>0</v>
      </c>
      <c r="AN150" s="29">
        <v>0</v>
      </c>
      <c r="AO150" s="13">
        <f t="shared" si="939"/>
        <v>0</v>
      </c>
      <c r="AP150" s="29">
        <v>0</v>
      </c>
      <c r="AQ150" s="29">
        <v>0</v>
      </c>
      <c r="AR150" s="29">
        <v>0</v>
      </c>
      <c r="AS150" s="13">
        <f t="shared" si="940"/>
        <v>0</v>
      </c>
      <c r="AT150" s="29">
        <v>0</v>
      </c>
      <c r="AU150" s="29">
        <v>0</v>
      </c>
      <c r="AV150" s="29">
        <v>0</v>
      </c>
      <c r="AW150" s="13">
        <f t="shared" si="941"/>
        <v>0</v>
      </c>
      <c r="AX150" s="29">
        <v>0</v>
      </c>
      <c r="AY150" s="29">
        <v>0</v>
      </c>
      <c r="AZ150" s="29">
        <v>0</v>
      </c>
    </row>
    <row r="151" spans="1:52" ht="47.25" x14ac:dyDescent="0.25">
      <c r="A151" s="10" t="s">
        <v>93</v>
      </c>
      <c r="B151" s="25" t="s">
        <v>100</v>
      </c>
      <c r="C151" s="11" t="s">
        <v>22</v>
      </c>
      <c r="D151" s="11" t="s">
        <v>54</v>
      </c>
      <c r="E151" s="13">
        <f t="shared" si="927"/>
        <v>136.4</v>
      </c>
      <c r="F151" s="13">
        <f t="shared" si="928"/>
        <v>0</v>
      </c>
      <c r="G151" s="13">
        <f t="shared" si="929"/>
        <v>136.4</v>
      </c>
      <c r="H151" s="13">
        <f t="shared" si="930"/>
        <v>0</v>
      </c>
      <c r="I151" s="13">
        <f t="shared" si="931"/>
        <v>136.4</v>
      </c>
      <c r="J151" s="29">
        <v>0</v>
      </c>
      <c r="K151" s="13">
        <f>136.3+0.1</f>
        <v>136.4</v>
      </c>
      <c r="L151" s="29">
        <v>0</v>
      </c>
      <c r="M151" s="13">
        <f t="shared" si="932"/>
        <v>0</v>
      </c>
      <c r="N151" s="29">
        <v>0</v>
      </c>
      <c r="O151" s="29">
        <v>0</v>
      </c>
      <c r="P151" s="29">
        <v>0</v>
      </c>
      <c r="Q151" s="13">
        <f t="shared" si="933"/>
        <v>0</v>
      </c>
      <c r="R151" s="29">
        <v>0</v>
      </c>
      <c r="S151" s="29">
        <v>0</v>
      </c>
      <c r="T151" s="29">
        <v>0</v>
      </c>
      <c r="U151" s="13">
        <f t="shared" si="934"/>
        <v>0</v>
      </c>
      <c r="V151" s="29">
        <v>0</v>
      </c>
      <c r="W151" s="29">
        <v>0</v>
      </c>
      <c r="X151" s="29">
        <v>0</v>
      </c>
      <c r="Y151" s="13">
        <f t="shared" si="935"/>
        <v>0</v>
      </c>
      <c r="Z151" s="29">
        <v>0</v>
      </c>
      <c r="AA151" s="29">
        <v>0</v>
      </c>
      <c r="AB151" s="29">
        <v>0</v>
      </c>
      <c r="AC151" s="13">
        <f t="shared" si="936"/>
        <v>0</v>
      </c>
      <c r="AD151" s="29">
        <v>0</v>
      </c>
      <c r="AE151" s="29">
        <v>0</v>
      </c>
      <c r="AF151" s="29">
        <v>0</v>
      </c>
      <c r="AG151" s="13">
        <f t="shared" si="937"/>
        <v>0</v>
      </c>
      <c r="AH151" s="29">
        <v>0</v>
      </c>
      <c r="AI151" s="29">
        <v>0</v>
      </c>
      <c r="AJ151" s="29">
        <v>0</v>
      </c>
      <c r="AK151" s="13">
        <f t="shared" si="938"/>
        <v>0</v>
      </c>
      <c r="AL151" s="29">
        <v>0</v>
      </c>
      <c r="AM151" s="29">
        <v>0</v>
      </c>
      <c r="AN151" s="29">
        <v>0</v>
      </c>
      <c r="AO151" s="13">
        <f t="shared" si="939"/>
        <v>0</v>
      </c>
      <c r="AP151" s="29">
        <v>0</v>
      </c>
      <c r="AQ151" s="29">
        <v>0</v>
      </c>
      <c r="AR151" s="29">
        <v>0</v>
      </c>
      <c r="AS151" s="13">
        <f t="shared" si="940"/>
        <v>0</v>
      </c>
      <c r="AT151" s="29">
        <v>0</v>
      </c>
      <c r="AU151" s="29">
        <v>0</v>
      </c>
      <c r="AV151" s="29">
        <v>0</v>
      </c>
      <c r="AW151" s="13">
        <f t="shared" si="941"/>
        <v>0</v>
      </c>
      <c r="AX151" s="29">
        <v>0</v>
      </c>
      <c r="AY151" s="29">
        <v>0</v>
      </c>
      <c r="AZ151" s="29">
        <v>0</v>
      </c>
    </row>
    <row r="152" spans="1:52" ht="47.25" x14ac:dyDescent="0.25">
      <c r="A152" s="10" t="s">
        <v>94</v>
      </c>
      <c r="B152" s="20" t="s">
        <v>101</v>
      </c>
      <c r="C152" s="11" t="s">
        <v>22</v>
      </c>
      <c r="D152" s="11" t="s">
        <v>54</v>
      </c>
      <c r="E152" s="13">
        <f t="shared" si="927"/>
        <v>42.5</v>
      </c>
      <c r="F152" s="13">
        <f t="shared" si="928"/>
        <v>0</v>
      </c>
      <c r="G152" s="13">
        <f t="shared" si="929"/>
        <v>42.5</v>
      </c>
      <c r="H152" s="13">
        <f t="shared" si="930"/>
        <v>0</v>
      </c>
      <c r="I152" s="13">
        <f t="shared" si="931"/>
        <v>42.5</v>
      </c>
      <c r="J152" s="29">
        <v>0</v>
      </c>
      <c r="K152" s="13">
        <v>42.5</v>
      </c>
      <c r="L152" s="29">
        <v>0</v>
      </c>
      <c r="M152" s="13">
        <f t="shared" si="932"/>
        <v>0</v>
      </c>
      <c r="N152" s="29">
        <v>0</v>
      </c>
      <c r="O152" s="29">
        <v>0</v>
      </c>
      <c r="P152" s="29">
        <v>0</v>
      </c>
      <c r="Q152" s="13">
        <f t="shared" si="933"/>
        <v>0</v>
      </c>
      <c r="R152" s="29">
        <v>0</v>
      </c>
      <c r="S152" s="29">
        <v>0</v>
      </c>
      <c r="T152" s="29">
        <v>0</v>
      </c>
      <c r="U152" s="13">
        <f t="shared" si="934"/>
        <v>0</v>
      </c>
      <c r="V152" s="29">
        <v>0</v>
      </c>
      <c r="W152" s="29">
        <v>0</v>
      </c>
      <c r="X152" s="29">
        <v>0</v>
      </c>
      <c r="Y152" s="13">
        <f t="shared" si="935"/>
        <v>0</v>
      </c>
      <c r="Z152" s="29">
        <v>0</v>
      </c>
      <c r="AA152" s="29">
        <v>0</v>
      </c>
      <c r="AB152" s="29">
        <v>0</v>
      </c>
      <c r="AC152" s="13">
        <f t="shared" si="936"/>
        <v>0</v>
      </c>
      <c r="AD152" s="29">
        <v>0</v>
      </c>
      <c r="AE152" s="29">
        <v>0</v>
      </c>
      <c r="AF152" s="29">
        <v>0</v>
      </c>
      <c r="AG152" s="13">
        <f t="shared" si="937"/>
        <v>0</v>
      </c>
      <c r="AH152" s="29">
        <v>0</v>
      </c>
      <c r="AI152" s="29">
        <v>0</v>
      </c>
      <c r="AJ152" s="29">
        <v>0</v>
      </c>
      <c r="AK152" s="13">
        <f t="shared" si="938"/>
        <v>0</v>
      </c>
      <c r="AL152" s="29">
        <v>0</v>
      </c>
      <c r="AM152" s="29">
        <v>0</v>
      </c>
      <c r="AN152" s="29">
        <v>0</v>
      </c>
      <c r="AO152" s="13">
        <f t="shared" si="939"/>
        <v>0</v>
      </c>
      <c r="AP152" s="29">
        <v>0</v>
      </c>
      <c r="AQ152" s="29">
        <v>0</v>
      </c>
      <c r="AR152" s="29">
        <v>0</v>
      </c>
      <c r="AS152" s="13">
        <f t="shared" si="940"/>
        <v>0</v>
      </c>
      <c r="AT152" s="29">
        <v>0</v>
      </c>
      <c r="AU152" s="29">
        <v>0</v>
      </c>
      <c r="AV152" s="29">
        <v>0</v>
      </c>
      <c r="AW152" s="13">
        <f t="shared" si="941"/>
        <v>0</v>
      </c>
      <c r="AX152" s="29">
        <v>0</v>
      </c>
      <c r="AY152" s="29">
        <v>0</v>
      </c>
      <c r="AZ152" s="29">
        <v>0</v>
      </c>
    </row>
    <row r="153" spans="1:52" ht="47.25" x14ac:dyDescent="0.25">
      <c r="A153" s="10" t="s">
        <v>95</v>
      </c>
      <c r="B153" s="20" t="s">
        <v>102</v>
      </c>
      <c r="C153" s="11" t="s">
        <v>22</v>
      </c>
      <c r="D153" s="11" t="s">
        <v>54</v>
      </c>
      <c r="E153" s="13">
        <f t="shared" si="927"/>
        <v>189.4</v>
      </c>
      <c r="F153" s="13">
        <f t="shared" si="928"/>
        <v>0</v>
      </c>
      <c r="G153" s="13">
        <f t="shared" si="929"/>
        <v>189.4</v>
      </c>
      <c r="H153" s="13">
        <f t="shared" si="930"/>
        <v>0</v>
      </c>
      <c r="I153" s="13">
        <f t="shared" si="931"/>
        <v>189.4</v>
      </c>
      <c r="J153" s="29">
        <v>0</v>
      </c>
      <c r="K153" s="13">
        <v>189.4</v>
      </c>
      <c r="L153" s="29">
        <v>0</v>
      </c>
      <c r="M153" s="13">
        <f t="shared" si="932"/>
        <v>0</v>
      </c>
      <c r="N153" s="29">
        <v>0</v>
      </c>
      <c r="O153" s="29">
        <v>0</v>
      </c>
      <c r="P153" s="29">
        <v>0</v>
      </c>
      <c r="Q153" s="13">
        <f t="shared" si="933"/>
        <v>0</v>
      </c>
      <c r="R153" s="29">
        <v>0</v>
      </c>
      <c r="S153" s="29">
        <v>0</v>
      </c>
      <c r="T153" s="29">
        <v>0</v>
      </c>
      <c r="U153" s="13">
        <f t="shared" si="934"/>
        <v>0</v>
      </c>
      <c r="V153" s="29">
        <v>0</v>
      </c>
      <c r="W153" s="29">
        <v>0</v>
      </c>
      <c r="X153" s="29">
        <v>0</v>
      </c>
      <c r="Y153" s="13">
        <f t="shared" si="935"/>
        <v>0</v>
      </c>
      <c r="Z153" s="29">
        <v>0</v>
      </c>
      <c r="AA153" s="29">
        <v>0</v>
      </c>
      <c r="AB153" s="29">
        <v>0</v>
      </c>
      <c r="AC153" s="13">
        <f t="shared" si="936"/>
        <v>0</v>
      </c>
      <c r="AD153" s="29">
        <v>0</v>
      </c>
      <c r="AE153" s="29">
        <v>0</v>
      </c>
      <c r="AF153" s="29">
        <v>0</v>
      </c>
      <c r="AG153" s="13">
        <f t="shared" si="937"/>
        <v>0</v>
      </c>
      <c r="AH153" s="29">
        <v>0</v>
      </c>
      <c r="AI153" s="29">
        <v>0</v>
      </c>
      <c r="AJ153" s="29">
        <v>0</v>
      </c>
      <c r="AK153" s="13">
        <f t="shared" si="938"/>
        <v>0</v>
      </c>
      <c r="AL153" s="29">
        <v>0</v>
      </c>
      <c r="AM153" s="29">
        <v>0</v>
      </c>
      <c r="AN153" s="29">
        <v>0</v>
      </c>
      <c r="AO153" s="13">
        <f t="shared" si="939"/>
        <v>0</v>
      </c>
      <c r="AP153" s="29">
        <v>0</v>
      </c>
      <c r="AQ153" s="29">
        <v>0</v>
      </c>
      <c r="AR153" s="29">
        <v>0</v>
      </c>
      <c r="AS153" s="13">
        <f t="shared" si="940"/>
        <v>0</v>
      </c>
      <c r="AT153" s="29">
        <v>0</v>
      </c>
      <c r="AU153" s="29">
        <v>0</v>
      </c>
      <c r="AV153" s="29">
        <v>0</v>
      </c>
      <c r="AW153" s="13">
        <f t="shared" si="941"/>
        <v>0</v>
      </c>
      <c r="AX153" s="29">
        <v>0</v>
      </c>
      <c r="AY153" s="29">
        <v>0</v>
      </c>
      <c r="AZ153" s="29">
        <v>0</v>
      </c>
    </row>
    <row r="154" spans="1:52" ht="47.25" x14ac:dyDescent="0.25">
      <c r="A154" s="10" t="s">
        <v>96</v>
      </c>
      <c r="B154" s="20" t="s">
        <v>103</v>
      </c>
      <c r="C154" s="11" t="s">
        <v>22</v>
      </c>
      <c r="D154" s="11" t="s">
        <v>54</v>
      </c>
      <c r="E154" s="13">
        <f t="shared" si="927"/>
        <v>196.4</v>
      </c>
      <c r="F154" s="13">
        <f t="shared" si="928"/>
        <v>0</v>
      </c>
      <c r="G154" s="13">
        <f t="shared" si="929"/>
        <v>196.4</v>
      </c>
      <c r="H154" s="13">
        <f t="shared" si="930"/>
        <v>0</v>
      </c>
      <c r="I154" s="13">
        <f t="shared" si="931"/>
        <v>196.4</v>
      </c>
      <c r="J154" s="29">
        <v>0</v>
      </c>
      <c r="K154" s="13">
        <v>196.4</v>
      </c>
      <c r="L154" s="29">
        <v>0</v>
      </c>
      <c r="M154" s="13">
        <f t="shared" si="932"/>
        <v>0</v>
      </c>
      <c r="N154" s="29">
        <v>0</v>
      </c>
      <c r="O154" s="29">
        <v>0</v>
      </c>
      <c r="P154" s="29">
        <v>0</v>
      </c>
      <c r="Q154" s="13">
        <f t="shared" si="933"/>
        <v>0</v>
      </c>
      <c r="R154" s="29">
        <v>0</v>
      </c>
      <c r="S154" s="29">
        <v>0</v>
      </c>
      <c r="T154" s="29">
        <v>0</v>
      </c>
      <c r="U154" s="13">
        <f t="shared" si="934"/>
        <v>0</v>
      </c>
      <c r="V154" s="29">
        <v>0</v>
      </c>
      <c r="W154" s="29">
        <v>0</v>
      </c>
      <c r="X154" s="29">
        <v>0</v>
      </c>
      <c r="Y154" s="13">
        <f t="shared" si="935"/>
        <v>0</v>
      </c>
      <c r="Z154" s="29">
        <v>0</v>
      </c>
      <c r="AA154" s="29">
        <v>0</v>
      </c>
      <c r="AB154" s="29">
        <v>0</v>
      </c>
      <c r="AC154" s="13">
        <f t="shared" si="936"/>
        <v>0</v>
      </c>
      <c r="AD154" s="29">
        <v>0</v>
      </c>
      <c r="AE154" s="29">
        <v>0</v>
      </c>
      <c r="AF154" s="29">
        <v>0</v>
      </c>
      <c r="AG154" s="13">
        <f t="shared" si="937"/>
        <v>0</v>
      </c>
      <c r="AH154" s="29">
        <v>0</v>
      </c>
      <c r="AI154" s="29">
        <v>0</v>
      </c>
      <c r="AJ154" s="29">
        <v>0</v>
      </c>
      <c r="AK154" s="13">
        <f t="shared" si="938"/>
        <v>0</v>
      </c>
      <c r="AL154" s="29">
        <v>0</v>
      </c>
      <c r="AM154" s="29">
        <v>0</v>
      </c>
      <c r="AN154" s="29">
        <v>0</v>
      </c>
      <c r="AO154" s="13">
        <f t="shared" si="939"/>
        <v>0</v>
      </c>
      <c r="AP154" s="29">
        <v>0</v>
      </c>
      <c r="AQ154" s="29">
        <v>0</v>
      </c>
      <c r="AR154" s="29">
        <v>0</v>
      </c>
      <c r="AS154" s="13">
        <f t="shared" si="940"/>
        <v>0</v>
      </c>
      <c r="AT154" s="29">
        <v>0</v>
      </c>
      <c r="AU154" s="29">
        <v>0</v>
      </c>
      <c r="AV154" s="29">
        <v>0</v>
      </c>
      <c r="AW154" s="13">
        <f t="shared" si="941"/>
        <v>0</v>
      </c>
      <c r="AX154" s="29">
        <v>0</v>
      </c>
      <c r="AY154" s="29">
        <v>0</v>
      </c>
      <c r="AZ154" s="29">
        <v>0</v>
      </c>
    </row>
    <row r="155" spans="1:52" ht="47.25" x14ac:dyDescent="0.25">
      <c r="A155" s="10" t="s">
        <v>97</v>
      </c>
      <c r="B155" s="20" t="s">
        <v>104</v>
      </c>
      <c r="C155" s="11" t="s">
        <v>22</v>
      </c>
      <c r="D155" s="11" t="s">
        <v>54</v>
      </c>
      <c r="E155" s="13">
        <f t="shared" si="927"/>
        <v>329.5</v>
      </c>
      <c r="F155" s="13">
        <f t="shared" si="928"/>
        <v>0</v>
      </c>
      <c r="G155" s="13">
        <f t="shared" si="929"/>
        <v>329.5</v>
      </c>
      <c r="H155" s="13">
        <f t="shared" si="930"/>
        <v>0</v>
      </c>
      <c r="I155" s="13">
        <f t="shared" ref="I155" si="942">K155</f>
        <v>329.5</v>
      </c>
      <c r="J155" s="29">
        <v>0</v>
      </c>
      <c r="K155" s="13">
        <v>329.5</v>
      </c>
      <c r="L155" s="29">
        <v>0</v>
      </c>
      <c r="M155" s="13">
        <f t="shared" si="932"/>
        <v>0</v>
      </c>
      <c r="N155" s="29">
        <v>0</v>
      </c>
      <c r="O155" s="29">
        <v>0</v>
      </c>
      <c r="P155" s="29">
        <v>0</v>
      </c>
      <c r="Q155" s="13">
        <f t="shared" si="933"/>
        <v>0</v>
      </c>
      <c r="R155" s="29">
        <v>0</v>
      </c>
      <c r="S155" s="29">
        <v>0</v>
      </c>
      <c r="T155" s="29">
        <v>0</v>
      </c>
      <c r="U155" s="13">
        <f t="shared" si="934"/>
        <v>0</v>
      </c>
      <c r="V155" s="29">
        <v>0</v>
      </c>
      <c r="W155" s="29">
        <v>0</v>
      </c>
      <c r="X155" s="29">
        <v>0</v>
      </c>
      <c r="Y155" s="13">
        <f t="shared" si="935"/>
        <v>0</v>
      </c>
      <c r="Z155" s="29">
        <v>0</v>
      </c>
      <c r="AA155" s="29">
        <v>0</v>
      </c>
      <c r="AB155" s="29">
        <v>0</v>
      </c>
      <c r="AC155" s="13">
        <f t="shared" si="936"/>
        <v>0</v>
      </c>
      <c r="AD155" s="29">
        <v>0</v>
      </c>
      <c r="AE155" s="29">
        <v>0</v>
      </c>
      <c r="AF155" s="29">
        <v>0</v>
      </c>
      <c r="AG155" s="13">
        <f t="shared" si="937"/>
        <v>0</v>
      </c>
      <c r="AH155" s="29">
        <v>0</v>
      </c>
      <c r="AI155" s="29">
        <v>0</v>
      </c>
      <c r="AJ155" s="29">
        <v>0</v>
      </c>
      <c r="AK155" s="13">
        <f t="shared" si="938"/>
        <v>0</v>
      </c>
      <c r="AL155" s="29">
        <v>0</v>
      </c>
      <c r="AM155" s="29">
        <v>0</v>
      </c>
      <c r="AN155" s="29">
        <v>0</v>
      </c>
      <c r="AO155" s="13">
        <f t="shared" si="939"/>
        <v>0</v>
      </c>
      <c r="AP155" s="29">
        <v>0</v>
      </c>
      <c r="AQ155" s="29">
        <v>0</v>
      </c>
      <c r="AR155" s="29">
        <v>0</v>
      </c>
      <c r="AS155" s="13">
        <f t="shared" si="940"/>
        <v>0</v>
      </c>
      <c r="AT155" s="29">
        <v>0</v>
      </c>
      <c r="AU155" s="29">
        <v>0</v>
      </c>
      <c r="AV155" s="29">
        <v>0</v>
      </c>
      <c r="AW155" s="13">
        <f t="shared" si="941"/>
        <v>0</v>
      </c>
      <c r="AX155" s="29">
        <v>0</v>
      </c>
      <c r="AY155" s="29">
        <v>0</v>
      </c>
      <c r="AZ155" s="29">
        <v>0</v>
      </c>
    </row>
    <row r="156" spans="1:52" ht="45" customHeight="1" x14ac:dyDescent="0.25">
      <c r="A156" s="10" t="s">
        <v>105</v>
      </c>
      <c r="B156" s="20" t="s">
        <v>106</v>
      </c>
      <c r="C156" s="11" t="s">
        <v>22</v>
      </c>
      <c r="D156" s="11" t="s">
        <v>54</v>
      </c>
      <c r="E156" s="13">
        <f t="shared" si="927"/>
        <v>16.8</v>
      </c>
      <c r="F156" s="13">
        <f t="shared" si="928"/>
        <v>0</v>
      </c>
      <c r="G156" s="13">
        <f t="shared" si="929"/>
        <v>16.8</v>
      </c>
      <c r="H156" s="13">
        <f t="shared" si="930"/>
        <v>0</v>
      </c>
      <c r="I156" s="13">
        <f t="shared" ref="I156" si="943">K156</f>
        <v>16.8</v>
      </c>
      <c r="J156" s="29">
        <v>0</v>
      </c>
      <c r="K156" s="13">
        <v>16.8</v>
      </c>
      <c r="L156" s="29">
        <v>0</v>
      </c>
      <c r="M156" s="13">
        <f t="shared" si="932"/>
        <v>0</v>
      </c>
      <c r="N156" s="29">
        <v>0</v>
      </c>
      <c r="O156" s="29">
        <v>0</v>
      </c>
      <c r="P156" s="29">
        <v>0</v>
      </c>
      <c r="Q156" s="13">
        <f t="shared" si="933"/>
        <v>0</v>
      </c>
      <c r="R156" s="29">
        <v>0</v>
      </c>
      <c r="S156" s="29">
        <v>0</v>
      </c>
      <c r="T156" s="29">
        <v>0</v>
      </c>
      <c r="U156" s="13">
        <f t="shared" si="934"/>
        <v>0</v>
      </c>
      <c r="V156" s="29">
        <v>0</v>
      </c>
      <c r="W156" s="29">
        <v>0</v>
      </c>
      <c r="X156" s="29">
        <v>0</v>
      </c>
      <c r="Y156" s="13">
        <f t="shared" si="935"/>
        <v>0</v>
      </c>
      <c r="Z156" s="29">
        <v>0</v>
      </c>
      <c r="AA156" s="29">
        <v>0</v>
      </c>
      <c r="AB156" s="29">
        <v>0</v>
      </c>
      <c r="AC156" s="13">
        <f t="shared" si="936"/>
        <v>0</v>
      </c>
      <c r="AD156" s="29">
        <v>0</v>
      </c>
      <c r="AE156" s="29">
        <v>0</v>
      </c>
      <c r="AF156" s="29">
        <v>0</v>
      </c>
      <c r="AG156" s="13">
        <f t="shared" si="937"/>
        <v>0</v>
      </c>
      <c r="AH156" s="29">
        <v>0</v>
      </c>
      <c r="AI156" s="29">
        <v>0</v>
      </c>
      <c r="AJ156" s="29">
        <v>0</v>
      </c>
      <c r="AK156" s="13">
        <f t="shared" si="938"/>
        <v>0</v>
      </c>
      <c r="AL156" s="29">
        <v>0</v>
      </c>
      <c r="AM156" s="29">
        <v>0</v>
      </c>
      <c r="AN156" s="29">
        <v>0</v>
      </c>
      <c r="AO156" s="13">
        <f t="shared" si="939"/>
        <v>0</v>
      </c>
      <c r="AP156" s="29">
        <v>0</v>
      </c>
      <c r="AQ156" s="29">
        <v>0</v>
      </c>
      <c r="AR156" s="29">
        <v>0</v>
      </c>
      <c r="AS156" s="13">
        <f t="shared" si="940"/>
        <v>0</v>
      </c>
      <c r="AT156" s="29">
        <v>0</v>
      </c>
      <c r="AU156" s="29">
        <v>0</v>
      </c>
      <c r="AV156" s="29">
        <v>0</v>
      </c>
      <c r="AW156" s="13">
        <f t="shared" si="941"/>
        <v>0</v>
      </c>
      <c r="AX156" s="29">
        <v>0</v>
      </c>
      <c r="AY156" s="29">
        <v>0</v>
      </c>
      <c r="AZ156" s="29">
        <v>0</v>
      </c>
    </row>
    <row r="157" spans="1:52" ht="45" customHeight="1" x14ac:dyDescent="0.25">
      <c r="A157" s="10" t="s">
        <v>218</v>
      </c>
      <c r="B157" s="20" t="s">
        <v>219</v>
      </c>
      <c r="C157" s="11" t="s">
        <v>22</v>
      </c>
      <c r="D157" s="11" t="s">
        <v>54</v>
      </c>
      <c r="E157" s="13">
        <f t="shared" si="927"/>
        <v>628.29999999999995</v>
      </c>
      <c r="F157" s="13">
        <f t="shared" si="928"/>
        <v>0</v>
      </c>
      <c r="G157" s="13">
        <f t="shared" si="929"/>
        <v>628.29999999999995</v>
      </c>
      <c r="H157" s="13">
        <f t="shared" si="930"/>
        <v>0</v>
      </c>
      <c r="I157" s="13">
        <f t="shared" ref="I157" si="944">K157</f>
        <v>0</v>
      </c>
      <c r="J157" s="29">
        <v>0</v>
      </c>
      <c r="K157" s="13">
        <v>0</v>
      </c>
      <c r="L157" s="29">
        <v>0</v>
      </c>
      <c r="M157" s="13">
        <f t="shared" ref="M157" si="945">O157</f>
        <v>628.29999999999995</v>
      </c>
      <c r="N157" s="29">
        <v>0</v>
      </c>
      <c r="O157" s="36">
        <f>145+483.3</f>
        <v>628.29999999999995</v>
      </c>
      <c r="P157" s="29">
        <v>0</v>
      </c>
      <c r="Q157" s="13">
        <f t="shared" ref="Q157" si="946">S157</f>
        <v>0</v>
      </c>
      <c r="R157" s="29">
        <v>0</v>
      </c>
      <c r="S157" s="29">
        <v>0</v>
      </c>
      <c r="T157" s="29">
        <v>0</v>
      </c>
      <c r="U157" s="13">
        <f t="shared" ref="U157" si="947">W157</f>
        <v>0</v>
      </c>
      <c r="V157" s="29">
        <v>0</v>
      </c>
      <c r="W157" s="29">
        <v>0</v>
      </c>
      <c r="X157" s="29">
        <v>0</v>
      </c>
      <c r="Y157" s="13">
        <f t="shared" ref="Y157" si="948">AA157</f>
        <v>0</v>
      </c>
      <c r="Z157" s="29">
        <v>0</v>
      </c>
      <c r="AA157" s="29">
        <v>0</v>
      </c>
      <c r="AB157" s="29">
        <v>0</v>
      </c>
      <c r="AC157" s="13">
        <f t="shared" ref="AC157" si="949">AE157</f>
        <v>0</v>
      </c>
      <c r="AD157" s="29">
        <v>0</v>
      </c>
      <c r="AE157" s="29">
        <v>0</v>
      </c>
      <c r="AF157" s="29">
        <v>0</v>
      </c>
      <c r="AG157" s="13">
        <f t="shared" ref="AG157" si="950">AI157</f>
        <v>0</v>
      </c>
      <c r="AH157" s="29">
        <v>0</v>
      </c>
      <c r="AI157" s="29">
        <v>0</v>
      </c>
      <c r="AJ157" s="29">
        <v>0</v>
      </c>
      <c r="AK157" s="13">
        <f t="shared" ref="AK157" si="951">AM157</f>
        <v>0</v>
      </c>
      <c r="AL157" s="29">
        <v>0</v>
      </c>
      <c r="AM157" s="29">
        <v>0</v>
      </c>
      <c r="AN157" s="29">
        <v>0</v>
      </c>
      <c r="AO157" s="13">
        <f t="shared" ref="AO157" si="952">AQ157</f>
        <v>0</v>
      </c>
      <c r="AP157" s="29">
        <v>0</v>
      </c>
      <c r="AQ157" s="29">
        <v>0</v>
      </c>
      <c r="AR157" s="29">
        <v>0</v>
      </c>
      <c r="AS157" s="13">
        <f t="shared" ref="AS157" si="953">AU157</f>
        <v>0</v>
      </c>
      <c r="AT157" s="29">
        <v>0</v>
      </c>
      <c r="AU157" s="29">
        <v>0</v>
      </c>
      <c r="AV157" s="29">
        <v>0</v>
      </c>
      <c r="AW157" s="13">
        <f t="shared" ref="AW157" si="954">AY157</f>
        <v>0</v>
      </c>
      <c r="AX157" s="29">
        <v>0</v>
      </c>
      <c r="AY157" s="29">
        <v>0</v>
      </c>
      <c r="AZ157" s="29">
        <v>0</v>
      </c>
    </row>
    <row r="158" spans="1:52" ht="43.5" customHeight="1" x14ac:dyDescent="0.25">
      <c r="A158" s="10" t="s">
        <v>58</v>
      </c>
      <c r="B158" s="96" t="s">
        <v>64</v>
      </c>
      <c r="C158" s="96"/>
      <c r="D158" s="96"/>
      <c r="E158" s="8">
        <f>SUM(E159:E163)</f>
        <v>8745.6</v>
      </c>
      <c r="F158" s="8">
        <f t="shared" ref="F158:AZ158" si="955">SUM(F159:F163)</f>
        <v>0</v>
      </c>
      <c r="G158" s="8">
        <f t="shared" si="955"/>
        <v>8745.6</v>
      </c>
      <c r="H158" s="8">
        <f t="shared" si="955"/>
        <v>0</v>
      </c>
      <c r="I158" s="8">
        <f t="shared" si="955"/>
        <v>2841.5</v>
      </c>
      <c r="J158" s="8">
        <f t="shared" si="955"/>
        <v>0</v>
      </c>
      <c r="K158" s="8">
        <f t="shared" si="955"/>
        <v>2841.5</v>
      </c>
      <c r="L158" s="8">
        <f t="shared" si="955"/>
        <v>0</v>
      </c>
      <c r="M158" s="8">
        <f t="shared" si="955"/>
        <v>0</v>
      </c>
      <c r="N158" s="8">
        <f t="shared" si="955"/>
        <v>0</v>
      </c>
      <c r="O158" s="8">
        <f t="shared" si="955"/>
        <v>0</v>
      </c>
      <c r="P158" s="8">
        <f t="shared" si="955"/>
        <v>0</v>
      </c>
      <c r="Q158" s="8">
        <f t="shared" si="955"/>
        <v>4541.3</v>
      </c>
      <c r="R158" s="8">
        <f t="shared" si="955"/>
        <v>0</v>
      </c>
      <c r="S158" s="8">
        <f t="shared" si="955"/>
        <v>4541.3</v>
      </c>
      <c r="T158" s="8">
        <f t="shared" si="955"/>
        <v>0</v>
      </c>
      <c r="U158" s="8">
        <f t="shared" si="955"/>
        <v>1362.8</v>
      </c>
      <c r="V158" s="8">
        <f t="shared" si="955"/>
        <v>0</v>
      </c>
      <c r="W158" s="8">
        <f t="shared" si="955"/>
        <v>1362.8</v>
      </c>
      <c r="X158" s="8">
        <f t="shared" si="955"/>
        <v>0</v>
      </c>
      <c r="Y158" s="8">
        <f t="shared" si="955"/>
        <v>0</v>
      </c>
      <c r="Z158" s="8">
        <f t="shared" si="955"/>
        <v>0</v>
      </c>
      <c r="AA158" s="8">
        <f t="shared" si="955"/>
        <v>0</v>
      </c>
      <c r="AB158" s="8">
        <f t="shared" si="955"/>
        <v>0</v>
      </c>
      <c r="AC158" s="8">
        <f t="shared" si="955"/>
        <v>0</v>
      </c>
      <c r="AD158" s="8">
        <f t="shared" si="955"/>
        <v>0</v>
      </c>
      <c r="AE158" s="8">
        <f t="shared" si="955"/>
        <v>0</v>
      </c>
      <c r="AF158" s="8">
        <f t="shared" si="955"/>
        <v>0</v>
      </c>
      <c r="AG158" s="8">
        <f t="shared" si="955"/>
        <v>0</v>
      </c>
      <c r="AH158" s="8">
        <f t="shared" si="955"/>
        <v>0</v>
      </c>
      <c r="AI158" s="8">
        <f t="shared" si="955"/>
        <v>0</v>
      </c>
      <c r="AJ158" s="8">
        <f t="shared" si="955"/>
        <v>0</v>
      </c>
      <c r="AK158" s="8">
        <f t="shared" si="955"/>
        <v>0</v>
      </c>
      <c r="AL158" s="8">
        <f t="shared" si="955"/>
        <v>0</v>
      </c>
      <c r="AM158" s="8">
        <f t="shared" si="955"/>
        <v>0</v>
      </c>
      <c r="AN158" s="8">
        <f t="shared" si="955"/>
        <v>0</v>
      </c>
      <c r="AO158" s="8">
        <f t="shared" si="955"/>
        <v>0</v>
      </c>
      <c r="AP158" s="8">
        <f t="shared" si="955"/>
        <v>0</v>
      </c>
      <c r="AQ158" s="8">
        <f t="shared" si="955"/>
        <v>0</v>
      </c>
      <c r="AR158" s="8">
        <f t="shared" si="955"/>
        <v>0</v>
      </c>
      <c r="AS158" s="8">
        <f t="shared" si="955"/>
        <v>0</v>
      </c>
      <c r="AT158" s="8">
        <f t="shared" si="955"/>
        <v>0</v>
      </c>
      <c r="AU158" s="8">
        <f t="shared" si="955"/>
        <v>0</v>
      </c>
      <c r="AV158" s="8">
        <f t="shared" si="955"/>
        <v>0</v>
      </c>
      <c r="AW158" s="8">
        <f t="shared" si="955"/>
        <v>0</v>
      </c>
      <c r="AX158" s="8">
        <f t="shared" si="955"/>
        <v>0</v>
      </c>
      <c r="AY158" s="8">
        <f t="shared" si="955"/>
        <v>0</v>
      </c>
      <c r="AZ158" s="8">
        <f t="shared" si="955"/>
        <v>0</v>
      </c>
    </row>
    <row r="159" spans="1:52" ht="94.5" x14ac:dyDescent="0.25">
      <c r="A159" s="10" t="s">
        <v>59</v>
      </c>
      <c r="B159" s="20" t="s">
        <v>65</v>
      </c>
      <c r="C159" s="11" t="s">
        <v>22</v>
      </c>
      <c r="D159" s="11" t="s">
        <v>54</v>
      </c>
      <c r="E159" s="13">
        <f t="shared" ref="E159:H162" si="956">I159+M159+Q159+U159+Y159+AC159+AG159+AK159+AO159</f>
        <v>2217.1</v>
      </c>
      <c r="F159" s="13">
        <f t="shared" si="956"/>
        <v>0</v>
      </c>
      <c r="G159" s="13">
        <f t="shared" si="956"/>
        <v>2217.1</v>
      </c>
      <c r="H159" s="13">
        <f t="shared" si="956"/>
        <v>0</v>
      </c>
      <c r="I159" s="13">
        <f>K159</f>
        <v>2217.1</v>
      </c>
      <c r="J159" s="29">
        <v>0</v>
      </c>
      <c r="K159" s="13">
        <v>2217.1</v>
      </c>
      <c r="L159" s="29">
        <v>0</v>
      </c>
      <c r="M159" s="13">
        <f>O159</f>
        <v>0</v>
      </c>
      <c r="N159" s="29">
        <v>0</v>
      </c>
      <c r="O159" s="29">
        <v>0</v>
      </c>
      <c r="P159" s="29">
        <v>0</v>
      </c>
      <c r="Q159" s="13">
        <f t="shared" ref="Q159" si="957">S159</f>
        <v>0</v>
      </c>
      <c r="R159" s="29">
        <v>0</v>
      </c>
      <c r="S159" s="29">
        <v>0</v>
      </c>
      <c r="T159" s="29">
        <v>0</v>
      </c>
      <c r="U159" s="13">
        <f t="shared" ref="U159" si="958">W159</f>
        <v>0</v>
      </c>
      <c r="V159" s="29">
        <v>0</v>
      </c>
      <c r="W159" s="29">
        <v>0</v>
      </c>
      <c r="X159" s="29">
        <v>0</v>
      </c>
      <c r="Y159" s="13">
        <f t="shared" ref="Y159" si="959">AA159</f>
        <v>0</v>
      </c>
      <c r="Z159" s="29">
        <v>0</v>
      </c>
      <c r="AA159" s="29">
        <v>0</v>
      </c>
      <c r="AB159" s="29">
        <v>0</v>
      </c>
      <c r="AC159" s="13">
        <f t="shared" ref="AC159" si="960">AE159</f>
        <v>0</v>
      </c>
      <c r="AD159" s="29">
        <v>0</v>
      </c>
      <c r="AE159" s="29">
        <v>0</v>
      </c>
      <c r="AF159" s="29">
        <v>0</v>
      </c>
      <c r="AG159" s="13">
        <f t="shared" ref="AG159" si="961">AI159</f>
        <v>0</v>
      </c>
      <c r="AH159" s="29">
        <v>0</v>
      </c>
      <c r="AI159" s="29">
        <v>0</v>
      </c>
      <c r="AJ159" s="29">
        <v>0</v>
      </c>
      <c r="AK159" s="13">
        <f t="shared" ref="AK159" si="962">AM159</f>
        <v>0</v>
      </c>
      <c r="AL159" s="29">
        <v>0</v>
      </c>
      <c r="AM159" s="29">
        <v>0</v>
      </c>
      <c r="AN159" s="29">
        <v>0</v>
      </c>
      <c r="AO159" s="13">
        <f t="shared" ref="AO159" si="963">AQ159</f>
        <v>0</v>
      </c>
      <c r="AP159" s="29">
        <v>0</v>
      </c>
      <c r="AQ159" s="29">
        <v>0</v>
      </c>
      <c r="AR159" s="29">
        <v>0</v>
      </c>
      <c r="AS159" s="13">
        <f t="shared" ref="AS159" si="964">AU159</f>
        <v>0</v>
      </c>
      <c r="AT159" s="29">
        <v>0</v>
      </c>
      <c r="AU159" s="29">
        <v>0</v>
      </c>
      <c r="AV159" s="29">
        <v>0</v>
      </c>
      <c r="AW159" s="13">
        <f t="shared" ref="AW159" si="965">AY159</f>
        <v>0</v>
      </c>
      <c r="AX159" s="29">
        <v>0</v>
      </c>
      <c r="AY159" s="29">
        <v>0</v>
      </c>
      <c r="AZ159" s="29">
        <v>0</v>
      </c>
    </row>
    <row r="160" spans="1:52" ht="63" x14ac:dyDescent="0.25">
      <c r="A160" s="10" t="s">
        <v>107</v>
      </c>
      <c r="B160" s="20" t="s">
        <v>108</v>
      </c>
      <c r="C160" s="11" t="s">
        <v>22</v>
      </c>
      <c r="D160" s="11" t="s">
        <v>54</v>
      </c>
      <c r="E160" s="13">
        <f t="shared" si="956"/>
        <v>624.4</v>
      </c>
      <c r="F160" s="13">
        <f t="shared" si="956"/>
        <v>0</v>
      </c>
      <c r="G160" s="13">
        <f t="shared" si="956"/>
        <v>624.4</v>
      </c>
      <c r="H160" s="13">
        <f t="shared" si="956"/>
        <v>0</v>
      </c>
      <c r="I160" s="13">
        <f>K160</f>
        <v>624.4</v>
      </c>
      <c r="J160" s="29">
        <v>0</v>
      </c>
      <c r="K160" s="13">
        <f>923.3-298.9</f>
        <v>624.4</v>
      </c>
      <c r="L160" s="29">
        <v>0</v>
      </c>
      <c r="M160" s="13">
        <f>O160</f>
        <v>0</v>
      </c>
      <c r="N160" s="29">
        <v>0</v>
      </c>
      <c r="O160" s="29">
        <v>0</v>
      </c>
      <c r="P160" s="29">
        <v>0</v>
      </c>
      <c r="Q160" s="13">
        <f t="shared" ref="Q160" si="966">S160</f>
        <v>0</v>
      </c>
      <c r="R160" s="29">
        <v>0</v>
      </c>
      <c r="S160" s="29">
        <v>0</v>
      </c>
      <c r="T160" s="29">
        <v>0</v>
      </c>
      <c r="U160" s="13">
        <f t="shared" ref="U160" si="967">W160</f>
        <v>0</v>
      </c>
      <c r="V160" s="29">
        <v>0</v>
      </c>
      <c r="W160" s="29">
        <v>0</v>
      </c>
      <c r="X160" s="29">
        <v>0</v>
      </c>
      <c r="Y160" s="13">
        <f t="shared" ref="Y160" si="968">AA160</f>
        <v>0</v>
      </c>
      <c r="Z160" s="29">
        <v>0</v>
      </c>
      <c r="AA160" s="29">
        <v>0</v>
      </c>
      <c r="AB160" s="29">
        <v>0</v>
      </c>
      <c r="AC160" s="13">
        <f t="shared" ref="AC160" si="969">AE160</f>
        <v>0</v>
      </c>
      <c r="AD160" s="29">
        <v>0</v>
      </c>
      <c r="AE160" s="29">
        <v>0</v>
      </c>
      <c r="AF160" s="29">
        <v>0</v>
      </c>
      <c r="AG160" s="13">
        <f t="shared" ref="AG160" si="970">AI160</f>
        <v>0</v>
      </c>
      <c r="AH160" s="29">
        <v>0</v>
      </c>
      <c r="AI160" s="29">
        <v>0</v>
      </c>
      <c r="AJ160" s="29">
        <v>0</v>
      </c>
      <c r="AK160" s="13">
        <f t="shared" ref="AK160" si="971">AM160</f>
        <v>0</v>
      </c>
      <c r="AL160" s="29">
        <v>0</v>
      </c>
      <c r="AM160" s="29">
        <v>0</v>
      </c>
      <c r="AN160" s="29">
        <v>0</v>
      </c>
      <c r="AO160" s="13">
        <f t="shared" ref="AO160" si="972">AQ160</f>
        <v>0</v>
      </c>
      <c r="AP160" s="29">
        <v>0</v>
      </c>
      <c r="AQ160" s="29">
        <v>0</v>
      </c>
      <c r="AR160" s="29">
        <v>0</v>
      </c>
      <c r="AS160" s="13">
        <f t="shared" ref="AS160" si="973">AU160</f>
        <v>0</v>
      </c>
      <c r="AT160" s="29">
        <v>0</v>
      </c>
      <c r="AU160" s="29">
        <v>0</v>
      </c>
      <c r="AV160" s="29">
        <v>0</v>
      </c>
      <c r="AW160" s="13">
        <f t="shared" ref="AW160" si="974">AY160</f>
        <v>0</v>
      </c>
      <c r="AX160" s="29">
        <v>0</v>
      </c>
      <c r="AY160" s="29">
        <v>0</v>
      </c>
      <c r="AZ160" s="29">
        <v>0</v>
      </c>
    </row>
    <row r="161" spans="1:52" ht="110.25" x14ac:dyDescent="0.25">
      <c r="A161" s="10" t="s">
        <v>312</v>
      </c>
      <c r="B161" s="20" t="s">
        <v>320</v>
      </c>
      <c r="C161" s="11" t="s">
        <v>22</v>
      </c>
      <c r="D161" s="11" t="s">
        <v>23</v>
      </c>
      <c r="E161" s="13">
        <f t="shared" si="956"/>
        <v>40</v>
      </c>
      <c r="F161" s="13">
        <f t="shared" si="956"/>
        <v>0</v>
      </c>
      <c r="G161" s="13">
        <f t="shared" si="956"/>
        <v>40</v>
      </c>
      <c r="H161" s="13">
        <f t="shared" si="956"/>
        <v>0</v>
      </c>
      <c r="I161" s="13">
        <f>K161</f>
        <v>0</v>
      </c>
      <c r="J161" s="29">
        <v>0</v>
      </c>
      <c r="K161" s="13">
        <v>0</v>
      </c>
      <c r="L161" s="29">
        <v>0</v>
      </c>
      <c r="M161" s="13">
        <f>O161</f>
        <v>0</v>
      </c>
      <c r="N161" s="29">
        <v>0</v>
      </c>
      <c r="O161" s="29">
        <v>0</v>
      </c>
      <c r="P161" s="29">
        <v>0</v>
      </c>
      <c r="Q161" s="13">
        <f t="shared" ref="Q161" si="975">S161</f>
        <v>40</v>
      </c>
      <c r="R161" s="29">
        <v>0</v>
      </c>
      <c r="S161" s="36">
        <v>40</v>
      </c>
      <c r="T161" s="29">
        <v>0</v>
      </c>
      <c r="U161" s="13">
        <f t="shared" ref="U161" si="976">W161</f>
        <v>0</v>
      </c>
      <c r="V161" s="29">
        <v>0</v>
      </c>
      <c r="W161" s="29">
        <v>0</v>
      </c>
      <c r="X161" s="29">
        <v>0</v>
      </c>
      <c r="Y161" s="13">
        <f t="shared" ref="Y161" si="977">AA161</f>
        <v>0</v>
      </c>
      <c r="Z161" s="29">
        <v>0</v>
      </c>
      <c r="AA161" s="29">
        <v>0</v>
      </c>
      <c r="AB161" s="29">
        <v>0</v>
      </c>
      <c r="AC161" s="13">
        <f t="shared" ref="AC161" si="978">AE161</f>
        <v>0</v>
      </c>
      <c r="AD161" s="29">
        <v>0</v>
      </c>
      <c r="AE161" s="29">
        <v>0</v>
      </c>
      <c r="AF161" s="29">
        <v>0</v>
      </c>
      <c r="AG161" s="13">
        <f t="shared" ref="AG161" si="979">AI161</f>
        <v>0</v>
      </c>
      <c r="AH161" s="29">
        <v>0</v>
      </c>
      <c r="AI161" s="29">
        <v>0</v>
      </c>
      <c r="AJ161" s="29">
        <v>0</v>
      </c>
      <c r="AK161" s="13">
        <f t="shared" ref="AK161" si="980">AM161</f>
        <v>0</v>
      </c>
      <c r="AL161" s="29">
        <v>0</v>
      </c>
      <c r="AM161" s="29">
        <v>0</v>
      </c>
      <c r="AN161" s="29">
        <v>0</v>
      </c>
      <c r="AO161" s="13">
        <f t="shared" ref="AO161" si="981">AQ161</f>
        <v>0</v>
      </c>
      <c r="AP161" s="29">
        <v>0</v>
      </c>
      <c r="AQ161" s="29">
        <v>0</v>
      </c>
      <c r="AR161" s="29">
        <v>0</v>
      </c>
      <c r="AS161" s="13">
        <f t="shared" ref="AS161" si="982">AU161</f>
        <v>0</v>
      </c>
      <c r="AT161" s="29">
        <v>0</v>
      </c>
      <c r="AU161" s="29">
        <v>0</v>
      </c>
      <c r="AV161" s="29">
        <v>0</v>
      </c>
      <c r="AW161" s="13">
        <f t="shared" ref="AW161" si="983">AY161</f>
        <v>0</v>
      </c>
      <c r="AX161" s="29">
        <v>0</v>
      </c>
      <c r="AY161" s="29">
        <v>0</v>
      </c>
      <c r="AZ161" s="29">
        <v>0</v>
      </c>
    </row>
    <row r="162" spans="1:52" ht="78.75" x14ac:dyDescent="0.25">
      <c r="A162" s="10" t="s">
        <v>322</v>
      </c>
      <c r="B162" s="20" t="s">
        <v>323</v>
      </c>
      <c r="C162" s="11" t="s">
        <v>22</v>
      </c>
      <c r="D162" s="11" t="s">
        <v>23</v>
      </c>
      <c r="E162" s="13">
        <f t="shared" si="956"/>
        <v>4501.3</v>
      </c>
      <c r="F162" s="13">
        <f t="shared" si="956"/>
        <v>0</v>
      </c>
      <c r="G162" s="13">
        <f t="shared" si="956"/>
        <v>4501.3</v>
      </c>
      <c r="H162" s="13">
        <f t="shared" si="956"/>
        <v>0</v>
      </c>
      <c r="I162" s="13">
        <f>K162</f>
        <v>0</v>
      </c>
      <c r="J162" s="29">
        <v>0</v>
      </c>
      <c r="K162" s="13">
        <v>0</v>
      </c>
      <c r="L162" s="29">
        <v>0</v>
      </c>
      <c r="M162" s="13">
        <f>O162</f>
        <v>0</v>
      </c>
      <c r="N162" s="29">
        <v>0</v>
      </c>
      <c r="O162" s="29">
        <v>0</v>
      </c>
      <c r="P162" s="29">
        <v>0</v>
      </c>
      <c r="Q162" s="13">
        <f t="shared" ref="Q162" si="984">S162</f>
        <v>4501.3</v>
      </c>
      <c r="R162" s="29">
        <v>0</v>
      </c>
      <c r="S162" s="36">
        <v>4501.3</v>
      </c>
      <c r="T162" s="29">
        <v>0</v>
      </c>
      <c r="U162" s="13">
        <f t="shared" ref="U162:U163" si="985">W162</f>
        <v>0</v>
      </c>
      <c r="V162" s="29">
        <v>0</v>
      </c>
      <c r="W162" s="29">
        <v>0</v>
      </c>
      <c r="X162" s="29">
        <v>0</v>
      </c>
      <c r="Y162" s="13">
        <f t="shared" ref="Y162" si="986">AA162</f>
        <v>0</v>
      </c>
      <c r="Z162" s="29">
        <v>0</v>
      </c>
      <c r="AA162" s="29">
        <v>0</v>
      </c>
      <c r="AB162" s="29">
        <v>0</v>
      </c>
      <c r="AC162" s="13">
        <f t="shared" ref="AC162" si="987">AE162</f>
        <v>0</v>
      </c>
      <c r="AD162" s="29">
        <v>0</v>
      </c>
      <c r="AE162" s="29">
        <v>0</v>
      </c>
      <c r="AF162" s="29">
        <v>0</v>
      </c>
      <c r="AG162" s="13">
        <f t="shared" ref="AG162" si="988">AI162</f>
        <v>0</v>
      </c>
      <c r="AH162" s="29">
        <v>0</v>
      </c>
      <c r="AI162" s="29">
        <v>0</v>
      </c>
      <c r="AJ162" s="29">
        <v>0</v>
      </c>
      <c r="AK162" s="13">
        <f t="shared" ref="AK162" si="989">AM162</f>
        <v>0</v>
      </c>
      <c r="AL162" s="29">
        <v>0</v>
      </c>
      <c r="AM162" s="29">
        <v>0</v>
      </c>
      <c r="AN162" s="29">
        <v>0</v>
      </c>
      <c r="AO162" s="13">
        <f t="shared" ref="AO162" si="990">AQ162</f>
        <v>0</v>
      </c>
      <c r="AP162" s="29">
        <v>0</v>
      </c>
      <c r="AQ162" s="29">
        <v>0</v>
      </c>
      <c r="AR162" s="29">
        <v>0</v>
      </c>
      <c r="AS162" s="13">
        <f t="shared" ref="AS162" si="991">AU162</f>
        <v>0</v>
      </c>
      <c r="AT162" s="29">
        <v>0</v>
      </c>
      <c r="AU162" s="29">
        <v>0</v>
      </c>
      <c r="AV162" s="29">
        <v>0</v>
      </c>
      <c r="AW162" s="13">
        <f t="shared" ref="AW162" si="992">AY162</f>
        <v>0</v>
      </c>
      <c r="AX162" s="29">
        <v>0</v>
      </c>
      <c r="AY162" s="29">
        <v>0</v>
      </c>
      <c r="AZ162" s="29">
        <v>0</v>
      </c>
    </row>
    <row r="163" spans="1:52" ht="78.75" x14ac:dyDescent="0.25">
      <c r="A163" s="10" t="s">
        <v>418</v>
      </c>
      <c r="B163" s="20" t="s">
        <v>417</v>
      </c>
      <c r="C163" s="11" t="s">
        <v>22</v>
      </c>
      <c r="D163" s="11" t="s">
        <v>23</v>
      </c>
      <c r="E163" s="13">
        <f>U163</f>
        <v>1362.8</v>
      </c>
      <c r="F163" s="13">
        <f>J163+N163+R163+V163+Z163+AD163+AH163+AL163+AP163</f>
        <v>0</v>
      </c>
      <c r="G163" s="13">
        <f>W163</f>
        <v>1362.8</v>
      </c>
      <c r="H163" s="13">
        <f>L163+P163+T163+X163+AB163+AF163+AJ163+AN163+AR163</f>
        <v>0</v>
      </c>
      <c r="I163" s="13">
        <f>K163</f>
        <v>0</v>
      </c>
      <c r="J163" s="29">
        <v>0</v>
      </c>
      <c r="K163" s="13">
        <v>0</v>
      </c>
      <c r="L163" s="29">
        <v>0</v>
      </c>
      <c r="M163" s="13">
        <f>O163</f>
        <v>0</v>
      </c>
      <c r="N163" s="29">
        <v>0</v>
      </c>
      <c r="O163" s="29">
        <v>0</v>
      </c>
      <c r="P163" s="29">
        <v>0</v>
      </c>
      <c r="Q163" s="13" t="str">
        <f t="shared" ref="Q163" si="993">S163</f>
        <v>-</v>
      </c>
      <c r="R163" s="29">
        <v>0</v>
      </c>
      <c r="S163" s="36" t="s">
        <v>345</v>
      </c>
      <c r="T163" s="29">
        <v>0</v>
      </c>
      <c r="U163" s="13">
        <f t="shared" si="985"/>
        <v>1362.8</v>
      </c>
      <c r="V163" s="29"/>
      <c r="W163" s="29">
        <v>1362.8</v>
      </c>
      <c r="X163" s="29"/>
      <c r="Y163" s="13"/>
      <c r="Z163" s="29"/>
      <c r="AA163" s="29"/>
      <c r="AB163" s="29"/>
      <c r="AC163" s="13"/>
      <c r="AD163" s="29"/>
      <c r="AE163" s="29"/>
      <c r="AF163" s="29"/>
      <c r="AG163" s="13"/>
      <c r="AH163" s="29"/>
      <c r="AI163" s="29"/>
      <c r="AJ163" s="29"/>
      <c r="AK163" s="13"/>
      <c r="AL163" s="29"/>
      <c r="AM163" s="29"/>
      <c r="AN163" s="29"/>
      <c r="AO163" s="13"/>
      <c r="AP163" s="29"/>
      <c r="AQ163" s="29"/>
      <c r="AR163" s="29"/>
      <c r="AS163" s="13"/>
      <c r="AT163" s="29"/>
      <c r="AU163" s="29"/>
      <c r="AV163" s="29"/>
      <c r="AW163" s="13"/>
      <c r="AX163" s="29"/>
      <c r="AY163" s="29"/>
      <c r="AZ163" s="29"/>
    </row>
    <row r="164" spans="1:52" ht="43.5" customHeight="1" x14ac:dyDescent="0.25">
      <c r="A164" s="10" t="s">
        <v>61</v>
      </c>
      <c r="B164" s="96" t="s">
        <v>63</v>
      </c>
      <c r="C164" s="96"/>
      <c r="D164" s="96"/>
      <c r="E164" s="8">
        <f t="shared" ref="E164:AC164" si="994">SUM(E165:E173)</f>
        <v>4713</v>
      </c>
      <c r="F164" s="8">
        <f t="shared" si="994"/>
        <v>0</v>
      </c>
      <c r="G164" s="8">
        <f t="shared" si="994"/>
        <v>4713</v>
      </c>
      <c r="H164" s="8">
        <f t="shared" si="994"/>
        <v>0</v>
      </c>
      <c r="I164" s="8">
        <f t="shared" si="994"/>
        <v>575.29999999999995</v>
      </c>
      <c r="J164" s="8">
        <f t="shared" si="994"/>
        <v>0</v>
      </c>
      <c r="K164" s="8">
        <f t="shared" si="994"/>
        <v>575.29999999999995</v>
      </c>
      <c r="L164" s="8">
        <f t="shared" si="994"/>
        <v>0</v>
      </c>
      <c r="M164" s="8">
        <f t="shared" si="994"/>
        <v>880.09999999999991</v>
      </c>
      <c r="N164" s="8">
        <f t="shared" si="994"/>
        <v>0</v>
      </c>
      <c r="O164" s="8">
        <f t="shared" si="994"/>
        <v>880.09999999999991</v>
      </c>
      <c r="P164" s="8">
        <f t="shared" si="994"/>
        <v>0</v>
      </c>
      <c r="Q164" s="8">
        <f t="shared" si="994"/>
        <v>3257.6</v>
      </c>
      <c r="R164" s="8">
        <f t="shared" si="994"/>
        <v>0</v>
      </c>
      <c r="S164" s="8">
        <f t="shared" si="994"/>
        <v>3257.6</v>
      </c>
      <c r="T164" s="8">
        <f t="shared" si="994"/>
        <v>0</v>
      </c>
      <c r="U164" s="8">
        <f t="shared" si="994"/>
        <v>0</v>
      </c>
      <c r="V164" s="8">
        <f t="shared" si="994"/>
        <v>0</v>
      </c>
      <c r="W164" s="8">
        <f t="shared" si="994"/>
        <v>0</v>
      </c>
      <c r="X164" s="8">
        <f t="shared" si="994"/>
        <v>0</v>
      </c>
      <c r="Y164" s="8">
        <f t="shared" si="994"/>
        <v>0</v>
      </c>
      <c r="Z164" s="8">
        <f t="shared" si="994"/>
        <v>0</v>
      </c>
      <c r="AA164" s="8">
        <f t="shared" si="994"/>
        <v>0</v>
      </c>
      <c r="AB164" s="8">
        <f t="shared" si="994"/>
        <v>0</v>
      </c>
      <c r="AC164" s="8">
        <f t="shared" si="994"/>
        <v>0</v>
      </c>
      <c r="AD164" s="8">
        <f t="shared" ref="AD164:AZ164" si="995">SUM(AD165:AD173)</f>
        <v>0</v>
      </c>
      <c r="AE164" s="8">
        <f t="shared" si="995"/>
        <v>0</v>
      </c>
      <c r="AF164" s="8">
        <f t="shared" si="995"/>
        <v>0</v>
      </c>
      <c r="AG164" s="8">
        <f t="shared" si="995"/>
        <v>0</v>
      </c>
      <c r="AH164" s="8">
        <f t="shared" si="995"/>
        <v>0</v>
      </c>
      <c r="AI164" s="8">
        <f t="shared" si="995"/>
        <v>0</v>
      </c>
      <c r="AJ164" s="8">
        <f t="shared" si="995"/>
        <v>0</v>
      </c>
      <c r="AK164" s="8">
        <f t="shared" si="995"/>
        <v>0</v>
      </c>
      <c r="AL164" s="8">
        <f t="shared" si="995"/>
        <v>0</v>
      </c>
      <c r="AM164" s="8">
        <f t="shared" si="995"/>
        <v>0</v>
      </c>
      <c r="AN164" s="8">
        <f t="shared" si="995"/>
        <v>0</v>
      </c>
      <c r="AO164" s="8">
        <f t="shared" si="995"/>
        <v>0</v>
      </c>
      <c r="AP164" s="8">
        <f t="shared" si="995"/>
        <v>0</v>
      </c>
      <c r="AQ164" s="8">
        <f t="shared" si="995"/>
        <v>0</v>
      </c>
      <c r="AR164" s="8">
        <f t="shared" si="995"/>
        <v>0</v>
      </c>
      <c r="AS164" s="8">
        <f t="shared" si="995"/>
        <v>0</v>
      </c>
      <c r="AT164" s="8">
        <f t="shared" si="995"/>
        <v>0</v>
      </c>
      <c r="AU164" s="8">
        <f t="shared" si="995"/>
        <v>0</v>
      </c>
      <c r="AV164" s="8">
        <f t="shared" si="995"/>
        <v>0</v>
      </c>
      <c r="AW164" s="8">
        <f t="shared" si="995"/>
        <v>0</v>
      </c>
      <c r="AX164" s="8">
        <f t="shared" si="995"/>
        <v>0</v>
      </c>
      <c r="AY164" s="8">
        <f t="shared" si="995"/>
        <v>0</v>
      </c>
      <c r="AZ164" s="8">
        <f t="shared" si="995"/>
        <v>0</v>
      </c>
    </row>
    <row r="165" spans="1:52" ht="47.25" x14ac:dyDescent="0.25">
      <c r="A165" s="10" t="s">
        <v>62</v>
      </c>
      <c r="B165" s="20" t="s">
        <v>60</v>
      </c>
      <c r="C165" s="11" t="s">
        <v>22</v>
      </c>
      <c r="D165" s="11" t="s">
        <v>54</v>
      </c>
      <c r="E165" s="13">
        <f t="shared" ref="E165:E173" si="996">I165+M165+Q165+U165+Y165+AC165+AG165+AK165+AO165</f>
        <v>575.29999999999995</v>
      </c>
      <c r="F165" s="13">
        <f t="shared" ref="F165:F173" si="997">J165+N165+R165+V165+Z165+AD165+AH165+AL165+AP165</f>
        <v>0</v>
      </c>
      <c r="G165" s="13">
        <f t="shared" ref="G165:G173" si="998">K165+O165+S165+W165+AA165+AE165+AI165+AM165+AQ165</f>
        <v>575.29999999999995</v>
      </c>
      <c r="H165" s="13">
        <f t="shared" ref="H165:H173" si="999">L165+P165+T165+X165+AB165+AF165+AJ165+AN165+AR165</f>
        <v>0</v>
      </c>
      <c r="I165" s="13">
        <f t="shared" ref="I165:I169" si="1000">K165</f>
        <v>575.29999999999995</v>
      </c>
      <c r="J165" s="29">
        <v>0</v>
      </c>
      <c r="K165" s="13">
        <f>695.3-120</f>
        <v>575.29999999999995</v>
      </c>
      <c r="L165" s="29">
        <v>0</v>
      </c>
      <c r="M165" s="13">
        <f t="shared" ref="M165:M169" si="1001">O165</f>
        <v>0</v>
      </c>
      <c r="N165" s="29">
        <v>0</v>
      </c>
      <c r="O165" s="29">
        <v>0</v>
      </c>
      <c r="P165" s="29">
        <v>0</v>
      </c>
      <c r="Q165" s="13">
        <f t="shared" ref="Q165" si="1002">S165</f>
        <v>0</v>
      </c>
      <c r="R165" s="29">
        <v>0</v>
      </c>
      <c r="S165" s="29">
        <v>0</v>
      </c>
      <c r="T165" s="29">
        <v>0</v>
      </c>
      <c r="U165" s="13">
        <f t="shared" ref="U165" si="1003">W165</f>
        <v>0</v>
      </c>
      <c r="V165" s="29">
        <v>0</v>
      </c>
      <c r="W165" s="29">
        <v>0</v>
      </c>
      <c r="X165" s="29">
        <v>0</v>
      </c>
      <c r="Y165" s="13">
        <f t="shared" ref="Y165" si="1004">AA165</f>
        <v>0</v>
      </c>
      <c r="Z165" s="29">
        <v>0</v>
      </c>
      <c r="AA165" s="29">
        <v>0</v>
      </c>
      <c r="AB165" s="29">
        <v>0</v>
      </c>
      <c r="AC165" s="13">
        <f t="shared" ref="AC165" si="1005">AE165</f>
        <v>0</v>
      </c>
      <c r="AD165" s="29">
        <v>0</v>
      </c>
      <c r="AE165" s="29">
        <v>0</v>
      </c>
      <c r="AF165" s="29">
        <v>0</v>
      </c>
      <c r="AG165" s="13">
        <f t="shared" ref="AG165" si="1006">AI165</f>
        <v>0</v>
      </c>
      <c r="AH165" s="29">
        <v>0</v>
      </c>
      <c r="AI165" s="29">
        <v>0</v>
      </c>
      <c r="AJ165" s="29">
        <v>0</v>
      </c>
      <c r="AK165" s="13">
        <f t="shared" ref="AK165" si="1007">AM165</f>
        <v>0</v>
      </c>
      <c r="AL165" s="29">
        <v>0</v>
      </c>
      <c r="AM165" s="29">
        <v>0</v>
      </c>
      <c r="AN165" s="29">
        <v>0</v>
      </c>
      <c r="AO165" s="13">
        <f t="shared" ref="AO165" si="1008">AQ165</f>
        <v>0</v>
      </c>
      <c r="AP165" s="29">
        <v>0</v>
      </c>
      <c r="AQ165" s="29">
        <v>0</v>
      </c>
      <c r="AR165" s="29">
        <v>0</v>
      </c>
      <c r="AS165" s="13">
        <f t="shared" ref="AS165" si="1009">AU165</f>
        <v>0</v>
      </c>
      <c r="AT165" s="29">
        <v>0</v>
      </c>
      <c r="AU165" s="29">
        <v>0</v>
      </c>
      <c r="AV165" s="29">
        <v>0</v>
      </c>
      <c r="AW165" s="13">
        <f t="shared" ref="AW165" si="1010">AY165</f>
        <v>0</v>
      </c>
      <c r="AX165" s="29">
        <v>0</v>
      </c>
      <c r="AY165" s="29">
        <v>0</v>
      </c>
      <c r="AZ165" s="29">
        <v>0</v>
      </c>
    </row>
    <row r="166" spans="1:52" ht="47.25" x14ac:dyDescent="0.25">
      <c r="A166" s="10" t="s">
        <v>206</v>
      </c>
      <c r="B166" s="20" t="s">
        <v>207</v>
      </c>
      <c r="C166" s="11" t="s">
        <v>22</v>
      </c>
      <c r="D166" s="11" t="s">
        <v>54</v>
      </c>
      <c r="E166" s="13">
        <f t="shared" si="996"/>
        <v>254.8</v>
      </c>
      <c r="F166" s="13">
        <f t="shared" si="997"/>
        <v>0</v>
      </c>
      <c r="G166" s="13">
        <f t="shared" si="998"/>
        <v>254.8</v>
      </c>
      <c r="H166" s="13">
        <f t="shared" si="999"/>
        <v>0</v>
      </c>
      <c r="I166" s="13">
        <f t="shared" si="1000"/>
        <v>0</v>
      </c>
      <c r="J166" s="29">
        <v>0</v>
      </c>
      <c r="K166" s="13">
        <v>0</v>
      </c>
      <c r="L166" s="29">
        <v>0</v>
      </c>
      <c r="M166" s="13">
        <f t="shared" si="1001"/>
        <v>254.8</v>
      </c>
      <c r="N166" s="29">
        <v>0</v>
      </c>
      <c r="O166" s="36">
        <v>254.8</v>
      </c>
      <c r="P166" s="29">
        <v>0</v>
      </c>
      <c r="Q166" s="13">
        <f t="shared" ref="Q166" si="1011">S166</f>
        <v>0</v>
      </c>
      <c r="R166" s="29">
        <v>0</v>
      </c>
      <c r="S166" s="29">
        <v>0</v>
      </c>
      <c r="T166" s="29">
        <v>0</v>
      </c>
      <c r="U166" s="13">
        <f t="shared" ref="U166" si="1012">W166</f>
        <v>0</v>
      </c>
      <c r="V166" s="29">
        <v>0</v>
      </c>
      <c r="W166" s="29">
        <v>0</v>
      </c>
      <c r="X166" s="29">
        <v>0</v>
      </c>
      <c r="Y166" s="13">
        <f t="shared" ref="Y166" si="1013">AA166</f>
        <v>0</v>
      </c>
      <c r="Z166" s="29">
        <v>0</v>
      </c>
      <c r="AA166" s="29">
        <v>0</v>
      </c>
      <c r="AB166" s="29">
        <v>0</v>
      </c>
      <c r="AC166" s="13">
        <f t="shared" ref="AC166" si="1014">AE166</f>
        <v>0</v>
      </c>
      <c r="AD166" s="29">
        <v>0</v>
      </c>
      <c r="AE166" s="29">
        <v>0</v>
      </c>
      <c r="AF166" s="29">
        <v>0</v>
      </c>
      <c r="AG166" s="13">
        <f t="shared" ref="AG166" si="1015">AI166</f>
        <v>0</v>
      </c>
      <c r="AH166" s="29">
        <v>0</v>
      </c>
      <c r="AI166" s="29">
        <v>0</v>
      </c>
      <c r="AJ166" s="29">
        <v>0</v>
      </c>
      <c r="AK166" s="13">
        <f t="shared" ref="AK166" si="1016">AM166</f>
        <v>0</v>
      </c>
      <c r="AL166" s="29">
        <v>0</v>
      </c>
      <c r="AM166" s="29">
        <v>0</v>
      </c>
      <c r="AN166" s="29">
        <v>0</v>
      </c>
      <c r="AO166" s="13">
        <f t="shared" ref="AO166" si="1017">AQ166</f>
        <v>0</v>
      </c>
      <c r="AP166" s="29">
        <v>0</v>
      </c>
      <c r="AQ166" s="29">
        <v>0</v>
      </c>
      <c r="AR166" s="29">
        <v>0</v>
      </c>
      <c r="AS166" s="13">
        <f t="shared" ref="AS166" si="1018">AU166</f>
        <v>0</v>
      </c>
      <c r="AT166" s="29">
        <v>0</v>
      </c>
      <c r="AU166" s="29">
        <v>0</v>
      </c>
      <c r="AV166" s="29">
        <v>0</v>
      </c>
      <c r="AW166" s="13">
        <f t="shared" ref="AW166" si="1019">AY166</f>
        <v>0</v>
      </c>
      <c r="AX166" s="29">
        <v>0</v>
      </c>
      <c r="AY166" s="29">
        <v>0</v>
      </c>
      <c r="AZ166" s="29">
        <v>0</v>
      </c>
    </row>
    <row r="167" spans="1:52" ht="63" x14ac:dyDescent="0.25">
      <c r="A167" s="10" t="s">
        <v>209</v>
      </c>
      <c r="B167" s="42" t="s">
        <v>210</v>
      </c>
      <c r="C167" s="11" t="s">
        <v>22</v>
      </c>
      <c r="D167" s="11" t="s">
        <v>54</v>
      </c>
      <c r="E167" s="13">
        <f t="shared" si="996"/>
        <v>216.6</v>
      </c>
      <c r="F167" s="13">
        <f t="shared" si="997"/>
        <v>0</v>
      </c>
      <c r="G167" s="13">
        <f t="shared" si="998"/>
        <v>216.6</v>
      </c>
      <c r="H167" s="13">
        <f t="shared" si="999"/>
        <v>0</v>
      </c>
      <c r="I167" s="13">
        <f t="shared" si="1000"/>
        <v>0</v>
      </c>
      <c r="J167" s="29">
        <v>0</v>
      </c>
      <c r="K167" s="13">
        <v>0</v>
      </c>
      <c r="L167" s="29">
        <v>0</v>
      </c>
      <c r="M167" s="13">
        <f t="shared" si="1001"/>
        <v>216.6</v>
      </c>
      <c r="N167" s="29">
        <v>0</v>
      </c>
      <c r="O167" s="36">
        <v>216.6</v>
      </c>
      <c r="P167" s="29">
        <v>0</v>
      </c>
      <c r="Q167" s="13">
        <f t="shared" ref="Q167" si="1020">S167</f>
        <v>0</v>
      </c>
      <c r="R167" s="29">
        <v>0</v>
      </c>
      <c r="S167" s="29">
        <v>0</v>
      </c>
      <c r="T167" s="29">
        <v>0</v>
      </c>
      <c r="U167" s="13">
        <f t="shared" ref="U167" si="1021">W167</f>
        <v>0</v>
      </c>
      <c r="V167" s="29">
        <v>0</v>
      </c>
      <c r="W167" s="29">
        <v>0</v>
      </c>
      <c r="X167" s="29">
        <v>0</v>
      </c>
      <c r="Y167" s="13">
        <f t="shared" ref="Y167" si="1022">AA167</f>
        <v>0</v>
      </c>
      <c r="Z167" s="29">
        <v>0</v>
      </c>
      <c r="AA167" s="29">
        <v>0</v>
      </c>
      <c r="AB167" s="29">
        <v>0</v>
      </c>
      <c r="AC167" s="13">
        <f t="shared" ref="AC167" si="1023">AE167</f>
        <v>0</v>
      </c>
      <c r="AD167" s="29">
        <v>0</v>
      </c>
      <c r="AE167" s="29">
        <v>0</v>
      </c>
      <c r="AF167" s="29">
        <v>0</v>
      </c>
      <c r="AG167" s="13">
        <f t="shared" ref="AG167" si="1024">AI167</f>
        <v>0</v>
      </c>
      <c r="AH167" s="29">
        <v>0</v>
      </c>
      <c r="AI167" s="29">
        <v>0</v>
      </c>
      <c r="AJ167" s="29">
        <v>0</v>
      </c>
      <c r="AK167" s="13">
        <f t="shared" ref="AK167" si="1025">AM167</f>
        <v>0</v>
      </c>
      <c r="AL167" s="29">
        <v>0</v>
      </c>
      <c r="AM167" s="29">
        <v>0</v>
      </c>
      <c r="AN167" s="29">
        <v>0</v>
      </c>
      <c r="AO167" s="13">
        <f t="shared" ref="AO167" si="1026">AQ167</f>
        <v>0</v>
      </c>
      <c r="AP167" s="29">
        <v>0</v>
      </c>
      <c r="AQ167" s="29">
        <v>0</v>
      </c>
      <c r="AR167" s="29">
        <v>0</v>
      </c>
      <c r="AS167" s="13">
        <f t="shared" ref="AS167" si="1027">AU167</f>
        <v>0</v>
      </c>
      <c r="AT167" s="29">
        <v>0</v>
      </c>
      <c r="AU167" s="29">
        <v>0</v>
      </c>
      <c r="AV167" s="29">
        <v>0</v>
      </c>
      <c r="AW167" s="13">
        <f t="shared" ref="AW167" si="1028">AY167</f>
        <v>0</v>
      </c>
      <c r="AX167" s="29">
        <v>0</v>
      </c>
      <c r="AY167" s="29">
        <v>0</v>
      </c>
      <c r="AZ167" s="29">
        <v>0</v>
      </c>
    </row>
    <row r="168" spans="1:52" ht="63" x14ac:dyDescent="0.25">
      <c r="A168" s="10" t="s">
        <v>220</v>
      </c>
      <c r="B168" s="45" t="s">
        <v>222</v>
      </c>
      <c r="C168" s="41" t="s">
        <v>22</v>
      </c>
      <c r="D168" s="11" t="s">
        <v>54</v>
      </c>
      <c r="E168" s="13">
        <f t="shared" si="996"/>
        <v>156.9</v>
      </c>
      <c r="F168" s="13">
        <f t="shared" si="997"/>
        <v>0</v>
      </c>
      <c r="G168" s="13">
        <f t="shared" si="998"/>
        <v>156.9</v>
      </c>
      <c r="H168" s="13">
        <f t="shared" si="999"/>
        <v>0</v>
      </c>
      <c r="I168" s="13">
        <f t="shared" si="1000"/>
        <v>0</v>
      </c>
      <c r="J168" s="29">
        <v>0</v>
      </c>
      <c r="K168" s="13">
        <v>0</v>
      </c>
      <c r="L168" s="29">
        <v>0</v>
      </c>
      <c r="M168" s="13">
        <f t="shared" si="1001"/>
        <v>156.9</v>
      </c>
      <c r="N168" s="29">
        <v>0</v>
      </c>
      <c r="O168" s="36">
        <v>156.9</v>
      </c>
      <c r="P168" s="29">
        <v>0</v>
      </c>
      <c r="Q168" s="13">
        <f t="shared" ref="Q168:Q169" si="1029">S168</f>
        <v>0</v>
      </c>
      <c r="R168" s="29">
        <v>0</v>
      </c>
      <c r="S168" s="29">
        <v>0</v>
      </c>
      <c r="T168" s="29">
        <v>0</v>
      </c>
      <c r="U168" s="13">
        <f t="shared" ref="U168:U169" si="1030">W168</f>
        <v>0</v>
      </c>
      <c r="V168" s="29">
        <v>0</v>
      </c>
      <c r="W168" s="29">
        <v>0</v>
      </c>
      <c r="X168" s="29">
        <v>0</v>
      </c>
      <c r="Y168" s="13">
        <f t="shared" ref="Y168:Y169" si="1031">AA168</f>
        <v>0</v>
      </c>
      <c r="Z168" s="29">
        <v>0</v>
      </c>
      <c r="AA168" s="29">
        <v>0</v>
      </c>
      <c r="AB168" s="29">
        <v>0</v>
      </c>
      <c r="AC168" s="13">
        <f t="shared" ref="AC168:AC169" si="1032">AE168</f>
        <v>0</v>
      </c>
      <c r="AD168" s="29">
        <v>0</v>
      </c>
      <c r="AE168" s="29">
        <v>0</v>
      </c>
      <c r="AF168" s="29">
        <v>0</v>
      </c>
      <c r="AG168" s="13">
        <f t="shared" ref="AG168:AG169" si="1033">AI168</f>
        <v>0</v>
      </c>
      <c r="AH168" s="29">
        <v>0</v>
      </c>
      <c r="AI168" s="29">
        <v>0</v>
      </c>
      <c r="AJ168" s="29">
        <v>0</v>
      </c>
      <c r="AK168" s="13">
        <f t="shared" ref="AK168:AK169" si="1034">AM168</f>
        <v>0</v>
      </c>
      <c r="AL168" s="29">
        <v>0</v>
      </c>
      <c r="AM168" s="29">
        <v>0</v>
      </c>
      <c r="AN168" s="29">
        <v>0</v>
      </c>
      <c r="AO168" s="13">
        <f t="shared" ref="AO168:AO169" si="1035">AQ168</f>
        <v>0</v>
      </c>
      <c r="AP168" s="29">
        <v>0</v>
      </c>
      <c r="AQ168" s="29">
        <v>0</v>
      </c>
      <c r="AR168" s="29">
        <v>0</v>
      </c>
      <c r="AS168" s="13">
        <f t="shared" ref="AS168:AS169" si="1036">AU168</f>
        <v>0</v>
      </c>
      <c r="AT168" s="29">
        <v>0</v>
      </c>
      <c r="AU168" s="29">
        <v>0</v>
      </c>
      <c r="AV168" s="29">
        <v>0</v>
      </c>
      <c r="AW168" s="13">
        <f t="shared" ref="AW168:AW169" si="1037">AY168</f>
        <v>0</v>
      </c>
      <c r="AX168" s="29">
        <v>0</v>
      </c>
      <c r="AY168" s="29">
        <v>0</v>
      </c>
      <c r="AZ168" s="29">
        <v>0</v>
      </c>
    </row>
    <row r="169" spans="1:52" ht="63" x14ac:dyDescent="0.25">
      <c r="A169" s="10" t="s">
        <v>221</v>
      </c>
      <c r="B169" s="45" t="s">
        <v>223</v>
      </c>
      <c r="C169" s="41" t="s">
        <v>22</v>
      </c>
      <c r="D169" s="11" t="s">
        <v>54</v>
      </c>
      <c r="E169" s="13">
        <f t="shared" si="996"/>
        <v>251.8</v>
      </c>
      <c r="F169" s="13">
        <f t="shared" si="997"/>
        <v>0</v>
      </c>
      <c r="G169" s="13">
        <f t="shared" si="998"/>
        <v>251.8</v>
      </c>
      <c r="H169" s="13">
        <f t="shared" si="999"/>
        <v>0</v>
      </c>
      <c r="I169" s="13">
        <f t="shared" si="1000"/>
        <v>0</v>
      </c>
      <c r="J169" s="29">
        <v>0</v>
      </c>
      <c r="K169" s="13">
        <v>0</v>
      </c>
      <c r="L169" s="29">
        <v>0</v>
      </c>
      <c r="M169" s="13">
        <f t="shared" si="1001"/>
        <v>251.8</v>
      </c>
      <c r="N169" s="29">
        <v>0</v>
      </c>
      <c r="O169" s="36">
        <v>251.8</v>
      </c>
      <c r="P169" s="29">
        <v>0</v>
      </c>
      <c r="Q169" s="13">
        <f t="shared" si="1029"/>
        <v>0</v>
      </c>
      <c r="R169" s="29">
        <v>0</v>
      </c>
      <c r="S169" s="29">
        <v>0</v>
      </c>
      <c r="T169" s="29">
        <v>0</v>
      </c>
      <c r="U169" s="13">
        <f t="shared" si="1030"/>
        <v>0</v>
      </c>
      <c r="V169" s="29">
        <v>0</v>
      </c>
      <c r="W169" s="29">
        <v>0</v>
      </c>
      <c r="X169" s="29">
        <v>0</v>
      </c>
      <c r="Y169" s="13">
        <f t="shared" si="1031"/>
        <v>0</v>
      </c>
      <c r="Z169" s="29">
        <v>0</v>
      </c>
      <c r="AA169" s="29">
        <v>0</v>
      </c>
      <c r="AB169" s="29">
        <v>0</v>
      </c>
      <c r="AC169" s="13">
        <f t="shared" si="1032"/>
        <v>0</v>
      </c>
      <c r="AD169" s="29">
        <v>0</v>
      </c>
      <c r="AE169" s="29">
        <v>0</v>
      </c>
      <c r="AF169" s="29">
        <v>0</v>
      </c>
      <c r="AG169" s="13">
        <f t="shared" si="1033"/>
        <v>0</v>
      </c>
      <c r="AH169" s="29">
        <v>0</v>
      </c>
      <c r="AI169" s="29">
        <v>0</v>
      </c>
      <c r="AJ169" s="29">
        <v>0</v>
      </c>
      <c r="AK169" s="13">
        <f t="shared" si="1034"/>
        <v>0</v>
      </c>
      <c r="AL169" s="29">
        <v>0</v>
      </c>
      <c r="AM169" s="29">
        <v>0</v>
      </c>
      <c r="AN169" s="29">
        <v>0</v>
      </c>
      <c r="AO169" s="13">
        <f t="shared" si="1035"/>
        <v>0</v>
      </c>
      <c r="AP169" s="29">
        <v>0</v>
      </c>
      <c r="AQ169" s="29">
        <v>0</v>
      </c>
      <c r="AR169" s="29">
        <v>0</v>
      </c>
      <c r="AS169" s="13">
        <f t="shared" si="1036"/>
        <v>0</v>
      </c>
      <c r="AT169" s="29">
        <v>0</v>
      </c>
      <c r="AU169" s="29">
        <v>0</v>
      </c>
      <c r="AV169" s="29">
        <v>0</v>
      </c>
      <c r="AW169" s="13">
        <f t="shared" si="1037"/>
        <v>0</v>
      </c>
      <c r="AX169" s="29">
        <v>0</v>
      </c>
      <c r="AY169" s="29">
        <v>0</v>
      </c>
      <c r="AZ169" s="29">
        <v>0</v>
      </c>
    </row>
    <row r="170" spans="1:52" ht="78.75" x14ac:dyDescent="0.25">
      <c r="A170" s="10" t="s">
        <v>238</v>
      </c>
      <c r="B170" s="45" t="s">
        <v>273</v>
      </c>
      <c r="C170" s="41" t="s">
        <v>22</v>
      </c>
      <c r="D170" s="11" t="s">
        <v>54</v>
      </c>
      <c r="E170" s="13">
        <f t="shared" si="996"/>
        <v>275.7</v>
      </c>
      <c r="F170" s="13">
        <f t="shared" si="997"/>
        <v>0</v>
      </c>
      <c r="G170" s="13">
        <f t="shared" si="998"/>
        <v>275.7</v>
      </c>
      <c r="H170" s="13">
        <f t="shared" si="999"/>
        <v>0</v>
      </c>
      <c r="I170" s="13">
        <f t="shared" ref="I170:I173" si="1038">K170</f>
        <v>0</v>
      </c>
      <c r="J170" s="29">
        <v>0</v>
      </c>
      <c r="K170" s="13">
        <v>0</v>
      </c>
      <c r="L170" s="29">
        <v>0</v>
      </c>
      <c r="M170" s="13">
        <f t="shared" ref="M170:M173" si="1039">O170</f>
        <v>0</v>
      </c>
      <c r="N170" s="29">
        <v>0</v>
      </c>
      <c r="O170" s="36">
        <v>0</v>
      </c>
      <c r="P170" s="29">
        <v>0</v>
      </c>
      <c r="Q170" s="13">
        <f t="shared" ref="Q170:Q173" si="1040">S170</f>
        <v>275.7</v>
      </c>
      <c r="R170" s="29">
        <v>0</v>
      </c>
      <c r="S170" s="36">
        <v>275.7</v>
      </c>
      <c r="T170" s="29">
        <v>0</v>
      </c>
      <c r="U170" s="13">
        <f t="shared" ref="U170:U173" si="1041">W170</f>
        <v>0</v>
      </c>
      <c r="V170" s="29">
        <v>0</v>
      </c>
      <c r="W170" s="29">
        <v>0</v>
      </c>
      <c r="X170" s="29">
        <v>0</v>
      </c>
      <c r="Y170" s="13">
        <f t="shared" ref="Y170:Y173" si="1042">AA170</f>
        <v>0</v>
      </c>
      <c r="Z170" s="29">
        <v>0</v>
      </c>
      <c r="AA170" s="29">
        <v>0</v>
      </c>
      <c r="AB170" s="29">
        <v>0</v>
      </c>
      <c r="AC170" s="13">
        <f t="shared" ref="AC170:AC173" si="1043">AE170</f>
        <v>0</v>
      </c>
      <c r="AD170" s="29">
        <v>0</v>
      </c>
      <c r="AE170" s="29">
        <v>0</v>
      </c>
      <c r="AF170" s="29">
        <v>0</v>
      </c>
      <c r="AG170" s="13">
        <f t="shared" ref="AG170:AG173" si="1044">AI170</f>
        <v>0</v>
      </c>
      <c r="AH170" s="29">
        <v>0</v>
      </c>
      <c r="AI170" s="29">
        <v>0</v>
      </c>
      <c r="AJ170" s="29">
        <v>0</v>
      </c>
      <c r="AK170" s="13">
        <f t="shared" ref="AK170:AK173" si="1045">AM170</f>
        <v>0</v>
      </c>
      <c r="AL170" s="29">
        <v>0</v>
      </c>
      <c r="AM170" s="29">
        <v>0</v>
      </c>
      <c r="AN170" s="29">
        <v>0</v>
      </c>
      <c r="AO170" s="13">
        <f t="shared" ref="AO170:AO173" si="1046">AQ170</f>
        <v>0</v>
      </c>
      <c r="AP170" s="29">
        <v>0</v>
      </c>
      <c r="AQ170" s="29">
        <v>0</v>
      </c>
      <c r="AR170" s="29">
        <v>0</v>
      </c>
      <c r="AS170" s="13">
        <f t="shared" ref="AS170:AS173" si="1047">AU170</f>
        <v>0</v>
      </c>
      <c r="AT170" s="29">
        <v>0</v>
      </c>
      <c r="AU170" s="29">
        <v>0</v>
      </c>
      <c r="AV170" s="29">
        <v>0</v>
      </c>
      <c r="AW170" s="13">
        <f t="shared" ref="AW170:AW173" si="1048">AY170</f>
        <v>0</v>
      </c>
      <c r="AX170" s="29">
        <v>0</v>
      </c>
      <c r="AY170" s="29">
        <v>0</v>
      </c>
      <c r="AZ170" s="29">
        <v>0</v>
      </c>
    </row>
    <row r="171" spans="1:52" ht="63" x14ac:dyDescent="0.25">
      <c r="A171" s="10" t="s">
        <v>259</v>
      </c>
      <c r="B171" s="45" t="s">
        <v>274</v>
      </c>
      <c r="C171" s="41" t="s">
        <v>22</v>
      </c>
      <c r="D171" s="11" t="s">
        <v>54</v>
      </c>
      <c r="E171" s="13">
        <f t="shared" si="996"/>
        <v>128.19999999999999</v>
      </c>
      <c r="F171" s="13">
        <f t="shared" si="997"/>
        <v>0</v>
      </c>
      <c r="G171" s="13">
        <f t="shared" si="998"/>
        <v>128.19999999999999</v>
      </c>
      <c r="H171" s="13">
        <f t="shared" si="999"/>
        <v>0</v>
      </c>
      <c r="I171" s="13">
        <f t="shared" si="1038"/>
        <v>0</v>
      </c>
      <c r="J171" s="29">
        <v>0</v>
      </c>
      <c r="K171" s="13">
        <v>0</v>
      </c>
      <c r="L171" s="29">
        <v>0</v>
      </c>
      <c r="M171" s="13">
        <f t="shared" si="1039"/>
        <v>0</v>
      </c>
      <c r="N171" s="29">
        <v>0</v>
      </c>
      <c r="O171" s="36">
        <v>0</v>
      </c>
      <c r="P171" s="29">
        <v>0</v>
      </c>
      <c r="Q171" s="13">
        <f t="shared" si="1040"/>
        <v>128.19999999999999</v>
      </c>
      <c r="R171" s="29">
        <v>0</v>
      </c>
      <c r="S171" s="36">
        <v>128.19999999999999</v>
      </c>
      <c r="T171" s="29">
        <v>0</v>
      </c>
      <c r="U171" s="13">
        <f t="shared" si="1041"/>
        <v>0</v>
      </c>
      <c r="V171" s="29">
        <v>0</v>
      </c>
      <c r="W171" s="29">
        <v>0</v>
      </c>
      <c r="X171" s="29">
        <v>0</v>
      </c>
      <c r="Y171" s="13">
        <f t="shared" si="1042"/>
        <v>0</v>
      </c>
      <c r="Z171" s="29">
        <v>0</v>
      </c>
      <c r="AA171" s="29">
        <v>0</v>
      </c>
      <c r="AB171" s="29">
        <v>0</v>
      </c>
      <c r="AC171" s="13">
        <f t="shared" si="1043"/>
        <v>0</v>
      </c>
      <c r="AD171" s="29">
        <v>0</v>
      </c>
      <c r="AE171" s="29">
        <v>0</v>
      </c>
      <c r="AF171" s="29">
        <v>0</v>
      </c>
      <c r="AG171" s="13">
        <f t="shared" si="1044"/>
        <v>0</v>
      </c>
      <c r="AH171" s="29">
        <v>0</v>
      </c>
      <c r="AI171" s="29">
        <v>0</v>
      </c>
      <c r="AJ171" s="29">
        <v>0</v>
      </c>
      <c r="AK171" s="13">
        <f t="shared" si="1045"/>
        <v>0</v>
      </c>
      <c r="AL171" s="29">
        <v>0</v>
      </c>
      <c r="AM171" s="29">
        <v>0</v>
      </c>
      <c r="AN171" s="29">
        <v>0</v>
      </c>
      <c r="AO171" s="13">
        <f t="shared" si="1046"/>
        <v>0</v>
      </c>
      <c r="AP171" s="29">
        <v>0</v>
      </c>
      <c r="AQ171" s="29">
        <v>0</v>
      </c>
      <c r="AR171" s="29">
        <v>0</v>
      </c>
      <c r="AS171" s="13">
        <f t="shared" si="1047"/>
        <v>0</v>
      </c>
      <c r="AT171" s="29">
        <v>0</v>
      </c>
      <c r="AU171" s="29">
        <v>0</v>
      </c>
      <c r="AV171" s="29">
        <v>0</v>
      </c>
      <c r="AW171" s="13">
        <f t="shared" si="1048"/>
        <v>0</v>
      </c>
      <c r="AX171" s="29">
        <v>0</v>
      </c>
      <c r="AY171" s="29">
        <v>0</v>
      </c>
      <c r="AZ171" s="29">
        <v>0</v>
      </c>
    </row>
    <row r="172" spans="1:52" ht="63" x14ac:dyDescent="0.25">
      <c r="A172" s="10" t="s">
        <v>271</v>
      </c>
      <c r="B172" s="45" t="s">
        <v>275</v>
      </c>
      <c r="C172" s="41" t="s">
        <v>22</v>
      </c>
      <c r="D172" s="11" t="s">
        <v>54</v>
      </c>
      <c r="E172" s="13">
        <f t="shared" si="996"/>
        <v>1340.6</v>
      </c>
      <c r="F172" s="13">
        <f t="shared" si="997"/>
        <v>0</v>
      </c>
      <c r="G172" s="13">
        <f t="shared" si="998"/>
        <v>1340.6</v>
      </c>
      <c r="H172" s="13">
        <f t="shared" si="999"/>
        <v>0</v>
      </c>
      <c r="I172" s="13">
        <f t="shared" si="1038"/>
        <v>0</v>
      </c>
      <c r="J172" s="29">
        <v>0</v>
      </c>
      <c r="K172" s="13">
        <v>0</v>
      </c>
      <c r="L172" s="29">
        <v>0</v>
      </c>
      <c r="M172" s="13">
        <f t="shared" si="1039"/>
        <v>0</v>
      </c>
      <c r="N172" s="29">
        <v>0</v>
      </c>
      <c r="O172" s="36">
        <v>0</v>
      </c>
      <c r="P172" s="29">
        <v>0</v>
      </c>
      <c r="Q172" s="13">
        <f t="shared" si="1040"/>
        <v>1340.6</v>
      </c>
      <c r="R172" s="29">
        <v>0</v>
      </c>
      <c r="S172" s="36">
        <v>1340.6</v>
      </c>
      <c r="T172" s="29">
        <v>0</v>
      </c>
      <c r="U172" s="13">
        <f t="shared" si="1041"/>
        <v>0</v>
      </c>
      <c r="V172" s="29">
        <v>0</v>
      </c>
      <c r="W172" s="29">
        <v>0</v>
      </c>
      <c r="X172" s="29">
        <v>0</v>
      </c>
      <c r="Y172" s="13">
        <f t="shared" si="1042"/>
        <v>0</v>
      </c>
      <c r="Z172" s="29">
        <v>0</v>
      </c>
      <c r="AA172" s="29">
        <v>0</v>
      </c>
      <c r="AB172" s="29">
        <v>0</v>
      </c>
      <c r="AC172" s="13">
        <f t="shared" si="1043"/>
        <v>0</v>
      </c>
      <c r="AD172" s="29">
        <v>0</v>
      </c>
      <c r="AE172" s="29">
        <v>0</v>
      </c>
      <c r="AF172" s="29">
        <v>0</v>
      </c>
      <c r="AG172" s="13">
        <f t="shared" si="1044"/>
        <v>0</v>
      </c>
      <c r="AH172" s="29">
        <v>0</v>
      </c>
      <c r="AI172" s="29">
        <v>0</v>
      </c>
      <c r="AJ172" s="29">
        <v>0</v>
      </c>
      <c r="AK172" s="13">
        <f t="shared" si="1045"/>
        <v>0</v>
      </c>
      <c r="AL172" s="29">
        <v>0</v>
      </c>
      <c r="AM172" s="29">
        <v>0</v>
      </c>
      <c r="AN172" s="29">
        <v>0</v>
      </c>
      <c r="AO172" s="13">
        <f t="shared" si="1046"/>
        <v>0</v>
      </c>
      <c r="AP172" s="29">
        <v>0</v>
      </c>
      <c r="AQ172" s="29">
        <v>0</v>
      </c>
      <c r="AR172" s="29">
        <v>0</v>
      </c>
      <c r="AS172" s="13">
        <f t="shared" si="1047"/>
        <v>0</v>
      </c>
      <c r="AT172" s="29">
        <v>0</v>
      </c>
      <c r="AU172" s="29">
        <v>0</v>
      </c>
      <c r="AV172" s="29">
        <v>0</v>
      </c>
      <c r="AW172" s="13">
        <f t="shared" si="1048"/>
        <v>0</v>
      </c>
      <c r="AX172" s="29">
        <v>0</v>
      </c>
      <c r="AY172" s="29">
        <v>0</v>
      </c>
      <c r="AZ172" s="29">
        <v>0</v>
      </c>
    </row>
    <row r="173" spans="1:52" ht="63" x14ac:dyDescent="0.25">
      <c r="A173" s="10" t="s">
        <v>272</v>
      </c>
      <c r="B173" s="45" t="s">
        <v>276</v>
      </c>
      <c r="C173" s="41" t="s">
        <v>22</v>
      </c>
      <c r="D173" s="11" t="s">
        <v>54</v>
      </c>
      <c r="E173" s="13">
        <f t="shared" si="996"/>
        <v>1513.1</v>
      </c>
      <c r="F173" s="13">
        <f t="shared" si="997"/>
        <v>0</v>
      </c>
      <c r="G173" s="13">
        <f t="shared" si="998"/>
        <v>1513.1</v>
      </c>
      <c r="H173" s="13">
        <f t="shared" si="999"/>
        <v>0</v>
      </c>
      <c r="I173" s="13">
        <f t="shared" si="1038"/>
        <v>0</v>
      </c>
      <c r="J173" s="29">
        <v>0</v>
      </c>
      <c r="K173" s="13">
        <v>0</v>
      </c>
      <c r="L173" s="29">
        <v>0</v>
      </c>
      <c r="M173" s="13">
        <f t="shared" si="1039"/>
        <v>0</v>
      </c>
      <c r="N173" s="29">
        <v>0</v>
      </c>
      <c r="O173" s="36">
        <v>0</v>
      </c>
      <c r="P173" s="29">
        <v>0</v>
      </c>
      <c r="Q173" s="13">
        <f t="shared" si="1040"/>
        <v>1513.1</v>
      </c>
      <c r="R173" s="29">
        <v>0</v>
      </c>
      <c r="S173" s="36">
        <v>1513.1</v>
      </c>
      <c r="T173" s="29">
        <v>0</v>
      </c>
      <c r="U173" s="13">
        <f t="shared" si="1041"/>
        <v>0</v>
      </c>
      <c r="V173" s="29">
        <v>0</v>
      </c>
      <c r="W173" s="29">
        <v>0</v>
      </c>
      <c r="X173" s="29">
        <v>0</v>
      </c>
      <c r="Y173" s="13">
        <f t="shared" si="1042"/>
        <v>0</v>
      </c>
      <c r="Z173" s="29">
        <v>0</v>
      </c>
      <c r="AA173" s="29">
        <v>0</v>
      </c>
      <c r="AB173" s="29">
        <v>0</v>
      </c>
      <c r="AC173" s="13">
        <f t="shared" si="1043"/>
        <v>0</v>
      </c>
      <c r="AD173" s="29">
        <v>0</v>
      </c>
      <c r="AE173" s="29">
        <v>0</v>
      </c>
      <c r="AF173" s="29">
        <v>0</v>
      </c>
      <c r="AG173" s="13">
        <f t="shared" si="1044"/>
        <v>0</v>
      </c>
      <c r="AH173" s="29">
        <v>0</v>
      </c>
      <c r="AI173" s="29">
        <v>0</v>
      </c>
      <c r="AJ173" s="29">
        <v>0</v>
      </c>
      <c r="AK173" s="13">
        <f t="shared" si="1045"/>
        <v>0</v>
      </c>
      <c r="AL173" s="29">
        <v>0</v>
      </c>
      <c r="AM173" s="29">
        <v>0</v>
      </c>
      <c r="AN173" s="29">
        <v>0</v>
      </c>
      <c r="AO173" s="13">
        <f t="shared" si="1046"/>
        <v>0</v>
      </c>
      <c r="AP173" s="29">
        <v>0</v>
      </c>
      <c r="AQ173" s="29">
        <v>0</v>
      </c>
      <c r="AR173" s="29">
        <v>0</v>
      </c>
      <c r="AS173" s="13">
        <f t="shared" si="1047"/>
        <v>0</v>
      </c>
      <c r="AT173" s="29">
        <v>0</v>
      </c>
      <c r="AU173" s="29">
        <v>0</v>
      </c>
      <c r="AV173" s="29">
        <v>0</v>
      </c>
      <c r="AW173" s="13">
        <f t="shared" si="1048"/>
        <v>0</v>
      </c>
      <c r="AX173" s="29">
        <v>0</v>
      </c>
      <c r="AY173" s="29">
        <v>0</v>
      </c>
      <c r="AZ173" s="29">
        <v>0</v>
      </c>
    </row>
    <row r="174" spans="1:52" ht="43.5" customHeight="1" x14ac:dyDescent="0.25">
      <c r="A174" s="10" t="s">
        <v>73</v>
      </c>
      <c r="B174" s="97" t="s">
        <v>75</v>
      </c>
      <c r="C174" s="96"/>
      <c r="D174" s="96"/>
      <c r="E174" s="8">
        <f>SUM(E175)</f>
        <v>53.1</v>
      </c>
      <c r="F174" s="8">
        <f t="shared" ref="F174:AZ174" si="1049">SUM(F175)</f>
        <v>0</v>
      </c>
      <c r="G174" s="8">
        <f t="shared" si="1049"/>
        <v>53.1</v>
      </c>
      <c r="H174" s="8">
        <f t="shared" si="1049"/>
        <v>0</v>
      </c>
      <c r="I174" s="8">
        <f t="shared" si="1049"/>
        <v>33.1</v>
      </c>
      <c r="J174" s="8">
        <f t="shared" si="1049"/>
        <v>0</v>
      </c>
      <c r="K174" s="8">
        <f t="shared" si="1049"/>
        <v>33.1</v>
      </c>
      <c r="L174" s="8">
        <f t="shared" si="1049"/>
        <v>0</v>
      </c>
      <c r="M174" s="8">
        <f t="shared" si="1049"/>
        <v>0</v>
      </c>
      <c r="N174" s="8">
        <f t="shared" si="1049"/>
        <v>0</v>
      </c>
      <c r="O174" s="8">
        <f t="shared" si="1049"/>
        <v>0</v>
      </c>
      <c r="P174" s="8">
        <f t="shared" si="1049"/>
        <v>0</v>
      </c>
      <c r="Q174" s="8">
        <f t="shared" si="1049"/>
        <v>20</v>
      </c>
      <c r="R174" s="8">
        <f t="shared" si="1049"/>
        <v>0</v>
      </c>
      <c r="S174" s="8">
        <f t="shared" si="1049"/>
        <v>20</v>
      </c>
      <c r="T174" s="8">
        <f t="shared" si="1049"/>
        <v>0</v>
      </c>
      <c r="U174" s="8">
        <f t="shared" si="1049"/>
        <v>0</v>
      </c>
      <c r="V174" s="8">
        <f t="shared" si="1049"/>
        <v>0</v>
      </c>
      <c r="W174" s="8">
        <f t="shared" si="1049"/>
        <v>0</v>
      </c>
      <c r="X174" s="8">
        <f t="shared" si="1049"/>
        <v>0</v>
      </c>
      <c r="Y174" s="8">
        <f t="shared" si="1049"/>
        <v>0</v>
      </c>
      <c r="Z174" s="8">
        <f t="shared" si="1049"/>
        <v>0</v>
      </c>
      <c r="AA174" s="8">
        <f t="shared" si="1049"/>
        <v>0</v>
      </c>
      <c r="AB174" s="8">
        <f t="shared" si="1049"/>
        <v>0</v>
      </c>
      <c r="AC174" s="8">
        <f t="shared" si="1049"/>
        <v>0</v>
      </c>
      <c r="AD174" s="8">
        <f t="shared" si="1049"/>
        <v>0</v>
      </c>
      <c r="AE174" s="8">
        <f t="shared" si="1049"/>
        <v>0</v>
      </c>
      <c r="AF174" s="8">
        <f t="shared" si="1049"/>
        <v>0</v>
      </c>
      <c r="AG174" s="8">
        <f t="shared" si="1049"/>
        <v>0</v>
      </c>
      <c r="AH174" s="8">
        <f t="shared" si="1049"/>
        <v>0</v>
      </c>
      <c r="AI174" s="8">
        <f t="shared" si="1049"/>
        <v>0</v>
      </c>
      <c r="AJ174" s="8">
        <f t="shared" si="1049"/>
        <v>0</v>
      </c>
      <c r="AK174" s="8">
        <f t="shared" si="1049"/>
        <v>0</v>
      </c>
      <c r="AL174" s="8">
        <f t="shared" si="1049"/>
        <v>0</v>
      </c>
      <c r="AM174" s="8">
        <f t="shared" si="1049"/>
        <v>0</v>
      </c>
      <c r="AN174" s="8">
        <f t="shared" si="1049"/>
        <v>0</v>
      </c>
      <c r="AO174" s="8">
        <f t="shared" si="1049"/>
        <v>0</v>
      </c>
      <c r="AP174" s="8">
        <f t="shared" si="1049"/>
        <v>0</v>
      </c>
      <c r="AQ174" s="8">
        <f t="shared" si="1049"/>
        <v>0</v>
      </c>
      <c r="AR174" s="8">
        <f t="shared" si="1049"/>
        <v>0</v>
      </c>
      <c r="AS174" s="8">
        <f t="shared" si="1049"/>
        <v>0</v>
      </c>
      <c r="AT174" s="8">
        <f t="shared" si="1049"/>
        <v>0</v>
      </c>
      <c r="AU174" s="8">
        <f t="shared" si="1049"/>
        <v>0</v>
      </c>
      <c r="AV174" s="8">
        <f t="shared" si="1049"/>
        <v>0</v>
      </c>
      <c r="AW174" s="8">
        <f t="shared" si="1049"/>
        <v>0</v>
      </c>
      <c r="AX174" s="8">
        <f t="shared" si="1049"/>
        <v>0</v>
      </c>
      <c r="AY174" s="8">
        <f t="shared" si="1049"/>
        <v>0</v>
      </c>
      <c r="AZ174" s="8">
        <f t="shared" si="1049"/>
        <v>0</v>
      </c>
    </row>
    <row r="175" spans="1:52" ht="94.5" x14ac:dyDescent="0.25">
      <c r="A175" s="10" t="s">
        <v>74</v>
      </c>
      <c r="B175" s="20" t="s">
        <v>76</v>
      </c>
      <c r="C175" s="11" t="s">
        <v>22</v>
      </c>
      <c r="D175" s="11" t="s">
        <v>23</v>
      </c>
      <c r="E175" s="13">
        <f>I175+M175+Q175+U175+Y175+AC175+AG175+AK175+AO175</f>
        <v>53.1</v>
      </c>
      <c r="F175" s="13">
        <f>J175+N175+R175+V175+Z175+AD175+AH175+AL175+AP175</f>
        <v>0</v>
      </c>
      <c r="G175" s="13">
        <f>K175+O175+S175+W175+AA175+AE175+AI175+AM175+AQ175</f>
        <v>53.1</v>
      </c>
      <c r="H175" s="13">
        <f>L175+P175+T175+X175+AB175+AF175+AJ175+AN175+AR175</f>
        <v>0</v>
      </c>
      <c r="I175" s="13">
        <f>K175</f>
        <v>33.1</v>
      </c>
      <c r="J175" s="29">
        <v>0</v>
      </c>
      <c r="K175" s="13">
        <f>25.8+7.3</f>
        <v>33.1</v>
      </c>
      <c r="L175" s="29">
        <v>0</v>
      </c>
      <c r="M175" s="13">
        <f>O175</f>
        <v>0</v>
      </c>
      <c r="N175" s="29">
        <v>0</v>
      </c>
      <c r="O175" s="29">
        <v>0</v>
      </c>
      <c r="P175" s="29">
        <v>0</v>
      </c>
      <c r="Q175" s="13">
        <f t="shared" ref="Q175" si="1050">S175</f>
        <v>20</v>
      </c>
      <c r="R175" s="29">
        <v>0</v>
      </c>
      <c r="S175" s="29">
        <f>24-4</f>
        <v>20</v>
      </c>
      <c r="T175" s="29">
        <v>0</v>
      </c>
      <c r="U175" s="13">
        <f t="shared" ref="U175" si="1051">W175</f>
        <v>0</v>
      </c>
      <c r="V175" s="29">
        <v>0</v>
      </c>
      <c r="W175" s="29">
        <v>0</v>
      </c>
      <c r="X175" s="29">
        <v>0</v>
      </c>
      <c r="Y175" s="13">
        <f t="shared" ref="Y175" si="1052">AA175</f>
        <v>0</v>
      </c>
      <c r="Z175" s="29">
        <v>0</v>
      </c>
      <c r="AA175" s="29">
        <v>0</v>
      </c>
      <c r="AB175" s="29">
        <v>0</v>
      </c>
      <c r="AC175" s="13">
        <f t="shared" ref="AC175" si="1053">AE175</f>
        <v>0</v>
      </c>
      <c r="AD175" s="29">
        <v>0</v>
      </c>
      <c r="AE175" s="29">
        <v>0</v>
      </c>
      <c r="AF175" s="29">
        <v>0</v>
      </c>
      <c r="AG175" s="13">
        <f t="shared" ref="AG175" si="1054">AI175</f>
        <v>0</v>
      </c>
      <c r="AH175" s="29">
        <v>0</v>
      </c>
      <c r="AI175" s="29">
        <v>0</v>
      </c>
      <c r="AJ175" s="29">
        <v>0</v>
      </c>
      <c r="AK175" s="13">
        <f t="shared" ref="AK175" si="1055">AM175</f>
        <v>0</v>
      </c>
      <c r="AL175" s="29">
        <v>0</v>
      </c>
      <c r="AM175" s="29">
        <v>0</v>
      </c>
      <c r="AN175" s="29">
        <v>0</v>
      </c>
      <c r="AO175" s="13">
        <f t="shared" ref="AO175" si="1056">AQ175</f>
        <v>0</v>
      </c>
      <c r="AP175" s="29">
        <v>0</v>
      </c>
      <c r="AQ175" s="29">
        <v>0</v>
      </c>
      <c r="AR175" s="29">
        <v>0</v>
      </c>
      <c r="AS175" s="13">
        <f t="shared" ref="AS175" si="1057">AU175</f>
        <v>0</v>
      </c>
      <c r="AT175" s="29">
        <v>0</v>
      </c>
      <c r="AU175" s="29">
        <v>0</v>
      </c>
      <c r="AV175" s="29">
        <v>0</v>
      </c>
      <c r="AW175" s="13">
        <f t="shared" ref="AW175" si="1058">AY175</f>
        <v>0</v>
      </c>
      <c r="AX175" s="29">
        <v>0</v>
      </c>
      <c r="AY175" s="29">
        <v>0</v>
      </c>
      <c r="AZ175" s="29">
        <v>0</v>
      </c>
    </row>
    <row r="176" spans="1:52" ht="43.5" customHeight="1" x14ac:dyDescent="0.25">
      <c r="A176" s="10" t="s">
        <v>125</v>
      </c>
      <c r="B176" s="96" t="s">
        <v>127</v>
      </c>
      <c r="C176" s="96"/>
      <c r="D176" s="96"/>
      <c r="E176" s="8">
        <f>SUM(E177:E184)</f>
        <v>2723.3</v>
      </c>
      <c r="F176" s="8">
        <f t="shared" ref="F176:AZ176" si="1059">SUM(F177:F184)</f>
        <v>0</v>
      </c>
      <c r="G176" s="8">
        <f t="shared" si="1059"/>
        <v>2723.3</v>
      </c>
      <c r="H176" s="8">
        <f t="shared" si="1059"/>
        <v>0</v>
      </c>
      <c r="I176" s="8">
        <f t="shared" si="1059"/>
        <v>63.7</v>
      </c>
      <c r="J176" s="8">
        <f t="shared" si="1059"/>
        <v>0</v>
      </c>
      <c r="K176" s="8">
        <f t="shared" si="1059"/>
        <v>63.7</v>
      </c>
      <c r="L176" s="8">
        <f t="shared" si="1059"/>
        <v>0</v>
      </c>
      <c r="M176" s="8">
        <f t="shared" si="1059"/>
        <v>689.9</v>
      </c>
      <c r="N176" s="8">
        <f t="shared" si="1059"/>
        <v>0</v>
      </c>
      <c r="O176" s="8">
        <f t="shared" si="1059"/>
        <v>689.9</v>
      </c>
      <c r="P176" s="8">
        <f t="shared" si="1059"/>
        <v>0</v>
      </c>
      <c r="Q176" s="8">
        <f t="shared" si="1059"/>
        <v>1133.6999999999998</v>
      </c>
      <c r="R176" s="8">
        <f t="shared" si="1059"/>
        <v>0</v>
      </c>
      <c r="S176" s="8">
        <f t="shared" si="1059"/>
        <v>1133.6999999999998</v>
      </c>
      <c r="T176" s="8">
        <f t="shared" si="1059"/>
        <v>0</v>
      </c>
      <c r="U176" s="8">
        <f t="shared" si="1059"/>
        <v>836</v>
      </c>
      <c r="V176" s="8">
        <f t="shared" si="1059"/>
        <v>0</v>
      </c>
      <c r="W176" s="8">
        <f t="shared" si="1059"/>
        <v>836</v>
      </c>
      <c r="X176" s="8">
        <f t="shared" si="1059"/>
        <v>0</v>
      </c>
      <c r="Y176" s="8">
        <f t="shared" si="1059"/>
        <v>0</v>
      </c>
      <c r="Z176" s="8">
        <f t="shared" si="1059"/>
        <v>0</v>
      </c>
      <c r="AA176" s="8">
        <f t="shared" si="1059"/>
        <v>0</v>
      </c>
      <c r="AB176" s="8">
        <f t="shared" si="1059"/>
        <v>0</v>
      </c>
      <c r="AC176" s="8">
        <f t="shared" si="1059"/>
        <v>0</v>
      </c>
      <c r="AD176" s="8">
        <f t="shared" si="1059"/>
        <v>0</v>
      </c>
      <c r="AE176" s="8">
        <f t="shared" si="1059"/>
        <v>0</v>
      </c>
      <c r="AF176" s="8">
        <f t="shared" si="1059"/>
        <v>0</v>
      </c>
      <c r="AG176" s="8">
        <f t="shared" si="1059"/>
        <v>0</v>
      </c>
      <c r="AH176" s="8">
        <f t="shared" si="1059"/>
        <v>0</v>
      </c>
      <c r="AI176" s="8">
        <f t="shared" si="1059"/>
        <v>0</v>
      </c>
      <c r="AJ176" s="8">
        <f t="shared" si="1059"/>
        <v>0</v>
      </c>
      <c r="AK176" s="8">
        <f t="shared" si="1059"/>
        <v>0</v>
      </c>
      <c r="AL176" s="8">
        <f t="shared" si="1059"/>
        <v>0</v>
      </c>
      <c r="AM176" s="8">
        <f t="shared" si="1059"/>
        <v>0</v>
      </c>
      <c r="AN176" s="8">
        <f t="shared" si="1059"/>
        <v>0</v>
      </c>
      <c r="AO176" s="8">
        <f t="shared" si="1059"/>
        <v>0</v>
      </c>
      <c r="AP176" s="8">
        <f t="shared" si="1059"/>
        <v>0</v>
      </c>
      <c r="AQ176" s="8">
        <f t="shared" si="1059"/>
        <v>0</v>
      </c>
      <c r="AR176" s="8">
        <f t="shared" si="1059"/>
        <v>0</v>
      </c>
      <c r="AS176" s="8">
        <f t="shared" si="1059"/>
        <v>0</v>
      </c>
      <c r="AT176" s="8">
        <f t="shared" si="1059"/>
        <v>0</v>
      </c>
      <c r="AU176" s="8">
        <f t="shared" si="1059"/>
        <v>0</v>
      </c>
      <c r="AV176" s="8">
        <f t="shared" si="1059"/>
        <v>0</v>
      </c>
      <c r="AW176" s="8">
        <f t="shared" si="1059"/>
        <v>0</v>
      </c>
      <c r="AX176" s="8">
        <f t="shared" si="1059"/>
        <v>0</v>
      </c>
      <c r="AY176" s="8">
        <f t="shared" si="1059"/>
        <v>0</v>
      </c>
      <c r="AZ176" s="8">
        <f t="shared" si="1059"/>
        <v>0</v>
      </c>
    </row>
    <row r="177" spans="1:52" ht="94.5" x14ac:dyDescent="0.25">
      <c r="A177" s="10" t="s">
        <v>126</v>
      </c>
      <c r="B177" s="20" t="s">
        <v>136</v>
      </c>
      <c r="C177" s="11" t="s">
        <v>22</v>
      </c>
      <c r="D177" s="11" t="s">
        <v>54</v>
      </c>
      <c r="E177" s="13">
        <f t="shared" ref="E177:H184" si="1060">I177+M177+Q177+U177+Y177+AC177+AG177+AK177+AO177</f>
        <v>63.7</v>
      </c>
      <c r="F177" s="13">
        <f t="shared" si="1060"/>
        <v>0</v>
      </c>
      <c r="G177" s="13">
        <f t="shared" si="1060"/>
        <v>63.7</v>
      </c>
      <c r="H177" s="13">
        <f t="shared" si="1060"/>
        <v>0</v>
      </c>
      <c r="I177" s="13">
        <f t="shared" ref="I177:I183" si="1061">K177</f>
        <v>63.7</v>
      </c>
      <c r="J177" s="29">
        <v>0</v>
      </c>
      <c r="K177" s="13">
        <v>63.7</v>
      </c>
      <c r="L177" s="29">
        <v>0</v>
      </c>
      <c r="M177" s="13">
        <f t="shared" ref="M177:M183" si="1062">O177</f>
        <v>0</v>
      </c>
      <c r="N177" s="29">
        <v>0</v>
      </c>
      <c r="O177" s="29">
        <v>0</v>
      </c>
      <c r="P177" s="29">
        <v>0</v>
      </c>
      <c r="Q177" s="13">
        <f t="shared" ref="Q177" si="1063">S177</f>
        <v>0</v>
      </c>
      <c r="R177" s="29">
        <v>0</v>
      </c>
      <c r="S177" s="29">
        <v>0</v>
      </c>
      <c r="T177" s="29">
        <v>0</v>
      </c>
      <c r="U177" s="13">
        <f t="shared" ref="U177" si="1064">W177</f>
        <v>0</v>
      </c>
      <c r="V177" s="29">
        <v>0</v>
      </c>
      <c r="W177" s="29">
        <v>0</v>
      </c>
      <c r="X177" s="29">
        <v>0</v>
      </c>
      <c r="Y177" s="13">
        <f t="shared" ref="Y177" si="1065">AA177</f>
        <v>0</v>
      </c>
      <c r="Z177" s="29">
        <v>0</v>
      </c>
      <c r="AA177" s="29">
        <v>0</v>
      </c>
      <c r="AB177" s="29">
        <v>0</v>
      </c>
      <c r="AC177" s="13">
        <f t="shared" ref="AC177" si="1066">AE177</f>
        <v>0</v>
      </c>
      <c r="AD177" s="29">
        <v>0</v>
      </c>
      <c r="AE177" s="29">
        <v>0</v>
      </c>
      <c r="AF177" s="29">
        <v>0</v>
      </c>
      <c r="AG177" s="13">
        <f t="shared" ref="AG177" si="1067">AI177</f>
        <v>0</v>
      </c>
      <c r="AH177" s="29">
        <v>0</v>
      </c>
      <c r="AI177" s="29">
        <v>0</v>
      </c>
      <c r="AJ177" s="29">
        <v>0</v>
      </c>
      <c r="AK177" s="13">
        <f t="shared" ref="AK177" si="1068">AM177</f>
        <v>0</v>
      </c>
      <c r="AL177" s="29">
        <v>0</v>
      </c>
      <c r="AM177" s="29">
        <v>0</v>
      </c>
      <c r="AN177" s="29">
        <v>0</v>
      </c>
      <c r="AO177" s="13">
        <f t="shared" ref="AO177" si="1069">AQ177</f>
        <v>0</v>
      </c>
      <c r="AP177" s="29">
        <v>0</v>
      </c>
      <c r="AQ177" s="29">
        <v>0</v>
      </c>
      <c r="AR177" s="29">
        <v>0</v>
      </c>
      <c r="AS177" s="13">
        <f t="shared" ref="AS177" si="1070">AU177</f>
        <v>0</v>
      </c>
      <c r="AT177" s="29">
        <v>0</v>
      </c>
      <c r="AU177" s="29">
        <v>0</v>
      </c>
      <c r="AV177" s="29">
        <v>0</v>
      </c>
      <c r="AW177" s="13">
        <f t="shared" ref="AW177" si="1071">AY177</f>
        <v>0</v>
      </c>
      <c r="AX177" s="29">
        <v>0</v>
      </c>
      <c r="AY177" s="29">
        <v>0</v>
      </c>
      <c r="AZ177" s="29">
        <v>0</v>
      </c>
    </row>
    <row r="178" spans="1:52" ht="78.75" x14ac:dyDescent="0.25">
      <c r="A178" s="10" t="s">
        <v>138</v>
      </c>
      <c r="B178" s="20" t="s">
        <v>224</v>
      </c>
      <c r="C178" s="11" t="s">
        <v>22</v>
      </c>
      <c r="D178" s="11" t="s">
        <v>54</v>
      </c>
      <c r="E178" s="13">
        <f t="shared" si="1060"/>
        <v>689.9</v>
      </c>
      <c r="F178" s="13">
        <f t="shared" si="1060"/>
        <v>0</v>
      </c>
      <c r="G178" s="13">
        <f t="shared" si="1060"/>
        <v>689.9</v>
      </c>
      <c r="H178" s="13">
        <f t="shared" si="1060"/>
        <v>0</v>
      </c>
      <c r="I178" s="13">
        <f t="shared" si="1061"/>
        <v>0</v>
      </c>
      <c r="J178" s="29">
        <v>0</v>
      </c>
      <c r="K178" s="13">
        <v>0</v>
      </c>
      <c r="L178" s="29">
        <v>0</v>
      </c>
      <c r="M178" s="13">
        <f t="shared" si="1062"/>
        <v>689.9</v>
      </c>
      <c r="N178" s="29">
        <v>0</v>
      </c>
      <c r="O178" s="36">
        <v>689.9</v>
      </c>
      <c r="P178" s="29">
        <v>0</v>
      </c>
      <c r="Q178" s="13">
        <f t="shared" ref="Q178" si="1072">S178</f>
        <v>0</v>
      </c>
      <c r="R178" s="29">
        <v>0</v>
      </c>
      <c r="S178" s="29">
        <v>0</v>
      </c>
      <c r="T178" s="29">
        <v>0</v>
      </c>
      <c r="U178" s="13">
        <f t="shared" ref="U178" si="1073">W178</f>
        <v>0</v>
      </c>
      <c r="V178" s="29">
        <v>0</v>
      </c>
      <c r="W178" s="29">
        <v>0</v>
      </c>
      <c r="X178" s="29">
        <v>0</v>
      </c>
      <c r="Y178" s="13">
        <f t="shared" ref="Y178" si="1074">AA178</f>
        <v>0</v>
      </c>
      <c r="Z178" s="29">
        <v>0</v>
      </c>
      <c r="AA178" s="29">
        <v>0</v>
      </c>
      <c r="AB178" s="29">
        <v>0</v>
      </c>
      <c r="AC178" s="13">
        <f t="shared" ref="AC178" si="1075">AE178</f>
        <v>0</v>
      </c>
      <c r="AD178" s="29">
        <v>0</v>
      </c>
      <c r="AE178" s="29">
        <v>0</v>
      </c>
      <c r="AF178" s="29">
        <v>0</v>
      </c>
      <c r="AG178" s="13">
        <f t="shared" ref="AG178" si="1076">AI178</f>
        <v>0</v>
      </c>
      <c r="AH178" s="29">
        <v>0</v>
      </c>
      <c r="AI178" s="29">
        <v>0</v>
      </c>
      <c r="AJ178" s="29">
        <v>0</v>
      </c>
      <c r="AK178" s="13">
        <f t="shared" ref="AK178" si="1077">AM178</f>
        <v>0</v>
      </c>
      <c r="AL178" s="29">
        <v>0</v>
      </c>
      <c r="AM178" s="29">
        <v>0</v>
      </c>
      <c r="AN178" s="29">
        <v>0</v>
      </c>
      <c r="AO178" s="13">
        <f t="shared" ref="AO178" si="1078">AQ178</f>
        <v>0</v>
      </c>
      <c r="AP178" s="29">
        <v>0</v>
      </c>
      <c r="AQ178" s="29">
        <v>0</v>
      </c>
      <c r="AR178" s="29">
        <v>0</v>
      </c>
      <c r="AS178" s="13">
        <f t="shared" ref="AS178" si="1079">AU178</f>
        <v>0</v>
      </c>
      <c r="AT178" s="29">
        <v>0</v>
      </c>
      <c r="AU178" s="29">
        <v>0</v>
      </c>
      <c r="AV178" s="29">
        <v>0</v>
      </c>
      <c r="AW178" s="13">
        <f t="shared" ref="AW178" si="1080">AY178</f>
        <v>0</v>
      </c>
      <c r="AX178" s="29">
        <v>0</v>
      </c>
      <c r="AY178" s="29">
        <v>0</v>
      </c>
      <c r="AZ178" s="29">
        <v>0</v>
      </c>
    </row>
    <row r="179" spans="1:52" ht="78.75" x14ac:dyDescent="0.25">
      <c r="A179" s="10" t="s">
        <v>308</v>
      </c>
      <c r="B179" s="20" t="s">
        <v>306</v>
      </c>
      <c r="C179" s="11" t="s">
        <v>22</v>
      </c>
      <c r="D179" s="11" t="s">
        <v>54</v>
      </c>
      <c r="E179" s="13">
        <f t="shared" si="1060"/>
        <v>809.4</v>
      </c>
      <c r="F179" s="13">
        <f t="shared" si="1060"/>
        <v>0</v>
      </c>
      <c r="G179" s="13">
        <f t="shared" si="1060"/>
        <v>809.4</v>
      </c>
      <c r="H179" s="13">
        <f t="shared" si="1060"/>
        <v>0</v>
      </c>
      <c r="I179" s="13">
        <f t="shared" si="1061"/>
        <v>0</v>
      </c>
      <c r="J179" s="29">
        <v>0</v>
      </c>
      <c r="K179" s="13">
        <v>0</v>
      </c>
      <c r="L179" s="29">
        <v>0</v>
      </c>
      <c r="M179" s="13">
        <f t="shared" si="1062"/>
        <v>0</v>
      </c>
      <c r="N179" s="29">
        <v>0</v>
      </c>
      <c r="O179" s="36">
        <v>0</v>
      </c>
      <c r="P179" s="29">
        <v>0</v>
      </c>
      <c r="Q179" s="13">
        <f t="shared" ref="Q179:Q180" si="1081">S179</f>
        <v>391.4</v>
      </c>
      <c r="R179" s="29">
        <v>0</v>
      </c>
      <c r="S179" s="36">
        <v>391.4</v>
      </c>
      <c r="T179" s="29">
        <v>0</v>
      </c>
      <c r="U179" s="13">
        <f t="shared" ref="U179:U180" si="1082">W179</f>
        <v>418</v>
      </c>
      <c r="V179" s="29">
        <v>0</v>
      </c>
      <c r="W179" s="36">
        <v>418</v>
      </c>
      <c r="X179" s="29">
        <v>0</v>
      </c>
      <c r="Y179" s="13">
        <f t="shared" ref="Y179:Y180" si="1083">AA179</f>
        <v>0</v>
      </c>
      <c r="Z179" s="29">
        <v>0</v>
      </c>
      <c r="AA179" s="29">
        <v>0</v>
      </c>
      <c r="AB179" s="29">
        <v>0</v>
      </c>
      <c r="AC179" s="13">
        <f t="shared" ref="AC179:AC180" si="1084">AE179</f>
        <v>0</v>
      </c>
      <c r="AD179" s="29">
        <v>0</v>
      </c>
      <c r="AE179" s="29">
        <v>0</v>
      </c>
      <c r="AF179" s="29">
        <v>0</v>
      </c>
      <c r="AG179" s="13">
        <f t="shared" ref="AG179:AG180" si="1085">AI179</f>
        <v>0</v>
      </c>
      <c r="AH179" s="29">
        <v>0</v>
      </c>
      <c r="AI179" s="29">
        <v>0</v>
      </c>
      <c r="AJ179" s="29">
        <v>0</v>
      </c>
      <c r="AK179" s="13">
        <f t="shared" ref="AK179:AK180" si="1086">AM179</f>
        <v>0</v>
      </c>
      <c r="AL179" s="29">
        <v>0</v>
      </c>
      <c r="AM179" s="29">
        <v>0</v>
      </c>
      <c r="AN179" s="29">
        <v>0</v>
      </c>
      <c r="AO179" s="13">
        <f t="shared" ref="AO179:AO180" si="1087">AQ179</f>
        <v>0</v>
      </c>
      <c r="AP179" s="29">
        <v>0</v>
      </c>
      <c r="AQ179" s="29">
        <v>0</v>
      </c>
      <c r="AR179" s="29">
        <v>0</v>
      </c>
      <c r="AS179" s="13">
        <f t="shared" ref="AS179:AS180" si="1088">AU179</f>
        <v>0</v>
      </c>
      <c r="AT179" s="29">
        <v>0</v>
      </c>
      <c r="AU179" s="29">
        <v>0</v>
      </c>
      <c r="AV179" s="29">
        <v>0</v>
      </c>
      <c r="AW179" s="13">
        <f t="shared" ref="AW179:AW180" si="1089">AY179</f>
        <v>0</v>
      </c>
      <c r="AX179" s="29">
        <v>0</v>
      </c>
      <c r="AY179" s="29">
        <v>0</v>
      </c>
      <c r="AZ179" s="29">
        <v>0</v>
      </c>
    </row>
    <row r="180" spans="1:52" ht="78.75" x14ac:dyDescent="0.25">
      <c r="A180" s="10" t="s">
        <v>309</v>
      </c>
      <c r="B180" s="20" t="s">
        <v>307</v>
      </c>
      <c r="C180" s="11" t="s">
        <v>22</v>
      </c>
      <c r="D180" s="11" t="s">
        <v>54</v>
      </c>
      <c r="E180" s="13">
        <f t="shared" si="1060"/>
        <v>809.4</v>
      </c>
      <c r="F180" s="13">
        <f t="shared" si="1060"/>
        <v>0</v>
      </c>
      <c r="G180" s="13">
        <f t="shared" si="1060"/>
        <v>809.4</v>
      </c>
      <c r="H180" s="13">
        <f t="shared" si="1060"/>
        <v>0</v>
      </c>
      <c r="I180" s="13">
        <f t="shared" si="1061"/>
        <v>0</v>
      </c>
      <c r="J180" s="29">
        <v>0</v>
      </c>
      <c r="K180" s="13">
        <v>0</v>
      </c>
      <c r="L180" s="29">
        <v>0</v>
      </c>
      <c r="M180" s="13">
        <f t="shared" si="1062"/>
        <v>0</v>
      </c>
      <c r="N180" s="29">
        <v>0</v>
      </c>
      <c r="O180" s="36">
        <v>0</v>
      </c>
      <c r="P180" s="29">
        <v>0</v>
      </c>
      <c r="Q180" s="13">
        <f t="shared" si="1081"/>
        <v>391.4</v>
      </c>
      <c r="R180" s="29">
        <v>0</v>
      </c>
      <c r="S180" s="36">
        <v>391.4</v>
      </c>
      <c r="T180" s="29">
        <v>0</v>
      </c>
      <c r="U180" s="13">
        <f t="shared" si="1082"/>
        <v>418</v>
      </c>
      <c r="V180" s="29">
        <v>0</v>
      </c>
      <c r="W180" s="36">
        <v>418</v>
      </c>
      <c r="X180" s="29">
        <v>0</v>
      </c>
      <c r="Y180" s="13">
        <f t="shared" si="1083"/>
        <v>0</v>
      </c>
      <c r="Z180" s="29">
        <v>0</v>
      </c>
      <c r="AA180" s="29">
        <v>0</v>
      </c>
      <c r="AB180" s="29">
        <v>0</v>
      </c>
      <c r="AC180" s="13">
        <f t="shared" si="1084"/>
        <v>0</v>
      </c>
      <c r="AD180" s="29">
        <v>0</v>
      </c>
      <c r="AE180" s="29">
        <v>0</v>
      </c>
      <c r="AF180" s="29">
        <v>0</v>
      </c>
      <c r="AG180" s="13">
        <f t="shared" si="1085"/>
        <v>0</v>
      </c>
      <c r="AH180" s="29">
        <v>0</v>
      </c>
      <c r="AI180" s="29">
        <v>0</v>
      </c>
      <c r="AJ180" s="29">
        <v>0</v>
      </c>
      <c r="AK180" s="13">
        <f t="shared" si="1086"/>
        <v>0</v>
      </c>
      <c r="AL180" s="29">
        <v>0</v>
      </c>
      <c r="AM180" s="29">
        <v>0</v>
      </c>
      <c r="AN180" s="29">
        <v>0</v>
      </c>
      <c r="AO180" s="13">
        <f t="shared" si="1087"/>
        <v>0</v>
      </c>
      <c r="AP180" s="29">
        <v>0</v>
      </c>
      <c r="AQ180" s="29">
        <v>0</v>
      </c>
      <c r="AR180" s="29">
        <v>0</v>
      </c>
      <c r="AS180" s="13">
        <f t="shared" si="1088"/>
        <v>0</v>
      </c>
      <c r="AT180" s="29">
        <v>0</v>
      </c>
      <c r="AU180" s="29">
        <v>0</v>
      </c>
      <c r="AV180" s="29">
        <v>0</v>
      </c>
      <c r="AW180" s="13">
        <f t="shared" si="1089"/>
        <v>0</v>
      </c>
      <c r="AX180" s="29">
        <v>0</v>
      </c>
      <c r="AY180" s="29">
        <v>0</v>
      </c>
      <c r="AZ180" s="29">
        <v>0</v>
      </c>
    </row>
    <row r="181" spans="1:52" ht="94.5" x14ac:dyDescent="0.25">
      <c r="A181" s="10" t="s">
        <v>349</v>
      </c>
      <c r="B181" s="20" t="s">
        <v>350</v>
      </c>
      <c r="C181" s="11" t="s">
        <v>22</v>
      </c>
      <c r="D181" s="11" t="s">
        <v>54</v>
      </c>
      <c r="E181" s="13">
        <f t="shared" si="1060"/>
        <v>131</v>
      </c>
      <c r="F181" s="13">
        <f t="shared" si="1060"/>
        <v>0</v>
      </c>
      <c r="G181" s="13">
        <f t="shared" si="1060"/>
        <v>131</v>
      </c>
      <c r="H181" s="13">
        <f t="shared" si="1060"/>
        <v>0</v>
      </c>
      <c r="I181" s="13">
        <f t="shared" si="1061"/>
        <v>0</v>
      </c>
      <c r="J181" s="29">
        <v>0</v>
      </c>
      <c r="K181" s="13">
        <v>0</v>
      </c>
      <c r="L181" s="29">
        <v>0</v>
      </c>
      <c r="M181" s="13">
        <f t="shared" si="1062"/>
        <v>0</v>
      </c>
      <c r="N181" s="29">
        <v>0</v>
      </c>
      <c r="O181" s="36">
        <v>0</v>
      </c>
      <c r="P181" s="29">
        <v>0</v>
      </c>
      <c r="Q181" s="13">
        <f t="shared" ref="Q181" si="1090">S181</f>
        <v>131</v>
      </c>
      <c r="R181" s="29">
        <v>0</v>
      </c>
      <c r="S181" s="36">
        <v>131</v>
      </c>
      <c r="T181" s="29">
        <v>0</v>
      </c>
      <c r="U181" s="13">
        <f t="shared" ref="U181" si="1091">W181</f>
        <v>0</v>
      </c>
      <c r="V181" s="29">
        <v>0</v>
      </c>
      <c r="W181" s="29">
        <v>0</v>
      </c>
      <c r="X181" s="29">
        <v>0</v>
      </c>
      <c r="Y181" s="13">
        <f t="shared" ref="Y181" si="1092">AA181</f>
        <v>0</v>
      </c>
      <c r="Z181" s="29">
        <v>0</v>
      </c>
      <c r="AA181" s="29">
        <v>0</v>
      </c>
      <c r="AB181" s="29">
        <v>0</v>
      </c>
      <c r="AC181" s="13">
        <f t="shared" ref="AC181" si="1093">AE181</f>
        <v>0</v>
      </c>
      <c r="AD181" s="29">
        <v>0</v>
      </c>
      <c r="AE181" s="29">
        <v>0</v>
      </c>
      <c r="AF181" s="29">
        <v>0</v>
      </c>
      <c r="AG181" s="13">
        <f t="shared" ref="AG181" si="1094">AI181</f>
        <v>0</v>
      </c>
      <c r="AH181" s="29">
        <v>0</v>
      </c>
      <c r="AI181" s="29">
        <v>0</v>
      </c>
      <c r="AJ181" s="29">
        <v>0</v>
      </c>
      <c r="AK181" s="13">
        <f t="shared" ref="AK181" si="1095">AM181</f>
        <v>0</v>
      </c>
      <c r="AL181" s="29">
        <v>0</v>
      </c>
      <c r="AM181" s="29">
        <v>0</v>
      </c>
      <c r="AN181" s="29">
        <v>0</v>
      </c>
      <c r="AO181" s="13">
        <f t="shared" ref="AO181" si="1096">AQ181</f>
        <v>0</v>
      </c>
      <c r="AP181" s="29">
        <v>0</v>
      </c>
      <c r="AQ181" s="29">
        <v>0</v>
      </c>
      <c r="AR181" s="29">
        <v>0</v>
      </c>
      <c r="AS181" s="13">
        <f t="shared" ref="AS181" si="1097">AU181</f>
        <v>0</v>
      </c>
      <c r="AT181" s="29">
        <v>0</v>
      </c>
      <c r="AU181" s="29">
        <v>0</v>
      </c>
      <c r="AV181" s="29">
        <v>0</v>
      </c>
      <c r="AW181" s="13">
        <f t="shared" ref="AW181" si="1098">AY181</f>
        <v>0</v>
      </c>
      <c r="AX181" s="29">
        <v>0</v>
      </c>
      <c r="AY181" s="29">
        <v>0</v>
      </c>
      <c r="AZ181" s="29">
        <v>0</v>
      </c>
    </row>
    <row r="182" spans="1:52" ht="110.25" x14ac:dyDescent="0.25">
      <c r="A182" s="10" t="s">
        <v>352</v>
      </c>
      <c r="B182" s="20" t="s">
        <v>353</v>
      </c>
      <c r="C182" s="11" t="s">
        <v>22</v>
      </c>
      <c r="D182" s="11" t="s">
        <v>54</v>
      </c>
      <c r="E182" s="13">
        <f t="shared" si="1060"/>
        <v>54.8</v>
      </c>
      <c r="F182" s="13">
        <f t="shared" si="1060"/>
        <v>0</v>
      </c>
      <c r="G182" s="13">
        <f t="shared" si="1060"/>
        <v>54.8</v>
      </c>
      <c r="H182" s="13">
        <f t="shared" si="1060"/>
        <v>0</v>
      </c>
      <c r="I182" s="13">
        <f t="shared" si="1061"/>
        <v>0</v>
      </c>
      <c r="J182" s="29">
        <v>0</v>
      </c>
      <c r="K182" s="13">
        <v>0</v>
      </c>
      <c r="L182" s="29">
        <v>0</v>
      </c>
      <c r="M182" s="13">
        <f t="shared" si="1062"/>
        <v>0</v>
      </c>
      <c r="N182" s="29">
        <v>0</v>
      </c>
      <c r="O182" s="36">
        <v>0</v>
      </c>
      <c r="P182" s="29">
        <v>0</v>
      </c>
      <c r="Q182" s="13">
        <f t="shared" ref="Q182" si="1099">S182</f>
        <v>54.8</v>
      </c>
      <c r="R182" s="29">
        <v>0</v>
      </c>
      <c r="S182" s="36">
        <v>54.8</v>
      </c>
      <c r="T182" s="29">
        <v>0</v>
      </c>
      <c r="U182" s="13">
        <f t="shared" ref="U182" si="1100">W182</f>
        <v>0</v>
      </c>
      <c r="V182" s="29">
        <v>0</v>
      </c>
      <c r="W182" s="29">
        <v>0</v>
      </c>
      <c r="X182" s="29">
        <v>0</v>
      </c>
      <c r="Y182" s="13">
        <f t="shared" ref="Y182" si="1101">AA182</f>
        <v>0</v>
      </c>
      <c r="Z182" s="29">
        <v>0</v>
      </c>
      <c r="AA182" s="29">
        <v>0</v>
      </c>
      <c r="AB182" s="29">
        <v>0</v>
      </c>
      <c r="AC182" s="13">
        <f t="shared" ref="AC182" si="1102">AE182</f>
        <v>0</v>
      </c>
      <c r="AD182" s="29">
        <v>0</v>
      </c>
      <c r="AE182" s="29">
        <v>0</v>
      </c>
      <c r="AF182" s="29">
        <v>0</v>
      </c>
      <c r="AG182" s="13">
        <f t="shared" ref="AG182" si="1103">AI182</f>
        <v>0</v>
      </c>
      <c r="AH182" s="29">
        <v>0</v>
      </c>
      <c r="AI182" s="29">
        <v>0</v>
      </c>
      <c r="AJ182" s="29">
        <v>0</v>
      </c>
      <c r="AK182" s="13">
        <f t="shared" ref="AK182" si="1104">AM182</f>
        <v>0</v>
      </c>
      <c r="AL182" s="29">
        <v>0</v>
      </c>
      <c r="AM182" s="29">
        <v>0</v>
      </c>
      <c r="AN182" s="29">
        <v>0</v>
      </c>
      <c r="AO182" s="13">
        <f t="shared" ref="AO182" si="1105">AQ182</f>
        <v>0</v>
      </c>
      <c r="AP182" s="29">
        <v>0</v>
      </c>
      <c r="AQ182" s="29">
        <v>0</v>
      </c>
      <c r="AR182" s="29">
        <v>0</v>
      </c>
      <c r="AS182" s="13">
        <f t="shared" ref="AS182" si="1106">AU182</f>
        <v>0</v>
      </c>
      <c r="AT182" s="29">
        <v>0</v>
      </c>
      <c r="AU182" s="29">
        <v>0</v>
      </c>
      <c r="AV182" s="29">
        <v>0</v>
      </c>
      <c r="AW182" s="13">
        <f t="shared" ref="AW182" si="1107">AY182</f>
        <v>0</v>
      </c>
      <c r="AX182" s="29">
        <v>0</v>
      </c>
      <c r="AY182" s="29">
        <v>0</v>
      </c>
      <c r="AZ182" s="29">
        <v>0</v>
      </c>
    </row>
    <row r="183" spans="1:52" ht="110.25" x14ac:dyDescent="0.25">
      <c r="A183" s="10" t="s">
        <v>356</v>
      </c>
      <c r="B183" s="20" t="s">
        <v>357</v>
      </c>
      <c r="C183" s="11" t="s">
        <v>22</v>
      </c>
      <c r="D183" s="11" t="s">
        <v>54</v>
      </c>
      <c r="E183" s="13">
        <f t="shared" si="1060"/>
        <v>32.4</v>
      </c>
      <c r="F183" s="13">
        <f t="shared" si="1060"/>
        <v>0</v>
      </c>
      <c r="G183" s="13">
        <f t="shared" si="1060"/>
        <v>32.4</v>
      </c>
      <c r="H183" s="13">
        <f t="shared" si="1060"/>
        <v>0</v>
      </c>
      <c r="I183" s="13">
        <f t="shared" si="1061"/>
        <v>0</v>
      </c>
      <c r="J183" s="29">
        <v>0</v>
      </c>
      <c r="K183" s="13">
        <v>0</v>
      </c>
      <c r="L183" s="29">
        <v>0</v>
      </c>
      <c r="M183" s="13">
        <f t="shared" si="1062"/>
        <v>0</v>
      </c>
      <c r="N183" s="29">
        <v>0</v>
      </c>
      <c r="O183" s="36">
        <v>0</v>
      </c>
      <c r="P183" s="29">
        <v>0</v>
      </c>
      <c r="Q183" s="13">
        <f t="shared" ref="Q183" si="1108">S183</f>
        <v>32.4</v>
      </c>
      <c r="R183" s="29">
        <v>0</v>
      </c>
      <c r="S183" s="36">
        <v>32.4</v>
      </c>
      <c r="T183" s="29">
        <v>0</v>
      </c>
      <c r="U183" s="13">
        <f t="shared" ref="U183" si="1109">W183</f>
        <v>0</v>
      </c>
      <c r="V183" s="29">
        <v>0</v>
      </c>
      <c r="W183" s="29">
        <v>0</v>
      </c>
      <c r="X183" s="29">
        <v>0</v>
      </c>
      <c r="Y183" s="13">
        <f t="shared" ref="Y183" si="1110">AA183</f>
        <v>0</v>
      </c>
      <c r="Z183" s="29">
        <v>0</v>
      </c>
      <c r="AA183" s="29">
        <v>0</v>
      </c>
      <c r="AB183" s="29">
        <v>0</v>
      </c>
      <c r="AC183" s="13">
        <f t="shared" ref="AC183" si="1111">AE183</f>
        <v>0</v>
      </c>
      <c r="AD183" s="29">
        <v>0</v>
      </c>
      <c r="AE183" s="29">
        <v>0</v>
      </c>
      <c r="AF183" s="29">
        <v>0</v>
      </c>
      <c r="AG183" s="13">
        <f t="shared" ref="AG183" si="1112">AI183</f>
        <v>0</v>
      </c>
      <c r="AH183" s="29">
        <v>0</v>
      </c>
      <c r="AI183" s="29">
        <v>0</v>
      </c>
      <c r="AJ183" s="29">
        <v>0</v>
      </c>
      <c r="AK183" s="13">
        <f t="shared" ref="AK183" si="1113">AM183</f>
        <v>0</v>
      </c>
      <c r="AL183" s="29">
        <v>0</v>
      </c>
      <c r="AM183" s="29">
        <v>0</v>
      </c>
      <c r="AN183" s="29">
        <v>0</v>
      </c>
      <c r="AO183" s="13">
        <f t="shared" ref="AO183" si="1114">AQ183</f>
        <v>0</v>
      </c>
      <c r="AP183" s="29">
        <v>0</v>
      </c>
      <c r="AQ183" s="29">
        <v>0</v>
      </c>
      <c r="AR183" s="29">
        <v>0</v>
      </c>
      <c r="AS183" s="13">
        <f t="shared" ref="AS183" si="1115">AU183</f>
        <v>0</v>
      </c>
      <c r="AT183" s="29">
        <v>0</v>
      </c>
      <c r="AU183" s="29">
        <v>0</v>
      </c>
      <c r="AV183" s="29">
        <v>0</v>
      </c>
      <c r="AW183" s="13">
        <f t="shared" ref="AW183" si="1116">AY183</f>
        <v>0</v>
      </c>
      <c r="AX183" s="29">
        <v>0</v>
      </c>
      <c r="AY183" s="29">
        <v>0</v>
      </c>
      <c r="AZ183" s="29">
        <v>0</v>
      </c>
    </row>
    <row r="184" spans="1:52" ht="126" x14ac:dyDescent="0.25">
      <c r="A184" s="10" t="s">
        <v>361</v>
      </c>
      <c r="B184" s="20" t="s">
        <v>363</v>
      </c>
      <c r="C184" s="11" t="s">
        <v>22</v>
      </c>
      <c r="D184" s="11" t="s">
        <v>54</v>
      </c>
      <c r="E184" s="13">
        <f t="shared" si="1060"/>
        <v>132.69999999999999</v>
      </c>
      <c r="F184" s="13">
        <f t="shared" si="1060"/>
        <v>0</v>
      </c>
      <c r="G184" s="13">
        <f t="shared" si="1060"/>
        <v>132.69999999999999</v>
      </c>
      <c r="H184" s="13">
        <f t="shared" si="1060"/>
        <v>0</v>
      </c>
      <c r="I184" s="13">
        <f t="shared" ref="I184" si="1117">K184</f>
        <v>0</v>
      </c>
      <c r="J184" s="29">
        <v>0</v>
      </c>
      <c r="K184" s="13">
        <v>0</v>
      </c>
      <c r="L184" s="29">
        <v>0</v>
      </c>
      <c r="M184" s="13">
        <f t="shared" ref="M184" si="1118">O184</f>
        <v>0</v>
      </c>
      <c r="N184" s="29">
        <v>0</v>
      </c>
      <c r="O184" s="36">
        <v>0</v>
      </c>
      <c r="P184" s="29">
        <v>0</v>
      </c>
      <c r="Q184" s="13">
        <f t="shared" ref="Q184" si="1119">S184</f>
        <v>132.69999999999999</v>
      </c>
      <c r="R184" s="29">
        <v>0</v>
      </c>
      <c r="S184" s="36">
        <v>132.69999999999999</v>
      </c>
      <c r="T184" s="29">
        <v>0</v>
      </c>
      <c r="U184" s="13">
        <f t="shared" ref="U184" si="1120">W184</f>
        <v>0</v>
      </c>
      <c r="V184" s="29">
        <v>0</v>
      </c>
      <c r="W184" s="29">
        <v>0</v>
      </c>
      <c r="X184" s="29">
        <v>0</v>
      </c>
      <c r="Y184" s="13">
        <f t="shared" ref="Y184" si="1121">AA184</f>
        <v>0</v>
      </c>
      <c r="Z184" s="29">
        <v>0</v>
      </c>
      <c r="AA184" s="29">
        <v>0</v>
      </c>
      <c r="AB184" s="29">
        <v>0</v>
      </c>
      <c r="AC184" s="13">
        <f t="shared" ref="AC184" si="1122">AE184</f>
        <v>0</v>
      </c>
      <c r="AD184" s="29">
        <v>0</v>
      </c>
      <c r="AE184" s="29">
        <v>0</v>
      </c>
      <c r="AF184" s="29">
        <v>0</v>
      </c>
      <c r="AG184" s="13">
        <f t="shared" ref="AG184" si="1123">AI184</f>
        <v>0</v>
      </c>
      <c r="AH184" s="29">
        <v>0</v>
      </c>
      <c r="AI184" s="29">
        <v>0</v>
      </c>
      <c r="AJ184" s="29">
        <v>0</v>
      </c>
      <c r="AK184" s="13">
        <f t="shared" ref="AK184" si="1124">AM184</f>
        <v>0</v>
      </c>
      <c r="AL184" s="29">
        <v>0</v>
      </c>
      <c r="AM184" s="29">
        <v>0</v>
      </c>
      <c r="AN184" s="29">
        <v>0</v>
      </c>
      <c r="AO184" s="13">
        <f t="shared" ref="AO184" si="1125">AQ184</f>
        <v>0</v>
      </c>
      <c r="AP184" s="29">
        <v>0</v>
      </c>
      <c r="AQ184" s="29">
        <v>0</v>
      </c>
      <c r="AR184" s="29">
        <v>0</v>
      </c>
      <c r="AS184" s="13">
        <f t="shared" ref="AS184" si="1126">AU184</f>
        <v>0</v>
      </c>
      <c r="AT184" s="29">
        <v>0</v>
      </c>
      <c r="AU184" s="29">
        <v>0</v>
      </c>
      <c r="AV184" s="29">
        <v>0</v>
      </c>
      <c r="AW184" s="13">
        <f t="shared" ref="AW184" si="1127">AY184</f>
        <v>0</v>
      </c>
      <c r="AX184" s="29">
        <v>0</v>
      </c>
      <c r="AY184" s="29">
        <v>0</v>
      </c>
      <c r="AZ184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2">
    <mergeCell ref="B176:D176"/>
    <mergeCell ref="B174:D174"/>
    <mergeCell ref="B42:D42"/>
    <mergeCell ref="B148:D148"/>
    <mergeCell ref="B164:D164"/>
    <mergeCell ref="B158:D158"/>
    <mergeCell ref="AS6:AV6"/>
    <mergeCell ref="AX1:AZ3"/>
    <mergeCell ref="B11:D11"/>
    <mergeCell ref="B41:D41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28" fitToWidth="2" fitToHeight="7" orientation="landscape" r:id="rId1"/>
  <headerFooter>
    <oddFooter>Страница  &amp;P из &amp;N</oddFooter>
  </headerFooter>
  <rowBreaks count="2" manualBreakCount="2">
    <brk id="71" max="63" man="1"/>
    <brk id="173" max="63" man="1"/>
  </rowBreaks>
  <colBreaks count="2" manualBreakCount="2">
    <brk id="16" max="153" man="1"/>
    <brk id="32" max="1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2023-08-14T08:25:59Z</cp:lastPrinted>
  <dcterms:created xsi:type="dcterms:W3CDTF">2019-10-14T07:16:42Z</dcterms:created>
  <dcterms:modified xsi:type="dcterms:W3CDTF">2023-10-04T08:05:55Z</dcterms:modified>
</cp:coreProperties>
</file>