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10. МП Обеспечение чистой водой с 2021 г\2022 г\декабрь 2022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1'!$A$1:$N$13</definedName>
    <definedName name="_xlnm.Print_Area" localSheetId="1">'Приложение 2-ТЭО'!$A$1:$BG$42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E11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E23" i="1"/>
  <c r="BC42" i="1"/>
  <c r="AX42" i="1"/>
  <c r="AS42" i="1"/>
  <c r="AN42" i="1"/>
  <c r="AI42" i="1"/>
  <c r="AD42" i="1"/>
  <c r="Y42" i="1"/>
  <c r="T42" i="1"/>
  <c r="E42" i="1" s="1"/>
  <c r="O42" i="1"/>
  <c r="J42" i="1"/>
  <c r="I42" i="1"/>
  <c r="H42" i="1"/>
  <c r="G42" i="1"/>
  <c r="F42" i="1"/>
  <c r="BC22" i="1" l="1"/>
  <c r="AX22" i="1"/>
  <c r="AS22" i="1"/>
  <c r="AN22" i="1"/>
  <c r="AI22" i="1"/>
  <c r="AD22" i="1"/>
  <c r="Y22" i="1"/>
  <c r="T22" i="1"/>
  <c r="O22" i="1"/>
  <c r="J22" i="1"/>
  <c r="I22" i="1"/>
  <c r="H22" i="1"/>
  <c r="G22" i="1"/>
  <c r="F22" i="1"/>
  <c r="BC21" i="1"/>
  <c r="AX21" i="1"/>
  <c r="AS21" i="1"/>
  <c r="AN21" i="1"/>
  <c r="AI21" i="1"/>
  <c r="AD21" i="1"/>
  <c r="Y21" i="1"/>
  <c r="T21" i="1"/>
  <c r="O21" i="1"/>
  <c r="E21" i="1" s="1"/>
  <c r="J21" i="1"/>
  <c r="I21" i="1"/>
  <c r="H21" i="1"/>
  <c r="G21" i="1"/>
  <c r="F21" i="1"/>
  <c r="W19" i="1"/>
  <c r="BC41" i="1"/>
  <c r="AX41" i="1"/>
  <c r="AS41" i="1"/>
  <c r="AN41" i="1"/>
  <c r="AI41" i="1"/>
  <c r="AD41" i="1"/>
  <c r="Y41" i="1"/>
  <c r="T41" i="1"/>
  <c r="O41" i="1"/>
  <c r="E41" i="1" s="1"/>
  <c r="J41" i="1"/>
  <c r="I41" i="1"/>
  <c r="H41" i="1"/>
  <c r="G41" i="1"/>
  <c r="F41" i="1"/>
  <c r="T40" i="1"/>
  <c r="BC40" i="1"/>
  <c r="AX40" i="1"/>
  <c r="AS40" i="1"/>
  <c r="AN40" i="1"/>
  <c r="AI40" i="1"/>
  <c r="AD40" i="1"/>
  <c r="Y40" i="1"/>
  <c r="O40" i="1"/>
  <c r="J40" i="1"/>
  <c r="I40" i="1"/>
  <c r="H40" i="1"/>
  <c r="G40" i="1"/>
  <c r="F40" i="1"/>
  <c r="E22" i="1" l="1"/>
  <c r="E40" i="1"/>
  <c r="BC20" i="1" l="1"/>
  <c r="AX20" i="1"/>
  <c r="AS20" i="1"/>
  <c r="AN20" i="1"/>
  <c r="AI20" i="1"/>
  <c r="AD20" i="1"/>
  <c r="Y20" i="1"/>
  <c r="T20" i="1"/>
  <c r="O20" i="1"/>
  <c r="J20" i="1"/>
  <c r="I20" i="1"/>
  <c r="H20" i="1"/>
  <c r="G20" i="1"/>
  <c r="F20" i="1"/>
  <c r="BC19" i="1"/>
  <c r="AX19" i="1"/>
  <c r="AS19" i="1"/>
  <c r="AN19" i="1"/>
  <c r="AI19" i="1"/>
  <c r="AD19" i="1"/>
  <c r="Y19" i="1"/>
  <c r="T19" i="1"/>
  <c r="O19" i="1"/>
  <c r="E19" i="1" s="1"/>
  <c r="J19" i="1"/>
  <c r="I19" i="1"/>
  <c r="H19" i="1"/>
  <c r="G19" i="1"/>
  <c r="F19" i="1"/>
  <c r="BC18" i="1"/>
  <c r="AX18" i="1"/>
  <c r="AS18" i="1"/>
  <c r="AN18" i="1"/>
  <c r="AI18" i="1"/>
  <c r="AD18" i="1"/>
  <c r="Y18" i="1"/>
  <c r="T18" i="1"/>
  <c r="O18" i="1"/>
  <c r="J18" i="1"/>
  <c r="I18" i="1"/>
  <c r="H18" i="1"/>
  <c r="G18" i="1"/>
  <c r="F18" i="1"/>
  <c r="F15" i="1"/>
  <c r="G15" i="1"/>
  <c r="H15" i="1"/>
  <c r="I15" i="1"/>
  <c r="J15" i="1"/>
  <c r="O15" i="1"/>
  <c r="T15" i="1"/>
  <c r="Y15" i="1"/>
  <c r="AD15" i="1"/>
  <c r="AI15" i="1"/>
  <c r="AN15" i="1"/>
  <c r="AS15" i="1"/>
  <c r="AX15" i="1"/>
  <c r="BC15" i="1"/>
  <c r="F16" i="1"/>
  <c r="G16" i="1"/>
  <c r="H16" i="1"/>
  <c r="I16" i="1"/>
  <c r="J16" i="1"/>
  <c r="O16" i="1"/>
  <c r="T16" i="1"/>
  <c r="Y16" i="1"/>
  <c r="AD16" i="1"/>
  <c r="AI16" i="1"/>
  <c r="AN16" i="1"/>
  <c r="AS16" i="1"/>
  <c r="AX16" i="1"/>
  <c r="BC16" i="1"/>
  <c r="F17" i="1"/>
  <c r="G17" i="1"/>
  <c r="H17" i="1"/>
  <c r="I17" i="1"/>
  <c r="J17" i="1"/>
  <c r="O17" i="1"/>
  <c r="T17" i="1"/>
  <c r="Y17" i="1"/>
  <c r="AD17" i="1"/>
  <c r="AI17" i="1"/>
  <c r="AN17" i="1"/>
  <c r="AS17" i="1"/>
  <c r="AX17" i="1"/>
  <c r="BC17" i="1"/>
  <c r="R32" i="1"/>
  <c r="F9" i="2"/>
  <c r="R35" i="1"/>
  <c r="E20" i="1" l="1"/>
  <c r="E16" i="1"/>
  <c r="E17" i="1"/>
  <c r="E15" i="1"/>
  <c r="E18" i="1"/>
  <c r="BC39" i="1" l="1"/>
  <c r="AX39" i="1"/>
  <c r="AS39" i="1"/>
  <c r="AN39" i="1"/>
  <c r="AI39" i="1"/>
  <c r="AD39" i="1"/>
  <c r="Y39" i="1"/>
  <c r="T39" i="1"/>
  <c r="O39" i="1"/>
  <c r="J39" i="1"/>
  <c r="I39" i="1"/>
  <c r="H39" i="1"/>
  <c r="G39" i="1"/>
  <c r="F39" i="1"/>
  <c r="E39" i="1" l="1"/>
  <c r="R27" i="1"/>
  <c r="R34" i="1"/>
  <c r="BC38" i="1" l="1"/>
  <c r="AX38" i="1"/>
  <c r="AS38" i="1"/>
  <c r="AN38" i="1"/>
  <c r="AI38" i="1"/>
  <c r="AD38" i="1"/>
  <c r="Y38" i="1"/>
  <c r="T38" i="1"/>
  <c r="O38" i="1"/>
  <c r="J38" i="1"/>
  <c r="I38" i="1"/>
  <c r="H38" i="1"/>
  <c r="G38" i="1"/>
  <c r="F38" i="1"/>
  <c r="E38" i="1" l="1"/>
  <c r="R33" i="1"/>
  <c r="T33" i="1"/>
  <c r="T34" i="1"/>
  <c r="BC37" i="1" l="1"/>
  <c r="AX37" i="1"/>
  <c r="AS37" i="1"/>
  <c r="AN37" i="1"/>
  <c r="AI37" i="1"/>
  <c r="AD37" i="1"/>
  <c r="Y37" i="1"/>
  <c r="T37" i="1"/>
  <c r="O37" i="1"/>
  <c r="J37" i="1"/>
  <c r="I37" i="1"/>
  <c r="H37" i="1"/>
  <c r="G37" i="1"/>
  <c r="F37" i="1"/>
  <c r="BC36" i="1"/>
  <c r="AX36" i="1"/>
  <c r="AS36" i="1"/>
  <c r="AN36" i="1"/>
  <c r="AI36" i="1"/>
  <c r="AD36" i="1"/>
  <c r="Y36" i="1"/>
  <c r="T36" i="1"/>
  <c r="O36" i="1"/>
  <c r="J36" i="1"/>
  <c r="E36" i="1" s="1"/>
  <c r="I36" i="1"/>
  <c r="H36" i="1"/>
  <c r="G36" i="1"/>
  <c r="F36" i="1"/>
  <c r="E37" i="1" l="1"/>
  <c r="BC35" i="1"/>
  <c r="AX35" i="1"/>
  <c r="AS35" i="1"/>
  <c r="AN35" i="1"/>
  <c r="AI35" i="1"/>
  <c r="AD35" i="1"/>
  <c r="Y35" i="1"/>
  <c r="T35" i="1"/>
  <c r="O35" i="1"/>
  <c r="J35" i="1"/>
  <c r="I35" i="1"/>
  <c r="H35" i="1"/>
  <c r="G35" i="1"/>
  <c r="F35" i="1"/>
  <c r="BC34" i="1"/>
  <c r="AX34" i="1"/>
  <c r="AS34" i="1"/>
  <c r="AN34" i="1"/>
  <c r="AI34" i="1"/>
  <c r="AD34" i="1"/>
  <c r="Y34" i="1"/>
  <c r="O34" i="1"/>
  <c r="J34" i="1"/>
  <c r="I34" i="1"/>
  <c r="H34" i="1"/>
  <c r="G34" i="1"/>
  <c r="F34" i="1"/>
  <c r="BC33" i="1"/>
  <c r="AX33" i="1"/>
  <c r="AS33" i="1"/>
  <c r="AN33" i="1"/>
  <c r="AI33" i="1"/>
  <c r="AD33" i="1"/>
  <c r="Y33" i="1"/>
  <c r="O33" i="1"/>
  <c r="J33" i="1"/>
  <c r="I33" i="1"/>
  <c r="H33" i="1"/>
  <c r="G33" i="1"/>
  <c r="F33" i="1"/>
  <c r="E34" i="1" l="1"/>
  <c r="E33" i="1"/>
  <c r="E35" i="1"/>
  <c r="M26" i="1" l="1"/>
  <c r="F5" i="2"/>
  <c r="BC14" i="1" l="1"/>
  <c r="AX14" i="1"/>
  <c r="AS14" i="1"/>
  <c r="AN14" i="1"/>
  <c r="AI14" i="1"/>
  <c r="AD14" i="1"/>
  <c r="Y14" i="1"/>
  <c r="T14" i="1"/>
  <c r="O14" i="1"/>
  <c r="J14" i="1"/>
  <c r="I14" i="1"/>
  <c r="H14" i="1"/>
  <c r="G14" i="1"/>
  <c r="F14" i="1"/>
  <c r="BC32" i="1"/>
  <c r="AX32" i="1"/>
  <c r="AS32" i="1"/>
  <c r="AN32" i="1"/>
  <c r="AI32" i="1"/>
  <c r="AD32" i="1"/>
  <c r="Y32" i="1"/>
  <c r="T32" i="1"/>
  <c r="O32" i="1"/>
  <c r="J32" i="1"/>
  <c r="I32" i="1"/>
  <c r="H32" i="1"/>
  <c r="G32" i="1"/>
  <c r="F32" i="1"/>
  <c r="BC31" i="1"/>
  <c r="AX31" i="1"/>
  <c r="AS31" i="1"/>
  <c r="AN31" i="1"/>
  <c r="AI31" i="1"/>
  <c r="AD31" i="1"/>
  <c r="Y31" i="1"/>
  <c r="T31" i="1"/>
  <c r="O31" i="1"/>
  <c r="J31" i="1"/>
  <c r="I31" i="1"/>
  <c r="H31" i="1"/>
  <c r="G31" i="1"/>
  <c r="F31" i="1"/>
  <c r="E31" i="1" l="1"/>
  <c r="E14" i="1"/>
  <c r="E32" i="1"/>
  <c r="BC30" i="1"/>
  <c r="AX30" i="1"/>
  <c r="AS30" i="1"/>
  <c r="AN30" i="1"/>
  <c r="AI30" i="1"/>
  <c r="AD30" i="1"/>
  <c r="Y30" i="1"/>
  <c r="T30" i="1"/>
  <c r="O30" i="1"/>
  <c r="J30" i="1"/>
  <c r="I30" i="1"/>
  <c r="H30" i="1"/>
  <c r="G30" i="1"/>
  <c r="F30" i="1"/>
  <c r="E30" i="1" l="1"/>
  <c r="M25" i="1"/>
  <c r="N25" i="1"/>
  <c r="BC29" i="1" l="1"/>
  <c r="AX29" i="1"/>
  <c r="AS29" i="1"/>
  <c r="AN29" i="1"/>
  <c r="AI29" i="1"/>
  <c r="AD29" i="1"/>
  <c r="Y29" i="1"/>
  <c r="T29" i="1"/>
  <c r="O29" i="1"/>
  <c r="J29" i="1"/>
  <c r="I29" i="1"/>
  <c r="H29" i="1"/>
  <c r="G29" i="1"/>
  <c r="F29" i="1"/>
  <c r="E29" i="1" l="1"/>
  <c r="BC28" i="1"/>
  <c r="AX28" i="1"/>
  <c r="AS28" i="1"/>
  <c r="AN28" i="1"/>
  <c r="AI28" i="1"/>
  <c r="AD28" i="1"/>
  <c r="Y28" i="1"/>
  <c r="T28" i="1"/>
  <c r="O28" i="1"/>
  <c r="J28" i="1"/>
  <c r="I28" i="1"/>
  <c r="H28" i="1"/>
  <c r="G28" i="1"/>
  <c r="F28" i="1"/>
  <c r="E28" i="1" l="1"/>
  <c r="BC25" i="1" l="1"/>
  <c r="AX25" i="1"/>
  <c r="AS25" i="1"/>
  <c r="AN25" i="1"/>
  <c r="AI25" i="1"/>
  <c r="AD25" i="1"/>
  <c r="Y25" i="1"/>
  <c r="T25" i="1"/>
  <c r="O25" i="1"/>
  <c r="J25" i="1"/>
  <c r="I25" i="1"/>
  <c r="H25" i="1"/>
  <c r="G25" i="1"/>
  <c r="F25" i="1"/>
  <c r="E25" i="1" l="1"/>
  <c r="BC27" i="1"/>
  <c r="AX27" i="1"/>
  <c r="AS27" i="1"/>
  <c r="AN27" i="1"/>
  <c r="AI27" i="1"/>
  <c r="AD27" i="1"/>
  <c r="Y27" i="1"/>
  <c r="T27" i="1"/>
  <c r="O27" i="1"/>
  <c r="J27" i="1"/>
  <c r="I27" i="1"/>
  <c r="H27" i="1"/>
  <c r="G27" i="1"/>
  <c r="F27" i="1"/>
  <c r="E27" i="1" l="1"/>
  <c r="BC26" i="1"/>
  <c r="AX26" i="1"/>
  <c r="AS26" i="1"/>
  <c r="AN26" i="1"/>
  <c r="AI26" i="1"/>
  <c r="AD26" i="1"/>
  <c r="Y26" i="1"/>
  <c r="T26" i="1"/>
  <c r="O26" i="1"/>
  <c r="J26" i="1"/>
  <c r="I26" i="1"/>
  <c r="H26" i="1"/>
  <c r="G26" i="1"/>
  <c r="F26" i="1"/>
  <c r="BC24" i="1"/>
  <c r="AX24" i="1"/>
  <c r="AS24" i="1"/>
  <c r="AN24" i="1"/>
  <c r="AI24" i="1"/>
  <c r="AD24" i="1"/>
  <c r="Y24" i="1"/>
  <c r="T24" i="1"/>
  <c r="O24" i="1"/>
  <c r="J24" i="1"/>
  <c r="I24" i="1"/>
  <c r="H24" i="1"/>
  <c r="G24" i="1"/>
  <c r="F24" i="1"/>
  <c r="E26" i="1" l="1"/>
  <c r="E24" i="1"/>
  <c r="AA10" i="1" l="1"/>
  <c r="AC10" i="1"/>
  <c r="AF10" i="1"/>
  <c r="AH10" i="1"/>
  <c r="V10" i="1"/>
  <c r="X10" i="1"/>
  <c r="F13" i="1" l="1"/>
  <c r="G13" i="1"/>
  <c r="H13" i="1"/>
  <c r="I13" i="1"/>
  <c r="G12" i="1"/>
  <c r="H12" i="1"/>
  <c r="I12" i="1"/>
  <c r="F12" i="1"/>
  <c r="I10" i="1" l="1"/>
  <c r="G10" i="1"/>
  <c r="BF10" i="1" l="1"/>
  <c r="BA10" i="1"/>
  <c r="AV10" i="1"/>
  <c r="AQ10" i="1"/>
  <c r="AL10" i="1"/>
  <c r="AG10" i="1"/>
  <c r="AB10" i="1"/>
  <c r="W10" i="1"/>
  <c r="T13" i="1" l="1"/>
  <c r="T12" i="1"/>
  <c r="Y13" i="1"/>
  <c r="Y12" i="1"/>
  <c r="AD13" i="1"/>
  <c r="AD12" i="1"/>
  <c r="AI13" i="1"/>
  <c r="AI12" i="1"/>
  <c r="AN13" i="1"/>
  <c r="AN12" i="1"/>
  <c r="AS13" i="1"/>
  <c r="AS12" i="1"/>
  <c r="AX13" i="1"/>
  <c r="AX12" i="1"/>
  <c r="BC13" i="1"/>
  <c r="BC12" i="1"/>
  <c r="T10" i="1" l="1"/>
  <c r="AX10" i="1"/>
  <c r="AN10" i="1"/>
  <c r="H10" i="1"/>
  <c r="AI10" i="1"/>
  <c r="AD10" i="1"/>
  <c r="Y10" i="1"/>
  <c r="AS10" i="1"/>
  <c r="BC10" i="1"/>
  <c r="O13" i="1" l="1"/>
  <c r="O12" i="1"/>
  <c r="J13" i="1"/>
  <c r="J12" i="1"/>
  <c r="K10" i="1"/>
  <c r="L10" i="1"/>
  <c r="M10" i="1"/>
  <c r="N10" i="1"/>
  <c r="P10" i="1"/>
  <c r="Q10" i="1"/>
  <c r="R10" i="1"/>
  <c r="S10" i="1"/>
  <c r="J10" i="1" l="1"/>
  <c r="E12" i="1"/>
  <c r="E13" i="1"/>
  <c r="O10" i="1"/>
  <c r="U10" i="1"/>
  <c r="Z10" i="1"/>
  <c r="AE10" i="1"/>
  <c r="AJ10" i="1"/>
  <c r="AK10" i="1"/>
  <c r="AM10" i="1"/>
  <c r="AO10" i="1"/>
  <c r="AP10" i="1"/>
  <c r="AR10" i="1"/>
  <c r="AT10" i="1"/>
  <c r="AU10" i="1"/>
  <c r="AW10" i="1"/>
  <c r="AY10" i="1"/>
  <c r="AZ10" i="1"/>
  <c r="BB10" i="1"/>
  <c r="BD10" i="1"/>
  <c r="BE10" i="1"/>
  <c r="BG10" i="1"/>
  <c r="E10" i="1" l="1"/>
  <c r="F10" i="1"/>
</calcChain>
</file>

<file path=xl/sharedStrings.xml><?xml version="1.0" encoding="utf-8"?>
<sst xmlns="http://schemas.openxmlformats.org/spreadsheetml/2006/main" count="258" uniqueCount="124">
  <si>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</si>
  <si>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</si>
  <si>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</si>
  <si>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</si>
  <si>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</si>
  <si>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</si>
  <si>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</si>
  <si>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</si>
  <si>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</si>
  <si>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</si>
  <si>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</si>
  <si>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</si>
  <si>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</si>
  <si>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</si>
  <si>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</si>
  <si>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</si>
  <si>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</si>
  <si>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</si>
  <si>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</si>
  <si>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</si>
  <si>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</si>
  <si>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</si>
  <si>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</si>
  <si>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</si>
  <si>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</si>
  <si>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</si>
  <si>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</si>
  <si>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</si>
  <si>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1.2</t>
  </si>
  <si>
    <t>ИТОГО</t>
  </si>
  <si>
    <t>единица</t>
  </si>
  <si>
    <t>Всего на 2021-2030 годы (тыс. руб.)</t>
  </si>
  <si>
    <t>Перечень мероприятий муниципальной программы «Обеспечение населения муниципального района «Заполярный район» чистой водой на 2021-2030 годы»</t>
  </si>
  <si>
    <t>Приложение 2 к  муниципальной программе «Обеспечение населения муниципального района «Заполярный район» чистой водой на 2021-2030 годы»</t>
  </si>
  <si>
    <t>Перечень целевых показателей муниципальной программы «Обеспечение населения муниципального района «Заполярный район» чистой водой на 2021-2030 годы»</t>
  </si>
  <si>
    <t>Приложение 1 к муниципальной программе «Обеспечение населения муниципального района «Заполярный район» чистой водой на 2021-2030 годы»</t>
  </si>
  <si>
    <t>Раздел 1.  Проведение исследования качества воды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</si>
  <si>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п. Варнек, д. Осколково, д. Тошвиска, с. Несь</t>
  </si>
  <si>
    <t>Отбор проб и исследование воды водных объектов на соли тяжёлых металлов, радиологию и пестициды в населённых пунктах: п. Варнек, д. Осколково, 
д. Тошвиска, с. Несь</t>
  </si>
  <si>
    <t>количество отобранных проб воды</t>
  </si>
  <si>
    <t>Проведение исследований качества воды</t>
  </si>
  <si>
    <t>2</t>
  </si>
  <si>
    <t>2.1</t>
  </si>
  <si>
    <t>2.2</t>
  </si>
  <si>
    <t>2.3</t>
  </si>
  <si>
    <t>Раздел 2.  Создание условий для обеспечения населения чистой водой</t>
  </si>
  <si>
    <t>Создание условий для обеспечения населения чистой водой</t>
  </si>
  <si>
    <t xml:space="preserve">доля населения Заполярного района, обеспеченного питьевой водой надлежащего качества </t>
  </si>
  <si>
    <t>процент</t>
  </si>
  <si>
    <t>МП ЗР "Севержилкомсервис"</t>
  </si>
  <si>
    <t>Объем финансирования (тыс.руб.), в том числе</t>
  </si>
  <si>
    <t>2.4</t>
  </si>
  <si>
    <t>2.5</t>
  </si>
  <si>
    <t>Геологические исследования и разведка подземных вод в д. Каменка и п. Хонгурей Ненецкого АО</t>
  </si>
  <si>
    <t>Администрация поселения НАО</t>
  </si>
  <si>
    <t>2.6</t>
  </si>
  <si>
    <t>Строительство очистных сооружений производительностью 2500 куб. м в сутки в п. Искателей</t>
  </si>
  <si>
    <t>МКУ ЗР "Северное"</t>
  </si>
  <si>
    <t>Строительство очистных сооружений</t>
  </si>
  <si>
    <t>количество построенных очистных сооружений</t>
  </si>
  <si>
    <t>2.7</t>
  </si>
  <si>
    <t>Поставка, монтаж и пуско-наладочные работы водоподготовительной установки д. Снопа МО "Омский сельсовет" НАО</t>
  </si>
  <si>
    <t>9</t>
  </si>
  <si>
    <t>12</t>
  </si>
  <si>
    <t>15</t>
  </si>
  <si>
    <t>18</t>
  </si>
  <si>
    <t>25</t>
  </si>
  <si>
    <t>28</t>
  </si>
  <si>
    <t>31</t>
  </si>
  <si>
    <t>34</t>
  </si>
  <si>
    <t>41</t>
  </si>
  <si>
    <t>44</t>
  </si>
  <si>
    <t>47</t>
  </si>
  <si>
    <t>2.8</t>
  </si>
  <si>
    <t>Оценка гидрогеологических условий района с. Тельвиска МО «Тельвисочный сельсовет» НАО - перспективы бурения скважин на воду</t>
  </si>
  <si>
    <t>количество выданных заключений по гидрогеологической оценке территорий</t>
  </si>
  <si>
    <t>количество поставленных резервуаров для воды</t>
  </si>
  <si>
    <t>2.9</t>
  </si>
  <si>
    <t>Поставка горизонтального резервуара для нужд водоснабжения д. Лабожское МО «Великовисочный сельсовет» НАО</t>
  </si>
  <si>
    <t>2.10</t>
  </si>
  <si>
    <t>2.11</t>
  </si>
  <si>
    <t>2.12</t>
  </si>
  <si>
    <t>Поиск и оценка подземных вод в с. Несь Ненецкого АО</t>
  </si>
  <si>
    <t>1.3</t>
  </si>
  <si>
    <t>1.4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</si>
  <si>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населённых пунктах: д. Тошвиска, д. Щелино, д. Пылемец, п. Варнек, д. Вижас, Верхняя Пеша, д. Волонга, д. Белушье, д. Волоковая, д. Кия, д. Мгла</t>
  </si>
  <si>
    <t>Отбор проб и исследование воды водных объектов на соли тяжёлых металлов, радиологию и пестициды в населённых пунктах: д. Тошвиска, д. Щелино, д. Пылемец, п. Варнек, д. Вижас, Верхняя Пеша, д. Волонга, д. Белушье, д. Волоковая, д. Кия, д. Мгла</t>
  </si>
  <si>
    <t>Оценка гидрогеологических условий района д. Щелино МО «Великовисочный сельсовет» НАО</t>
  </si>
  <si>
    <t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</t>
  </si>
  <si>
    <t>Отбор проб и исследование воды водных объектов на соли тяжёлых металлов, радиологию и пестициды в населённом пункте п. Хонгурей</t>
  </si>
  <si>
    <t>1.5</t>
  </si>
  <si>
    <t>1.6</t>
  </si>
  <si>
    <t>Поставка, монтаж и пуско-наладочные работы водоподготовительной установки в д. Макарово МО «Тельвисочный сельсовет» НАО</t>
  </si>
  <si>
    <t>2.13</t>
  </si>
  <si>
    <t>Образование и постановка на кадастровый учёт земельных участков для водоснабжения д. Пылемец и д. Щелино Сельского поселения «Великовисочный сельсовет» ЗР НАО</t>
  </si>
  <si>
    <t>Образование и постановка на кадастровый учёт земельных участков для водоснабжения с. Несь Сельского поселения «Канинский сельсовет» ЗР НАО</t>
  </si>
  <si>
    <t>Оценка гидрогеологических условий района д. Пылемец Сельского поселения «Великовисочный сельсовет» ЗР НАО</t>
  </si>
  <si>
    <t>количество земельных участков для водоснабжения, поставленных на учет</t>
  </si>
  <si>
    <t>Поставка, монтаж и пусконаладочные работы водоподготовительной установки в п. Варнек Сельского поселения «Юшарский сельсовет» ЗР НАО</t>
  </si>
  <si>
    <t>2.14</t>
  </si>
  <si>
    <t>2.15</t>
  </si>
  <si>
    <t>Проведение гидрогеологического обследования водных объектов (озеро без названия и ручей Хонгурей) в летне-осенний период с целью определения возможности их использования для хозяйственного и питьевого водоснабжения</t>
  </si>
  <si>
    <t>Проведение гидрогеологического обследования водных объектов (озеро без названия и ручей Хонгурей) в зимний период с целью определения возможности их использования для хозяйственного и питьевого водоснабжения</t>
  </si>
  <si>
    <t>2.16</t>
  </si>
  <si>
    <t>Реконструкция водопроводных сетей 
в с. Коткино</t>
  </si>
  <si>
    <t>2.17</t>
  </si>
  <si>
    <t>Изготовление технических планов на колодцы в д. Верхняя Пеша, д. Волонга, д. Волоковая, д. Белушье Сельского поселения «Пешский сельсовет» ЗР НАО</t>
  </si>
  <si>
    <t>количество изготовленных технических планов</t>
  </si>
  <si>
    <t>1.7</t>
  </si>
  <si>
    <t>Отбор проб и исследование воды водных объектов на паразитологические, микробиологические показатели в населённых пунктах: д. Белушье, д. Волонга, д. Волоковая, д. Верхняя Пеша,д. Мгла, д. Кия, д. Щелино, с. Несь, д. Осколково, д. Вижас, 
д. Тошвиска</t>
  </si>
  <si>
    <t>1.8</t>
  </si>
  <si>
    <t>1.9</t>
  </si>
  <si>
    <t>Отбор проб и исследование воды водных объектов на соли тяжёлых металлов, радиологию и пестициды в населённых пунктах: д. Белушье, д. Волонга, д. Волоковая, д. Верхняя Пеша д. Мгла, д. Кия, д. Щелино, с. Несь, д. Осколково, д. Вижас, д. Тошвиска</t>
  </si>
  <si>
    <t>Поставка, монтаж и пуско-наладочные работы водоподготовительной установки с. Несь Сельского поселения «Канинский сельсовет» ЗР НАО</t>
  </si>
  <si>
    <t>2.18</t>
  </si>
  <si>
    <t>Оборудование водоподготовительного узла в колодце с. Ома Сельского поселения "Омский сельсовет" ЗР НАО</t>
  </si>
  <si>
    <t>количество установленного водоподготовительного оборудования</t>
  </si>
  <si>
    <t>Отбор проб и исследование воды водных объектов на санитарно-гигиенические показатели в населённых пунктах: д. Белушье, д. Волонга, д. Волоковая, д. Верхняя Пеша д. Мгла, д. Кия, с. Несь, д. Осколково, д. Щелино,  д. Вижас, д. Тошвиска</t>
  </si>
  <si>
    <t>1.10</t>
  </si>
  <si>
    <t>1.11</t>
  </si>
  <si>
    <t xml:space="preserve">Отбор проб и исследование воды водных объектов на паразитологические, микробиологические и санитарно-гигиенические показатели в населённом пункте п. Хонгурей
</t>
  </si>
  <si>
    <t>2.19</t>
  </si>
  <si>
    <t>Капитальный ремонт ВНС в п. Амдерма Сельского поселения "Посёлок Амдерма" ЗР НАО</t>
  </si>
  <si>
    <t>количество отремонтированного оборудования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</si>
</sst>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_р_._-;\-* #,##0.0_р_._-;_-* &quot;-&quot;??_р_._-;_-@_-"/>
    <numFmt numFmtId="169" formatCode="0.0"/>
    <numFmt numFmtId="170" formatCode="_-* #,##0.0\ _₽_-;\-* #,##0.0\ _₽_-;_-* &quot;-&quot;?\ _₽_-;_-@_-"/>
    <numFmt numFmtId="171" formatCode="_-* #,##0_р_._-;\-* #,##0_р_._-;_-* &quot;-&quot;??_р_._-;_-@_-"/>
    <numFmt numFmtId="172" formatCode="_-* #,##0.0\ _₽_-;\-* #,##0.0\ _₽_-;_-* &quot;-&quot;??\ _₽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5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vertical="center" wrapText="1"/>
    </xf>
    <xf numFmtId="167" fontId="3" fillId="0" borderId="1" xfId="1" applyNumberFormat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vertical="center"/>
    </xf>
    <xf numFmtId="164" fontId="3" fillId="0" borderId="1" xfId="0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wrapText="1"/>
    </xf>
    <xf numFmtId="0" fontId="8" fillId="0" borderId="1" xfId="2" applyFont="1" applyFill="1" applyBorder="1" applyAlignment="1">
      <alignment horizontal="center" vertical="center"/>
    </xf>
    <xf numFmtId="168" fontId="3" fillId="0" borderId="1" xfId="1" applyNumberFormat="1" applyFont="1" applyFill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horizontal="center" vertical="center" wrapText="1"/>
    </xf>
    <xf numFmtId="168" fontId="3" fillId="0" borderId="1" xfId="1" applyNumberFormat="1" applyFont="1" applyFill="1" applyBorder="1" applyAlignment="1">
      <alignment vertical="center"/>
    </xf>
    <xf numFmtId="169" fontId="8" fillId="0" borderId="1" xfId="2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70" fontId="3" fillId="0" borderId="1" xfId="1" applyNumberFormat="1" applyFont="1" applyFill="1" applyBorder="1" applyAlignment="1">
      <alignment vertical="center"/>
    </xf>
    <xf numFmtId="43" fontId="3" fillId="0" borderId="1" xfId="1" applyNumberFormat="1" applyFont="1" applyFill="1" applyBorder="1" applyAlignment="1">
      <alignment vertical="center"/>
    </xf>
    <xf numFmtId="43" fontId="3" fillId="0" borderId="1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71" fontId="7" fillId="0" borderId="1" xfId="2" applyNumberFormat="1" applyFont="1" applyFill="1" applyBorder="1" applyAlignment="1">
      <alignment vertical="center" wrapText="1"/>
    </xf>
    <xf numFmtId="164" fontId="3" fillId="0" borderId="3" xfId="1" applyNumberFormat="1" applyFont="1" applyFill="1" applyBorder="1" applyAlignment="1">
      <alignment vertical="center" wrapText="1"/>
    </xf>
    <xf numFmtId="165" fontId="9" fillId="0" borderId="2" xfId="0" applyNumberFormat="1" applyFont="1" applyFill="1" applyBorder="1" applyAlignment="1">
      <alignment vertical="center" wrapText="1"/>
    </xf>
    <xf numFmtId="165" fontId="9" fillId="0" borderId="5" xfId="0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43" fontId="3" fillId="0" borderId="1" xfId="0" applyNumberFormat="1" applyFont="1" applyBorder="1" applyAlignment="1">
      <alignment horizontal="center" vertical="center" wrapText="1"/>
    </xf>
    <xf numFmtId="169" fontId="3" fillId="0" borderId="1" xfId="0" applyNumberFormat="1" applyFont="1" applyBorder="1" applyAlignment="1">
      <alignment horizontal="center" vertical="center" wrapText="1"/>
    </xf>
    <xf numFmtId="172" fontId="3" fillId="0" borderId="1" xfId="0" applyNumberFormat="1" applyFont="1" applyBorder="1" applyAlignment="1">
      <alignment horizontal="center" vertical="center" wrapText="1"/>
    </xf>
    <xf numFmtId="168" fontId="10" fillId="0" borderId="1" xfId="4" applyNumberFormat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164" fontId="2" fillId="0" borderId="3" xfId="1" applyNumberFormat="1" applyFont="1" applyFill="1" applyBorder="1" applyAlignment="1">
      <alignment vertical="center" wrapText="1"/>
    </xf>
    <xf numFmtId="164" fontId="2" fillId="0" borderId="2" xfId="1" applyNumberFormat="1" applyFont="1" applyFill="1" applyBorder="1" applyAlignment="1">
      <alignment vertical="center" wrapText="1"/>
    </xf>
    <xf numFmtId="168" fontId="3" fillId="0" borderId="5" xfId="0" applyNumberFormat="1" applyFont="1" applyFill="1" applyBorder="1" applyAlignment="1">
      <alignment horizontal="center" vertical="center"/>
    </xf>
    <xf numFmtId="43" fontId="8" fillId="0" borderId="1" xfId="2" applyNumberFormat="1" applyFont="1" applyFill="1" applyBorder="1" applyAlignment="1">
      <alignment horizontal="center" vertical="center"/>
    </xf>
    <xf numFmtId="0" fontId="8" fillId="0" borderId="5" xfId="2" applyFont="1" applyFill="1" applyBorder="1" applyAlignment="1">
      <alignment horizontal="center" vertical="center" wrapText="1"/>
    </xf>
    <xf numFmtId="0" fontId="8" fillId="0" borderId="7" xfId="2" applyFont="1" applyFill="1" applyBorder="1" applyAlignment="1">
      <alignment horizontal="center" vertical="center" wrapText="1"/>
    </xf>
    <xf numFmtId="0" fontId="8" fillId="0" borderId="6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166" fontId="5" fillId="0" borderId="3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view="pageBreakPreview" zoomScaleNormal="100" zoomScaleSheetLayoutView="100" workbookViewId="0">
      <selection activeCell="B11" sqref="B11"/>
    </sheetView>
  </sheetViews>
  <sheetFormatPr defaultRowHeight="15" x14ac:dyDescent="0.25"/>
  <cols>
    <col min="1" max="1" width="30.140625" style="14" customWidth="1"/>
    <col min="2" max="2" width="27.140625" style="14" customWidth="1"/>
    <col min="3" max="3" width="13.28515625" style="14" customWidth="1"/>
    <col min="4" max="4" width="21.85546875" style="14" customWidth="1"/>
    <col min="5" max="8" width="9.140625" style="14"/>
    <col min="9" max="9" width="9.42578125" style="14" customWidth="1"/>
    <col min="10" max="16384" width="9.140625" style="14"/>
  </cols>
  <sheetData>
    <row r="1" spans="1:14" ht="76.5" customHeight="1" x14ac:dyDescent="0.25">
      <c r="A1" s="13"/>
      <c r="B1" s="13"/>
      <c r="C1" s="13"/>
      <c r="D1" s="13"/>
      <c r="E1" s="16"/>
      <c r="F1" s="16"/>
      <c r="G1" s="16"/>
      <c r="H1" s="16"/>
      <c r="I1" s="16"/>
      <c r="J1" s="64" t="s">
        <v>35</v>
      </c>
      <c r="K1" s="64"/>
      <c r="L1" s="64"/>
      <c r="M1" s="64"/>
      <c r="N1" s="64"/>
    </row>
    <row r="2" spans="1:14" ht="60" customHeight="1" x14ac:dyDescent="0.25">
      <c r="A2" s="65" t="s">
        <v>34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</row>
    <row r="3" spans="1:14" ht="36.75" customHeight="1" x14ac:dyDescent="0.25">
      <c r="A3" s="66" t="s">
        <v>22</v>
      </c>
      <c r="B3" s="66" t="s">
        <v>23</v>
      </c>
      <c r="C3" s="66" t="s">
        <v>24</v>
      </c>
      <c r="D3" s="66" t="s">
        <v>25</v>
      </c>
      <c r="E3" s="67" t="s">
        <v>26</v>
      </c>
      <c r="F3" s="68"/>
      <c r="G3" s="68"/>
      <c r="H3" s="68"/>
      <c r="I3" s="68"/>
      <c r="J3" s="68"/>
      <c r="K3" s="68"/>
      <c r="L3" s="68"/>
      <c r="M3" s="68"/>
      <c r="N3" s="69"/>
    </row>
    <row r="4" spans="1:14" ht="53.25" customHeight="1" x14ac:dyDescent="0.25">
      <c r="A4" s="66"/>
      <c r="B4" s="66"/>
      <c r="C4" s="66"/>
      <c r="D4" s="66"/>
      <c r="E4" s="17" t="s">
        <v>4</v>
      </c>
      <c r="F4" s="17" t="s">
        <v>5</v>
      </c>
      <c r="G4" s="17" t="s">
        <v>6</v>
      </c>
      <c r="H4" s="17" t="s">
        <v>7</v>
      </c>
      <c r="I4" s="17" t="s">
        <v>8</v>
      </c>
      <c r="J4" s="17" t="s">
        <v>9</v>
      </c>
      <c r="K4" s="17" t="s">
        <v>10</v>
      </c>
      <c r="L4" s="17" t="s">
        <v>11</v>
      </c>
      <c r="M4" s="17" t="s">
        <v>12</v>
      </c>
      <c r="N4" s="17" t="s">
        <v>13</v>
      </c>
    </row>
    <row r="5" spans="1:14" ht="48" customHeight="1" x14ac:dyDescent="0.25">
      <c r="A5" s="22" t="s">
        <v>40</v>
      </c>
      <c r="B5" s="23" t="s">
        <v>39</v>
      </c>
      <c r="C5" s="24" t="s">
        <v>30</v>
      </c>
      <c r="D5" s="18">
        <v>233</v>
      </c>
      <c r="E5" s="18">
        <v>85</v>
      </c>
      <c r="F5" s="44">
        <f>30+26</f>
        <v>56</v>
      </c>
      <c r="G5" s="43">
        <v>214</v>
      </c>
      <c r="H5" s="28">
        <v>0</v>
      </c>
      <c r="I5" s="28">
        <v>0</v>
      </c>
      <c r="J5" s="28">
        <v>0</v>
      </c>
      <c r="K5" s="28">
        <v>0</v>
      </c>
      <c r="L5" s="28">
        <v>0</v>
      </c>
      <c r="M5" s="28">
        <v>0</v>
      </c>
      <c r="N5" s="28">
        <v>0</v>
      </c>
    </row>
    <row r="6" spans="1:14" ht="60" x14ac:dyDescent="0.25">
      <c r="A6" s="61" t="s">
        <v>46</v>
      </c>
      <c r="B6" s="30" t="s">
        <v>47</v>
      </c>
      <c r="C6" s="31" t="s">
        <v>48</v>
      </c>
      <c r="D6" s="31">
        <v>74.8</v>
      </c>
      <c r="E6" s="31">
        <v>76.400000000000006</v>
      </c>
      <c r="F6" s="31">
        <v>80.5</v>
      </c>
      <c r="G6" s="36">
        <v>80.5</v>
      </c>
      <c r="H6" s="36">
        <v>80.5</v>
      </c>
      <c r="I6" s="36">
        <v>80.5</v>
      </c>
      <c r="J6" s="36">
        <v>80.5</v>
      </c>
      <c r="K6" s="36">
        <v>80.5</v>
      </c>
      <c r="L6" s="36">
        <v>80.5</v>
      </c>
      <c r="M6" s="36">
        <v>80.5</v>
      </c>
      <c r="N6" s="36">
        <v>80.5</v>
      </c>
    </row>
    <row r="7" spans="1:14" ht="60" x14ac:dyDescent="0.25">
      <c r="A7" s="62"/>
      <c r="B7" s="30" t="s">
        <v>75</v>
      </c>
      <c r="C7" s="31" t="s">
        <v>30</v>
      </c>
      <c r="D7" s="60">
        <v>0</v>
      </c>
      <c r="E7" s="31">
        <v>2</v>
      </c>
      <c r="F7" s="43">
        <v>2</v>
      </c>
      <c r="G7" s="43">
        <v>2</v>
      </c>
      <c r="H7" s="28">
        <v>0</v>
      </c>
      <c r="I7" s="28">
        <v>0</v>
      </c>
      <c r="J7" s="28">
        <v>0</v>
      </c>
      <c r="K7" s="28">
        <v>0</v>
      </c>
      <c r="L7" s="28">
        <v>0</v>
      </c>
      <c r="M7" s="28">
        <v>0</v>
      </c>
      <c r="N7" s="28">
        <v>0</v>
      </c>
    </row>
    <row r="8" spans="1:14" ht="30" x14ac:dyDescent="0.25">
      <c r="A8" s="62"/>
      <c r="B8" s="30" t="s">
        <v>76</v>
      </c>
      <c r="C8" s="31" t="s">
        <v>30</v>
      </c>
      <c r="D8" s="60">
        <v>0</v>
      </c>
      <c r="E8" s="31">
        <v>1</v>
      </c>
      <c r="F8" s="28">
        <v>0</v>
      </c>
      <c r="G8" s="28">
        <v>0</v>
      </c>
      <c r="H8" s="28">
        <v>0</v>
      </c>
      <c r="I8" s="28">
        <v>0</v>
      </c>
      <c r="J8" s="28">
        <v>0</v>
      </c>
      <c r="K8" s="28">
        <v>0</v>
      </c>
      <c r="L8" s="28">
        <v>0</v>
      </c>
      <c r="M8" s="28">
        <v>0</v>
      </c>
      <c r="N8" s="28">
        <v>0</v>
      </c>
    </row>
    <row r="9" spans="1:14" ht="60" x14ac:dyDescent="0.25">
      <c r="A9" s="62"/>
      <c r="B9" s="30" t="s">
        <v>97</v>
      </c>
      <c r="C9" s="31" t="s">
        <v>30</v>
      </c>
      <c r="D9" s="60">
        <v>0</v>
      </c>
      <c r="E9" s="60">
        <v>0</v>
      </c>
      <c r="F9" s="43">
        <f>6-2</f>
        <v>4</v>
      </c>
      <c r="G9" s="43">
        <v>2</v>
      </c>
      <c r="H9" s="28">
        <v>0</v>
      </c>
      <c r="I9" s="28">
        <v>0</v>
      </c>
      <c r="J9" s="28">
        <v>0</v>
      </c>
      <c r="K9" s="28">
        <v>0</v>
      </c>
      <c r="L9" s="28">
        <v>0</v>
      </c>
      <c r="M9" s="28">
        <v>0</v>
      </c>
      <c r="N9" s="28">
        <v>0</v>
      </c>
    </row>
    <row r="10" spans="1:14" ht="30" x14ac:dyDescent="0.25">
      <c r="A10" s="62"/>
      <c r="B10" s="30" t="s">
        <v>107</v>
      </c>
      <c r="C10" s="31" t="s">
        <v>30</v>
      </c>
      <c r="D10" s="60">
        <v>0</v>
      </c>
      <c r="E10" s="60">
        <v>0</v>
      </c>
      <c r="F10" s="43">
        <v>6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28">
        <v>0</v>
      </c>
      <c r="N10" s="28">
        <v>0</v>
      </c>
    </row>
    <row r="11" spans="1:14" ht="45" x14ac:dyDescent="0.25">
      <c r="A11" s="62"/>
      <c r="B11" s="30" t="s">
        <v>116</v>
      </c>
      <c r="C11" s="31" t="s">
        <v>30</v>
      </c>
      <c r="D11" s="60">
        <v>0</v>
      </c>
      <c r="E11" s="60">
        <v>0</v>
      </c>
      <c r="F11" s="43">
        <v>0</v>
      </c>
      <c r="G11" s="43">
        <v>2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</row>
    <row r="12" spans="1:14" ht="45" x14ac:dyDescent="0.25">
      <c r="A12" s="63"/>
      <c r="B12" s="30" t="s">
        <v>123</v>
      </c>
      <c r="C12" s="31" t="s">
        <v>30</v>
      </c>
      <c r="D12" s="60">
        <v>0</v>
      </c>
      <c r="E12" s="60">
        <v>0</v>
      </c>
      <c r="F12" s="43">
        <v>0</v>
      </c>
      <c r="G12" s="43">
        <v>1</v>
      </c>
      <c r="H12" s="28">
        <v>0</v>
      </c>
      <c r="I12" s="28">
        <v>0</v>
      </c>
      <c r="J12" s="28">
        <v>0</v>
      </c>
      <c r="K12" s="28">
        <v>0</v>
      </c>
      <c r="L12" s="28">
        <v>0</v>
      </c>
      <c r="M12" s="28">
        <v>0</v>
      </c>
      <c r="N12" s="28">
        <v>0</v>
      </c>
    </row>
    <row r="13" spans="1:14" ht="30" x14ac:dyDescent="0.25">
      <c r="A13" s="30" t="s">
        <v>58</v>
      </c>
      <c r="B13" s="30" t="s">
        <v>59</v>
      </c>
      <c r="C13" s="34" t="s">
        <v>30</v>
      </c>
      <c r="D13" s="60">
        <v>0</v>
      </c>
      <c r="E13" s="34">
        <v>1</v>
      </c>
      <c r="F13" s="43">
        <v>0</v>
      </c>
      <c r="G13" s="43">
        <v>1</v>
      </c>
      <c r="H13" s="28">
        <v>0</v>
      </c>
      <c r="I13" s="28">
        <v>0</v>
      </c>
      <c r="J13" s="28">
        <v>0</v>
      </c>
      <c r="K13" s="28">
        <v>0</v>
      </c>
      <c r="L13" s="28">
        <v>0</v>
      </c>
      <c r="M13" s="28">
        <v>0</v>
      </c>
      <c r="N13" s="28">
        <v>0</v>
      </c>
    </row>
  </sheetData>
  <mergeCells count="8">
    <mergeCell ref="A6:A12"/>
    <mergeCell ref="J1:N1"/>
    <mergeCell ref="A2:N2"/>
    <mergeCell ref="A3:A4"/>
    <mergeCell ref="B3:B4"/>
    <mergeCell ref="C3:C4"/>
    <mergeCell ref="D3:D4"/>
    <mergeCell ref="E3:N3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42"/>
  <sheetViews>
    <sheetView tabSelected="1" view="pageBreakPreview" zoomScale="70" zoomScaleNormal="70" zoomScaleSheetLayoutView="70" workbookViewId="0">
      <pane xSplit="4" ySplit="9" topLeftCell="E34" activePane="bottomRight" state="frozen"/>
      <selection pane="topRight" activeCell="E1" sqref="E1"/>
      <selection pane="bottomLeft" activeCell="A10" sqref="A10"/>
      <selection pane="bottomRight" activeCell="R35" sqref="R35"/>
    </sheetView>
  </sheetViews>
  <sheetFormatPr defaultRowHeight="15.75" outlineLevelCol="1" x14ac:dyDescent="0.25"/>
  <cols>
    <col min="1" max="1" width="6.5703125" style="2" customWidth="1"/>
    <col min="2" max="2" width="44.28515625" style="1" customWidth="1"/>
    <col min="3" max="3" width="25" style="1" customWidth="1"/>
    <col min="4" max="4" width="23.570312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4.14062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3.42578125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2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2.7109375" style="1" customWidth="1"/>
    <col min="39" max="39" width="13.85546875" style="6" customWidth="1"/>
    <col min="40" max="40" width="13.28515625" style="4" customWidth="1" collapsed="1"/>
    <col min="41" max="41" width="15" style="1" hidden="1" customWidth="1" outlineLevel="1"/>
    <col min="42" max="42" width="15" style="1" customWidth="1"/>
    <col min="43" max="43" width="12.5703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77" t="s">
        <v>33</v>
      </c>
      <c r="BF1" s="77"/>
      <c r="BG1" s="77"/>
    </row>
    <row r="2" spans="1:62" ht="25.5" customHeight="1" x14ac:dyDescent="0.25">
      <c r="BE2" s="77"/>
      <c r="BF2" s="77"/>
      <c r="BG2" s="77"/>
    </row>
    <row r="3" spans="1:62" ht="30.75" customHeight="1" x14ac:dyDescent="0.25">
      <c r="A3" s="78" t="s">
        <v>32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8"/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8"/>
      <c r="BB3" s="78"/>
      <c r="BC3" s="1"/>
      <c r="BE3" s="77"/>
      <c r="BF3" s="77"/>
      <c r="BG3" s="77"/>
      <c r="BH3" s="15"/>
      <c r="BI3" s="15"/>
      <c r="BJ3" s="15"/>
    </row>
    <row r="4" spans="1:62" x14ac:dyDescent="0.25">
      <c r="E4" s="3"/>
    </row>
    <row r="5" spans="1:62" x14ac:dyDescent="0.25">
      <c r="A5" s="79" t="s">
        <v>0</v>
      </c>
      <c r="B5" s="76" t="s">
        <v>1</v>
      </c>
      <c r="C5" s="76" t="s">
        <v>2</v>
      </c>
      <c r="D5" s="76" t="s">
        <v>3</v>
      </c>
      <c r="E5" s="73" t="s">
        <v>31</v>
      </c>
      <c r="F5" s="73"/>
      <c r="G5" s="73"/>
      <c r="H5" s="73"/>
      <c r="I5" s="73"/>
      <c r="J5" s="70" t="s">
        <v>50</v>
      </c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  <c r="AR5" s="71"/>
      <c r="AS5" s="71"/>
      <c r="AT5" s="71"/>
      <c r="AU5" s="71"/>
      <c r="AV5" s="71"/>
      <c r="AW5" s="71"/>
      <c r="AX5" s="71"/>
      <c r="AY5" s="71"/>
      <c r="AZ5" s="71"/>
      <c r="BA5" s="71"/>
      <c r="BB5" s="71"/>
      <c r="BC5" s="71"/>
      <c r="BD5" s="71"/>
      <c r="BE5" s="71"/>
      <c r="BF5" s="71"/>
      <c r="BG5" s="72"/>
    </row>
    <row r="6" spans="1:62" x14ac:dyDescent="0.25">
      <c r="A6" s="79"/>
      <c r="B6" s="76"/>
      <c r="C6" s="76"/>
      <c r="D6" s="76"/>
      <c r="E6" s="73"/>
      <c r="F6" s="73"/>
      <c r="G6" s="73"/>
      <c r="H6" s="73"/>
      <c r="I6" s="73"/>
      <c r="J6" s="73" t="s">
        <v>4</v>
      </c>
      <c r="K6" s="73"/>
      <c r="L6" s="73"/>
      <c r="M6" s="73"/>
      <c r="N6" s="73"/>
      <c r="O6" s="73" t="s">
        <v>5</v>
      </c>
      <c r="P6" s="73"/>
      <c r="Q6" s="73"/>
      <c r="R6" s="73"/>
      <c r="S6" s="73"/>
      <c r="T6" s="73" t="s">
        <v>6</v>
      </c>
      <c r="U6" s="73"/>
      <c r="V6" s="73"/>
      <c r="W6" s="73"/>
      <c r="X6" s="73"/>
      <c r="Y6" s="73" t="s">
        <v>7</v>
      </c>
      <c r="Z6" s="73"/>
      <c r="AA6" s="73"/>
      <c r="AB6" s="73"/>
      <c r="AC6" s="73"/>
      <c r="AD6" s="73" t="s">
        <v>8</v>
      </c>
      <c r="AE6" s="73"/>
      <c r="AF6" s="73"/>
      <c r="AG6" s="73"/>
      <c r="AH6" s="73"/>
      <c r="AI6" s="73" t="s">
        <v>9</v>
      </c>
      <c r="AJ6" s="73"/>
      <c r="AK6" s="73"/>
      <c r="AL6" s="73"/>
      <c r="AM6" s="73"/>
      <c r="AN6" s="73" t="s">
        <v>10</v>
      </c>
      <c r="AO6" s="73"/>
      <c r="AP6" s="73"/>
      <c r="AQ6" s="73"/>
      <c r="AR6" s="73"/>
      <c r="AS6" s="73" t="s">
        <v>11</v>
      </c>
      <c r="AT6" s="73"/>
      <c r="AU6" s="73"/>
      <c r="AV6" s="73"/>
      <c r="AW6" s="73"/>
      <c r="AX6" s="73" t="s">
        <v>12</v>
      </c>
      <c r="AY6" s="73"/>
      <c r="AZ6" s="73"/>
      <c r="BA6" s="73"/>
      <c r="BB6" s="73"/>
      <c r="BC6" s="73" t="s">
        <v>13</v>
      </c>
      <c r="BD6" s="73"/>
      <c r="BE6" s="73"/>
      <c r="BF6" s="73"/>
      <c r="BG6" s="73"/>
    </row>
    <row r="7" spans="1:62" x14ac:dyDescent="0.25">
      <c r="A7" s="79"/>
      <c r="B7" s="76"/>
      <c r="C7" s="76"/>
      <c r="D7" s="76"/>
      <c r="E7" s="75" t="s">
        <v>14</v>
      </c>
      <c r="F7" s="74" t="s">
        <v>15</v>
      </c>
      <c r="G7" s="74"/>
      <c r="H7" s="74"/>
      <c r="I7" s="74"/>
      <c r="J7" s="75" t="s">
        <v>14</v>
      </c>
      <c r="K7" s="74" t="s">
        <v>15</v>
      </c>
      <c r="L7" s="74"/>
      <c r="M7" s="74"/>
      <c r="N7" s="74"/>
      <c r="O7" s="75" t="s">
        <v>14</v>
      </c>
      <c r="P7" s="74" t="s">
        <v>15</v>
      </c>
      <c r="Q7" s="74"/>
      <c r="R7" s="74"/>
      <c r="S7" s="74"/>
      <c r="T7" s="75" t="s">
        <v>14</v>
      </c>
      <c r="U7" s="74" t="s">
        <v>15</v>
      </c>
      <c r="V7" s="74"/>
      <c r="W7" s="74"/>
      <c r="X7" s="74"/>
      <c r="Y7" s="75" t="s">
        <v>14</v>
      </c>
      <c r="Z7" s="74" t="s">
        <v>15</v>
      </c>
      <c r="AA7" s="74"/>
      <c r="AB7" s="74"/>
      <c r="AC7" s="74"/>
      <c r="AD7" s="75" t="s">
        <v>14</v>
      </c>
      <c r="AE7" s="74" t="s">
        <v>15</v>
      </c>
      <c r="AF7" s="74"/>
      <c r="AG7" s="74"/>
      <c r="AH7" s="74"/>
      <c r="AI7" s="75" t="s">
        <v>14</v>
      </c>
      <c r="AJ7" s="74" t="s">
        <v>15</v>
      </c>
      <c r="AK7" s="74"/>
      <c r="AL7" s="74"/>
      <c r="AM7" s="74"/>
      <c r="AN7" s="75" t="s">
        <v>14</v>
      </c>
      <c r="AO7" s="74" t="s">
        <v>15</v>
      </c>
      <c r="AP7" s="74"/>
      <c r="AQ7" s="74"/>
      <c r="AR7" s="74"/>
      <c r="AS7" s="75" t="s">
        <v>14</v>
      </c>
      <c r="AT7" s="74" t="s">
        <v>15</v>
      </c>
      <c r="AU7" s="74"/>
      <c r="AV7" s="74"/>
      <c r="AW7" s="74"/>
      <c r="AX7" s="75" t="s">
        <v>14</v>
      </c>
      <c r="AY7" s="74" t="s">
        <v>15</v>
      </c>
      <c r="AZ7" s="74"/>
      <c r="BA7" s="74"/>
      <c r="BB7" s="74"/>
      <c r="BC7" s="75" t="s">
        <v>14</v>
      </c>
      <c r="BD7" s="74" t="s">
        <v>15</v>
      </c>
      <c r="BE7" s="74"/>
      <c r="BF7" s="74"/>
      <c r="BG7" s="74"/>
    </row>
    <row r="8" spans="1:62" s="7" customFormat="1" ht="35.25" customHeight="1" x14ac:dyDescent="0.25">
      <c r="A8" s="79"/>
      <c r="B8" s="76"/>
      <c r="C8" s="76"/>
      <c r="D8" s="76"/>
      <c r="E8" s="75"/>
      <c r="F8" s="37" t="s">
        <v>16</v>
      </c>
      <c r="G8" s="37" t="s">
        <v>17</v>
      </c>
      <c r="H8" s="37" t="s">
        <v>18</v>
      </c>
      <c r="I8" s="37" t="s">
        <v>19</v>
      </c>
      <c r="J8" s="75"/>
      <c r="K8" s="37" t="s">
        <v>16</v>
      </c>
      <c r="L8" s="37" t="s">
        <v>17</v>
      </c>
      <c r="M8" s="37" t="s">
        <v>18</v>
      </c>
      <c r="N8" s="37" t="s">
        <v>19</v>
      </c>
      <c r="O8" s="75"/>
      <c r="P8" s="37" t="s">
        <v>16</v>
      </c>
      <c r="Q8" s="37" t="s">
        <v>17</v>
      </c>
      <c r="R8" s="37" t="s">
        <v>18</v>
      </c>
      <c r="S8" s="37" t="s">
        <v>19</v>
      </c>
      <c r="T8" s="75"/>
      <c r="U8" s="37" t="s">
        <v>16</v>
      </c>
      <c r="V8" s="37" t="s">
        <v>17</v>
      </c>
      <c r="W8" s="37" t="s">
        <v>18</v>
      </c>
      <c r="X8" s="37" t="s">
        <v>19</v>
      </c>
      <c r="Y8" s="75"/>
      <c r="Z8" s="37" t="s">
        <v>16</v>
      </c>
      <c r="AA8" s="37" t="s">
        <v>17</v>
      </c>
      <c r="AB8" s="37" t="s">
        <v>18</v>
      </c>
      <c r="AC8" s="37" t="s">
        <v>19</v>
      </c>
      <c r="AD8" s="75"/>
      <c r="AE8" s="37" t="s">
        <v>16</v>
      </c>
      <c r="AF8" s="37" t="s">
        <v>17</v>
      </c>
      <c r="AG8" s="37" t="s">
        <v>18</v>
      </c>
      <c r="AH8" s="37" t="s">
        <v>19</v>
      </c>
      <c r="AI8" s="75"/>
      <c r="AJ8" s="37" t="s">
        <v>16</v>
      </c>
      <c r="AK8" s="37" t="s">
        <v>17</v>
      </c>
      <c r="AL8" s="37" t="s">
        <v>18</v>
      </c>
      <c r="AM8" s="37" t="s">
        <v>19</v>
      </c>
      <c r="AN8" s="75"/>
      <c r="AO8" s="37" t="s">
        <v>16</v>
      </c>
      <c r="AP8" s="37" t="s">
        <v>17</v>
      </c>
      <c r="AQ8" s="37" t="s">
        <v>18</v>
      </c>
      <c r="AR8" s="37" t="s">
        <v>19</v>
      </c>
      <c r="AS8" s="75"/>
      <c r="AT8" s="37" t="s">
        <v>16</v>
      </c>
      <c r="AU8" s="37" t="s">
        <v>17</v>
      </c>
      <c r="AV8" s="37" t="s">
        <v>18</v>
      </c>
      <c r="AW8" s="37" t="s">
        <v>19</v>
      </c>
      <c r="AX8" s="75"/>
      <c r="AY8" s="37" t="s">
        <v>16</v>
      </c>
      <c r="AZ8" s="37" t="s">
        <v>17</v>
      </c>
      <c r="BA8" s="37" t="s">
        <v>18</v>
      </c>
      <c r="BB8" s="37" t="s">
        <v>19</v>
      </c>
      <c r="BC8" s="75"/>
      <c r="BD8" s="37" t="s">
        <v>16</v>
      </c>
      <c r="BE8" s="37" t="s">
        <v>17</v>
      </c>
      <c r="BF8" s="37" t="s">
        <v>18</v>
      </c>
      <c r="BG8" s="37" t="s">
        <v>19</v>
      </c>
    </row>
    <row r="9" spans="1:62" s="7" customFormat="1" x14ac:dyDescent="0.25">
      <c r="A9" s="38">
        <v>1</v>
      </c>
      <c r="B9" s="37">
        <v>2</v>
      </c>
      <c r="C9" s="37">
        <v>3</v>
      </c>
      <c r="D9" s="37">
        <v>4</v>
      </c>
      <c r="E9" s="37">
        <v>5</v>
      </c>
      <c r="F9" s="38">
        <v>6</v>
      </c>
      <c r="G9" s="37">
        <v>6</v>
      </c>
      <c r="H9" s="37">
        <v>7</v>
      </c>
      <c r="I9" s="37">
        <v>8</v>
      </c>
      <c r="J9" s="38" t="s">
        <v>62</v>
      </c>
      <c r="K9" s="37">
        <v>11</v>
      </c>
      <c r="L9" s="37">
        <v>10</v>
      </c>
      <c r="M9" s="37">
        <v>11</v>
      </c>
      <c r="N9" s="38" t="s">
        <v>63</v>
      </c>
      <c r="O9" s="37">
        <v>13</v>
      </c>
      <c r="P9" s="37">
        <v>16</v>
      </c>
      <c r="Q9" s="37">
        <v>14</v>
      </c>
      <c r="R9" s="38" t="s">
        <v>64</v>
      </c>
      <c r="S9" s="37">
        <v>16</v>
      </c>
      <c r="T9" s="37">
        <v>17</v>
      </c>
      <c r="U9" s="37">
        <v>21</v>
      </c>
      <c r="V9" s="38" t="s">
        <v>65</v>
      </c>
      <c r="W9" s="37">
        <v>19</v>
      </c>
      <c r="X9" s="37">
        <v>20</v>
      </c>
      <c r="Y9" s="37">
        <v>21</v>
      </c>
      <c r="Z9" s="38">
        <v>26</v>
      </c>
      <c r="AA9" s="37">
        <v>22</v>
      </c>
      <c r="AB9" s="37">
        <v>23</v>
      </c>
      <c r="AC9" s="37">
        <v>24</v>
      </c>
      <c r="AD9" s="38" t="s">
        <v>66</v>
      </c>
      <c r="AE9" s="37">
        <v>31</v>
      </c>
      <c r="AF9" s="37">
        <v>26</v>
      </c>
      <c r="AG9" s="37">
        <v>27</v>
      </c>
      <c r="AH9" s="38" t="s">
        <v>67</v>
      </c>
      <c r="AI9" s="37">
        <v>29</v>
      </c>
      <c r="AJ9" s="37">
        <v>36</v>
      </c>
      <c r="AK9" s="37">
        <v>30</v>
      </c>
      <c r="AL9" s="38" t="s">
        <v>68</v>
      </c>
      <c r="AM9" s="37">
        <v>32</v>
      </c>
      <c r="AN9" s="37">
        <v>33</v>
      </c>
      <c r="AO9" s="37">
        <v>41</v>
      </c>
      <c r="AP9" s="38" t="s">
        <v>69</v>
      </c>
      <c r="AQ9" s="37">
        <v>35</v>
      </c>
      <c r="AR9" s="37">
        <v>36</v>
      </c>
      <c r="AS9" s="37">
        <v>37</v>
      </c>
      <c r="AT9" s="38">
        <v>46</v>
      </c>
      <c r="AU9" s="37">
        <v>38</v>
      </c>
      <c r="AV9" s="37">
        <v>39</v>
      </c>
      <c r="AW9" s="37">
        <v>40</v>
      </c>
      <c r="AX9" s="38" t="s">
        <v>70</v>
      </c>
      <c r="AY9" s="37">
        <v>51</v>
      </c>
      <c r="AZ9" s="37">
        <v>42</v>
      </c>
      <c r="BA9" s="37">
        <v>43</v>
      </c>
      <c r="BB9" s="38" t="s">
        <v>71</v>
      </c>
      <c r="BC9" s="37">
        <v>45</v>
      </c>
      <c r="BD9" s="37">
        <v>56</v>
      </c>
      <c r="BE9" s="37">
        <v>46</v>
      </c>
      <c r="BF9" s="38" t="s">
        <v>72</v>
      </c>
      <c r="BG9" s="37">
        <v>48</v>
      </c>
    </row>
    <row r="10" spans="1:62" s="9" customFormat="1" x14ac:dyDescent="0.25">
      <c r="A10" s="38"/>
      <c r="B10" s="76" t="s">
        <v>29</v>
      </c>
      <c r="C10" s="76"/>
      <c r="D10" s="76"/>
      <c r="E10" s="8">
        <f>E11+E23</f>
        <v>140048.29999999999</v>
      </c>
      <c r="F10" s="8">
        <f t="shared" ref="F10:BG10" si="0">F11+F23</f>
        <v>0</v>
      </c>
      <c r="G10" s="8">
        <f t="shared" si="0"/>
        <v>0</v>
      </c>
      <c r="H10" s="8">
        <f t="shared" si="0"/>
        <v>130952.9</v>
      </c>
      <c r="I10" s="8">
        <f t="shared" si="0"/>
        <v>9095.4</v>
      </c>
      <c r="J10" s="8">
        <f t="shared" si="0"/>
        <v>37551.999999999993</v>
      </c>
      <c r="K10" s="8">
        <f t="shared" si="0"/>
        <v>0</v>
      </c>
      <c r="L10" s="8">
        <f t="shared" si="0"/>
        <v>0</v>
      </c>
      <c r="M10" s="8">
        <f t="shared" si="0"/>
        <v>37238.6</v>
      </c>
      <c r="N10" s="8">
        <f t="shared" si="0"/>
        <v>313.39999999999998</v>
      </c>
      <c r="O10" s="8">
        <f t="shared" si="0"/>
        <v>42329.600000000006</v>
      </c>
      <c r="P10" s="8">
        <f t="shared" si="0"/>
        <v>0</v>
      </c>
      <c r="Q10" s="8">
        <f t="shared" si="0"/>
        <v>0</v>
      </c>
      <c r="R10" s="8">
        <f t="shared" si="0"/>
        <v>33950.700000000004</v>
      </c>
      <c r="S10" s="8">
        <f t="shared" si="0"/>
        <v>8378.9</v>
      </c>
      <c r="T10" s="8">
        <f t="shared" si="0"/>
        <v>60166.7</v>
      </c>
      <c r="U10" s="8">
        <f t="shared" si="0"/>
        <v>0</v>
      </c>
      <c r="V10" s="8">
        <f t="shared" si="0"/>
        <v>0</v>
      </c>
      <c r="W10" s="8">
        <f t="shared" si="0"/>
        <v>59763.6</v>
      </c>
      <c r="X10" s="8">
        <f t="shared" si="0"/>
        <v>403.1</v>
      </c>
      <c r="Y10" s="8">
        <f t="shared" si="0"/>
        <v>0</v>
      </c>
      <c r="Z10" s="8">
        <f t="shared" si="0"/>
        <v>0</v>
      </c>
      <c r="AA10" s="8">
        <f t="shared" si="0"/>
        <v>0</v>
      </c>
      <c r="AB10" s="8">
        <f t="shared" si="0"/>
        <v>0</v>
      </c>
      <c r="AC10" s="8">
        <f t="shared" si="0"/>
        <v>0</v>
      </c>
      <c r="AD10" s="8">
        <f t="shared" si="0"/>
        <v>0</v>
      </c>
      <c r="AE10" s="8">
        <f t="shared" si="0"/>
        <v>0</v>
      </c>
      <c r="AF10" s="8">
        <f t="shared" si="0"/>
        <v>0</v>
      </c>
      <c r="AG10" s="8">
        <f t="shared" si="0"/>
        <v>0</v>
      </c>
      <c r="AH10" s="8">
        <f t="shared" si="0"/>
        <v>0</v>
      </c>
      <c r="AI10" s="8">
        <f t="shared" si="0"/>
        <v>0</v>
      </c>
      <c r="AJ10" s="8">
        <f t="shared" si="0"/>
        <v>0</v>
      </c>
      <c r="AK10" s="8">
        <f t="shared" si="0"/>
        <v>0</v>
      </c>
      <c r="AL10" s="8">
        <f t="shared" si="0"/>
        <v>0</v>
      </c>
      <c r="AM10" s="8">
        <f t="shared" si="0"/>
        <v>0</v>
      </c>
      <c r="AN10" s="8">
        <f t="shared" si="0"/>
        <v>0</v>
      </c>
      <c r="AO10" s="8">
        <f t="shared" si="0"/>
        <v>0</v>
      </c>
      <c r="AP10" s="8">
        <f t="shared" si="0"/>
        <v>0</v>
      </c>
      <c r="AQ10" s="8">
        <f t="shared" si="0"/>
        <v>0</v>
      </c>
      <c r="AR10" s="8">
        <f t="shared" si="0"/>
        <v>0</v>
      </c>
      <c r="AS10" s="8">
        <f t="shared" si="0"/>
        <v>0</v>
      </c>
      <c r="AT10" s="8">
        <f t="shared" si="0"/>
        <v>0</v>
      </c>
      <c r="AU10" s="8">
        <f t="shared" si="0"/>
        <v>0</v>
      </c>
      <c r="AV10" s="8">
        <f t="shared" si="0"/>
        <v>0</v>
      </c>
      <c r="AW10" s="8">
        <f t="shared" si="0"/>
        <v>0</v>
      </c>
      <c r="AX10" s="8">
        <f t="shared" si="0"/>
        <v>0</v>
      </c>
      <c r="AY10" s="8">
        <f t="shared" si="0"/>
        <v>0</v>
      </c>
      <c r="AZ10" s="8">
        <f t="shared" si="0"/>
        <v>0</v>
      </c>
      <c r="BA10" s="8">
        <f t="shared" si="0"/>
        <v>0</v>
      </c>
      <c r="BB10" s="8">
        <f t="shared" si="0"/>
        <v>0</v>
      </c>
      <c r="BC10" s="8">
        <f t="shared" si="0"/>
        <v>0</v>
      </c>
      <c r="BD10" s="8">
        <f t="shared" si="0"/>
        <v>0</v>
      </c>
      <c r="BE10" s="8">
        <f t="shared" si="0"/>
        <v>0</v>
      </c>
      <c r="BF10" s="8">
        <f t="shared" si="0"/>
        <v>0</v>
      </c>
      <c r="BG10" s="8">
        <f t="shared" si="0"/>
        <v>0</v>
      </c>
    </row>
    <row r="11" spans="1:62" s="9" customFormat="1" ht="35.25" customHeight="1" x14ac:dyDescent="0.25">
      <c r="A11" s="38" t="s">
        <v>20</v>
      </c>
      <c r="B11" s="80" t="s">
        <v>36</v>
      </c>
      <c r="C11" s="80"/>
      <c r="D11" s="80"/>
      <c r="E11" s="8">
        <f>SUM(E12:E22)</f>
        <v>5378.0000000000009</v>
      </c>
      <c r="F11" s="8">
        <f t="shared" ref="F11:BG11" si="1">SUM(F12:F22)</f>
        <v>0</v>
      </c>
      <c r="G11" s="8">
        <f t="shared" si="1"/>
        <v>0</v>
      </c>
      <c r="H11" s="8">
        <f t="shared" si="1"/>
        <v>5378.0000000000009</v>
      </c>
      <c r="I11" s="8">
        <f t="shared" si="1"/>
        <v>0</v>
      </c>
      <c r="J11" s="8">
        <f t="shared" si="1"/>
        <v>857.69999999999993</v>
      </c>
      <c r="K11" s="8">
        <f t="shared" si="1"/>
        <v>0</v>
      </c>
      <c r="L11" s="8">
        <f t="shared" si="1"/>
        <v>0</v>
      </c>
      <c r="M11" s="8">
        <f t="shared" si="1"/>
        <v>857.69999999999993</v>
      </c>
      <c r="N11" s="8">
        <f t="shared" si="1"/>
        <v>0</v>
      </c>
      <c r="O11" s="8">
        <f t="shared" si="1"/>
        <v>2252.4</v>
      </c>
      <c r="P11" s="8">
        <f t="shared" si="1"/>
        <v>0</v>
      </c>
      <c r="Q11" s="8">
        <f t="shared" si="1"/>
        <v>0</v>
      </c>
      <c r="R11" s="8">
        <f t="shared" si="1"/>
        <v>2252.4</v>
      </c>
      <c r="S11" s="8">
        <f t="shared" si="1"/>
        <v>0</v>
      </c>
      <c r="T11" s="8">
        <f t="shared" si="1"/>
        <v>2267.9</v>
      </c>
      <c r="U11" s="8">
        <f t="shared" si="1"/>
        <v>0</v>
      </c>
      <c r="V11" s="8">
        <f t="shared" si="1"/>
        <v>0</v>
      </c>
      <c r="W11" s="8">
        <f t="shared" si="1"/>
        <v>2267.9</v>
      </c>
      <c r="X11" s="8">
        <f t="shared" si="1"/>
        <v>0</v>
      </c>
      <c r="Y11" s="8">
        <f t="shared" si="1"/>
        <v>0</v>
      </c>
      <c r="Z11" s="8">
        <f t="shared" si="1"/>
        <v>0</v>
      </c>
      <c r="AA11" s="8">
        <f t="shared" si="1"/>
        <v>0</v>
      </c>
      <c r="AB11" s="8">
        <f t="shared" si="1"/>
        <v>0</v>
      </c>
      <c r="AC11" s="8">
        <f t="shared" si="1"/>
        <v>0</v>
      </c>
      <c r="AD11" s="8">
        <f t="shared" si="1"/>
        <v>0</v>
      </c>
      <c r="AE11" s="8">
        <f t="shared" si="1"/>
        <v>0</v>
      </c>
      <c r="AF11" s="8">
        <f t="shared" si="1"/>
        <v>0</v>
      </c>
      <c r="AG11" s="8">
        <f t="shared" si="1"/>
        <v>0</v>
      </c>
      <c r="AH11" s="8">
        <f t="shared" si="1"/>
        <v>0</v>
      </c>
      <c r="AI11" s="8">
        <f t="shared" si="1"/>
        <v>0</v>
      </c>
      <c r="AJ11" s="8">
        <f t="shared" si="1"/>
        <v>0</v>
      </c>
      <c r="AK11" s="8">
        <f t="shared" si="1"/>
        <v>0</v>
      </c>
      <c r="AL11" s="8">
        <f t="shared" si="1"/>
        <v>0</v>
      </c>
      <c r="AM11" s="8">
        <f t="shared" si="1"/>
        <v>0</v>
      </c>
      <c r="AN11" s="8">
        <f t="shared" si="1"/>
        <v>0</v>
      </c>
      <c r="AO11" s="8">
        <f t="shared" si="1"/>
        <v>0</v>
      </c>
      <c r="AP11" s="8">
        <f t="shared" si="1"/>
        <v>0</v>
      </c>
      <c r="AQ11" s="8">
        <f t="shared" si="1"/>
        <v>0</v>
      </c>
      <c r="AR11" s="8">
        <f t="shared" si="1"/>
        <v>0</v>
      </c>
      <c r="AS11" s="8">
        <f t="shared" si="1"/>
        <v>0</v>
      </c>
      <c r="AT11" s="8">
        <f t="shared" si="1"/>
        <v>0</v>
      </c>
      <c r="AU11" s="8">
        <f t="shared" si="1"/>
        <v>0</v>
      </c>
      <c r="AV11" s="8">
        <f t="shared" si="1"/>
        <v>0</v>
      </c>
      <c r="AW11" s="8">
        <f t="shared" si="1"/>
        <v>0</v>
      </c>
      <c r="AX11" s="8">
        <f t="shared" si="1"/>
        <v>0</v>
      </c>
      <c r="AY11" s="8">
        <f t="shared" si="1"/>
        <v>0</v>
      </c>
      <c r="AZ11" s="8">
        <f t="shared" si="1"/>
        <v>0</v>
      </c>
      <c r="BA11" s="8">
        <f t="shared" si="1"/>
        <v>0</v>
      </c>
      <c r="BB11" s="8">
        <f t="shared" si="1"/>
        <v>0</v>
      </c>
      <c r="BC11" s="8">
        <f t="shared" si="1"/>
        <v>0</v>
      </c>
      <c r="BD11" s="8">
        <f t="shared" si="1"/>
        <v>0</v>
      </c>
      <c r="BE11" s="8">
        <f t="shared" si="1"/>
        <v>0</v>
      </c>
      <c r="BF11" s="8">
        <f t="shared" si="1"/>
        <v>0</v>
      </c>
      <c r="BG11" s="8">
        <f t="shared" si="1"/>
        <v>0</v>
      </c>
    </row>
    <row r="12" spans="1:62" ht="99" x14ac:dyDescent="0.25">
      <c r="A12" s="10" t="s">
        <v>27</v>
      </c>
      <c r="B12" s="56" t="s">
        <v>37</v>
      </c>
      <c r="C12" s="19" t="s">
        <v>21</v>
      </c>
      <c r="D12" s="19" t="s">
        <v>21</v>
      </c>
      <c r="E12" s="11">
        <f>J12+O12+T12+Y12+AD12+AI12+AN12+AS12+AX12+BC12</f>
        <v>772.9</v>
      </c>
      <c r="F12" s="11">
        <f>K12+P12+U12+Z12+AE12+AJ12+AO12+AT12+AY12+BD12</f>
        <v>0</v>
      </c>
      <c r="G12" s="11">
        <f t="shared" ref="G12:I12" si="2">L12+Q12+V12+AA12+AF12+AK12+AP12+AU12+AZ12+BE12</f>
        <v>0</v>
      </c>
      <c r="H12" s="11">
        <f t="shared" si="2"/>
        <v>772.9</v>
      </c>
      <c r="I12" s="11">
        <f t="shared" si="2"/>
        <v>0</v>
      </c>
      <c r="J12" s="12">
        <f>M12</f>
        <v>772.9</v>
      </c>
      <c r="K12" s="27">
        <v>0</v>
      </c>
      <c r="L12" s="27">
        <v>0</v>
      </c>
      <c r="M12" s="21">
        <v>772.9</v>
      </c>
      <c r="N12" s="27">
        <v>0</v>
      </c>
      <c r="O12" s="25">
        <f>R12</f>
        <v>0</v>
      </c>
      <c r="P12" s="27">
        <v>0</v>
      </c>
      <c r="Q12" s="27">
        <v>0</v>
      </c>
      <c r="R12" s="26">
        <v>0</v>
      </c>
      <c r="S12" s="27">
        <v>0</v>
      </c>
      <c r="T12" s="25">
        <f>W12</f>
        <v>0</v>
      </c>
      <c r="U12" s="27">
        <v>0</v>
      </c>
      <c r="V12" s="27">
        <v>0</v>
      </c>
      <c r="W12" s="26">
        <v>0</v>
      </c>
      <c r="X12" s="27">
        <v>0</v>
      </c>
      <c r="Y12" s="25">
        <f>AB12</f>
        <v>0</v>
      </c>
      <c r="Z12" s="27">
        <v>0</v>
      </c>
      <c r="AA12" s="27">
        <v>0</v>
      </c>
      <c r="AB12" s="26">
        <v>0</v>
      </c>
      <c r="AC12" s="27">
        <v>0</v>
      </c>
      <c r="AD12" s="25">
        <f>AG12</f>
        <v>0</v>
      </c>
      <c r="AE12" s="27">
        <v>0</v>
      </c>
      <c r="AF12" s="27">
        <v>0</v>
      </c>
      <c r="AG12" s="26">
        <v>0</v>
      </c>
      <c r="AH12" s="27">
        <v>0</v>
      </c>
      <c r="AI12" s="25">
        <f>AL12</f>
        <v>0</v>
      </c>
      <c r="AJ12" s="27">
        <v>0</v>
      </c>
      <c r="AK12" s="27">
        <v>0</v>
      </c>
      <c r="AL12" s="26">
        <v>0</v>
      </c>
      <c r="AM12" s="27">
        <v>0</v>
      </c>
      <c r="AN12" s="25">
        <f>AQ12</f>
        <v>0</v>
      </c>
      <c r="AO12" s="27">
        <v>0</v>
      </c>
      <c r="AP12" s="27">
        <v>0</v>
      </c>
      <c r="AQ12" s="26">
        <v>0</v>
      </c>
      <c r="AR12" s="27">
        <v>0</v>
      </c>
      <c r="AS12" s="25">
        <f>AV12</f>
        <v>0</v>
      </c>
      <c r="AT12" s="27">
        <v>0</v>
      </c>
      <c r="AU12" s="27">
        <v>0</v>
      </c>
      <c r="AV12" s="26">
        <v>0</v>
      </c>
      <c r="AW12" s="27">
        <v>0</v>
      </c>
      <c r="AX12" s="25">
        <f>BA12</f>
        <v>0</v>
      </c>
      <c r="AY12" s="27">
        <v>0</v>
      </c>
      <c r="AZ12" s="27">
        <v>0</v>
      </c>
      <c r="BA12" s="26">
        <v>0</v>
      </c>
      <c r="BB12" s="27">
        <v>0</v>
      </c>
      <c r="BC12" s="25">
        <f>BF12</f>
        <v>0</v>
      </c>
      <c r="BD12" s="27">
        <v>0</v>
      </c>
      <c r="BE12" s="27">
        <v>0</v>
      </c>
      <c r="BF12" s="26">
        <v>0</v>
      </c>
      <c r="BG12" s="27">
        <v>0</v>
      </c>
    </row>
    <row r="13" spans="1:62" ht="99" x14ac:dyDescent="0.25">
      <c r="A13" s="10" t="s">
        <v>28</v>
      </c>
      <c r="B13" s="56" t="s">
        <v>38</v>
      </c>
      <c r="C13" s="19" t="s">
        <v>21</v>
      </c>
      <c r="D13" s="19" t="s">
        <v>21</v>
      </c>
      <c r="E13" s="11">
        <f t="shared" ref="E13" si="3">J13+O13+T13+Y13+AD13+AI13+AN13+AS13+AX13+BC13</f>
        <v>84.8</v>
      </c>
      <c r="F13" s="11">
        <f t="shared" ref="F13" si="4">K13+P13+U13+Z13+AE13+AJ13+AO13+AT13+AY13+BD13</f>
        <v>0</v>
      </c>
      <c r="G13" s="11">
        <f t="shared" ref="G13:G14" si="5">L13+Q13+V13+AA13+AF13+AK13+AP13+AU13+AZ13+BE13</f>
        <v>0</v>
      </c>
      <c r="H13" s="11">
        <f t="shared" ref="H13:H14" si="6">M13+R13+W13+AB13+AG13+AL13+AQ13+AV13+BA13+BF13</f>
        <v>84.8</v>
      </c>
      <c r="I13" s="11">
        <f t="shared" ref="I13:I14" si="7">N13+S13+X13+AC13+AH13+AM13+AR13+AW13+BB13+BG13</f>
        <v>0</v>
      </c>
      <c r="J13" s="12">
        <f t="shared" ref="J13" si="8">M13</f>
        <v>84.8</v>
      </c>
      <c r="K13" s="27">
        <v>0</v>
      </c>
      <c r="L13" s="27">
        <v>0</v>
      </c>
      <c r="M13" s="21">
        <v>84.8</v>
      </c>
      <c r="N13" s="27">
        <v>0</v>
      </c>
      <c r="O13" s="25">
        <f t="shared" ref="O13" si="9">R13</f>
        <v>0</v>
      </c>
      <c r="P13" s="27">
        <v>0</v>
      </c>
      <c r="Q13" s="27">
        <v>0</v>
      </c>
      <c r="R13" s="26">
        <v>0</v>
      </c>
      <c r="S13" s="27">
        <v>0</v>
      </c>
      <c r="T13" s="25">
        <f t="shared" ref="T13" si="10">W13</f>
        <v>0</v>
      </c>
      <c r="U13" s="27">
        <v>0</v>
      </c>
      <c r="V13" s="27">
        <v>0</v>
      </c>
      <c r="W13" s="26">
        <v>0</v>
      </c>
      <c r="X13" s="27">
        <v>0</v>
      </c>
      <c r="Y13" s="25">
        <f t="shared" ref="Y13" si="11">AB13</f>
        <v>0</v>
      </c>
      <c r="Z13" s="27">
        <v>0</v>
      </c>
      <c r="AA13" s="27">
        <v>0</v>
      </c>
      <c r="AB13" s="26">
        <v>0</v>
      </c>
      <c r="AC13" s="27">
        <v>0</v>
      </c>
      <c r="AD13" s="25">
        <f t="shared" ref="AD13" si="12">AG13</f>
        <v>0</v>
      </c>
      <c r="AE13" s="27">
        <v>0</v>
      </c>
      <c r="AF13" s="27">
        <v>0</v>
      </c>
      <c r="AG13" s="26">
        <v>0</v>
      </c>
      <c r="AH13" s="27">
        <v>0</v>
      </c>
      <c r="AI13" s="25">
        <f t="shared" ref="AI13" si="13">AL13</f>
        <v>0</v>
      </c>
      <c r="AJ13" s="27">
        <v>0</v>
      </c>
      <c r="AK13" s="27">
        <v>0</v>
      </c>
      <c r="AL13" s="26">
        <v>0</v>
      </c>
      <c r="AM13" s="27">
        <v>0</v>
      </c>
      <c r="AN13" s="25">
        <f t="shared" ref="AN13" si="14">AQ13</f>
        <v>0</v>
      </c>
      <c r="AO13" s="27">
        <v>0</v>
      </c>
      <c r="AP13" s="27">
        <v>0</v>
      </c>
      <c r="AQ13" s="26">
        <v>0</v>
      </c>
      <c r="AR13" s="27">
        <v>0</v>
      </c>
      <c r="AS13" s="25">
        <f t="shared" ref="AS13" si="15">AV13</f>
        <v>0</v>
      </c>
      <c r="AT13" s="27">
        <v>0</v>
      </c>
      <c r="AU13" s="27">
        <v>0</v>
      </c>
      <c r="AV13" s="26">
        <v>0</v>
      </c>
      <c r="AW13" s="27">
        <v>0</v>
      </c>
      <c r="AX13" s="25">
        <f t="shared" ref="AX13" si="16">BA13</f>
        <v>0</v>
      </c>
      <c r="AY13" s="27">
        <v>0</v>
      </c>
      <c r="AZ13" s="27">
        <v>0</v>
      </c>
      <c r="BA13" s="26">
        <v>0</v>
      </c>
      <c r="BB13" s="27">
        <v>0</v>
      </c>
      <c r="BC13" s="25">
        <f t="shared" ref="BC13" si="17">BF13</f>
        <v>0</v>
      </c>
      <c r="BD13" s="27">
        <v>0</v>
      </c>
      <c r="BE13" s="27">
        <v>0</v>
      </c>
      <c r="BF13" s="26">
        <v>0</v>
      </c>
      <c r="BG13" s="27">
        <v>0</v>
      </c>
    </row>
    <row r="14" spans="1:62" ht="132" x14ac:dyDescent="0.25">
      <c r="A14" s="10" t="s">
        <v>83</v>
      </c>
      <c r="B14" s="56" t="s">
        <v>85</v>
      </c>
      <c r="C14" s="19" t="s">
        <v>21</v>
      </c>
      <c r="D14" s="19" t="s">
        <v>21</v>
      </c>
      <c r="E14" s="11">
        <f>J14+O14+T14+Y14+AD14+AI14+AN14+AS14+AX14+BC14</f>
        <v>1476.2</v>
      </c>
      <c r="F14" s="11">
        <f>K14+P14+U14+Z14+AE14+AJ14+AO14+AT14+AY14+BD14</f>
        <v>0</v>
      </c>
      <c r="G14" s="11">
        <f t="shared" si="5"/>
        <v>0</v>
      </c>
      <c r="H14" s="11">
        <f t="shared" si="6"/>
        <v>1476.2</v>
      </c>
      <c r="I14" s="11">
        <f t="shared" si="7"/>
        <v>0</v>
      </c>
      <c r="J14" s="40">
        <f>M14</f>
        <v>0</v>
      </c>
      <c r="K14" s="27">
        <v>0</v>
      </c>
      <c r="L14" s="27">
        <v>0</v>
      </c>
      <c r="M14" s="41">
        <v>0</v>
      </c>
      <c r="N14" s="27">
        <v>0</v>
      </c>
      <c r="O14" s="35">
        <f>R14</f>
        <v>1476.2</v>
      </c>
      <c r="P14" s="27">
        <v>0</v>
      </c>
      <c r="Q14" s="27">
        <v>0</v>
      </c>
      <c r="R14" s="42">
        <v>1476.2</v>
      </c>
      <c r="S14" s="27">
        <v>0</v>
      </c>
      <c r="T14" s="25">
        <f>W14</f>
        <v>0</v>
      </c>
      <c r="U14" s="27">
        <v>0</v>
      </c>
      <c r="V14" s="27">
        <v>0</v>
      </c>
      <c r="W14" s="26">
        <v>0</v>
      </c>
      <c r="X14" s="27">
        <v>0</v>
      </c>
      <c r="Y14" s="25">
        <f>AB14</f>
        <v>0</v>
      </c>
      <c r="Z14" s="27">
        <v>0</v>
      </c>
      <c r="AA14" s="27">
        <v>0</v>
      </c>
      <c r="AB14" s="26">
        <v>0</v>
      </c>
      <c r="AC14" s="27">
        <v>0</v>
      </c>
      <c r="AD14" s="25">
        <f>AG14</f>
        <v>0</v>
      </c>
      <c r="AE14" s="27">
        <v>0</v>
      </c>
      <c r="AF14" s="27">
        <v>0</v>
      </c>
      <c r="AG14" s="26">
        <v>0</v>
      </c>
      <c r="AH14" s="27">
        <v>0</v>
      </c>
      <c r="AI14" s="25">
        <f>AL14</f>
        <v>0</v>
      </c>
      <c r="AJ14" s="27">
        <v>0</v>
      </c>
      <c r="AK14" s="27">
        <v>0</v>
      </c>
      <c r="AL14" s="26">
        <v>0</v>
      </c>
      <c r="AM14" s="27">
        <v>0</v>
      </c>
      <c r="AN14" s="25">
        <f>AQ14</f>
        <v>0</v>
      </c>
      <c r="AO14" s="27">
        <v>0</v>
      </c>
      <c r="AP14" s="27">
        <v>0</v>
      </c>
      <c r="AQ14" s="26">
        <v>0</v>
      </c>
      <c r="AR14" s="27">
        <v>0</v>
      </c>
      <c r="AS14" s="25">
        <f>AV14</f>
        <v>0</v>
      </c>
      <c r="AT14" s="27">
        <v>0</v>
      </c>
      <c r="AU14" s="27">
        <v>0</v>
      </c>
      <c r="AV14" s="26">
        <v>0</v>
      </c>
      <c r="AW14" s="27">
        <v>0</v>
      </c>
      <c r="AX14" s="25">
        <f>BA14</f>
        <v>0</v>
      </c>
      <c r="AY14" s="27">
        <v>0</v>
      </c>
      <c r="AZ14" s="27">
        <v>0</v>
      </c>
      <c r="BA14" s="26">
        <v>0</v>
      </c>
      <c r="BB14" s="27">
        <v>0</v>
      </c>
      <c r="BC14" s="25">
        <f>BF14</f>
        <v>0</v>
      </c>
      <c r="BD14" s="27">
        <v>0</v>
      </c>
      <c r="BE14" s="27">
        <v>0</v>
      </c>
      <c r="BF14" s="26">
        <v>0</v>
      </c>
      <c r="BG14" s="27">
        <v>0</v>
      </c>
    </row>
    <row r="15" spans="1:62" ht="115.5" x14ac:dyDescent="0.25">
      <c r="A15" s="10" t="s">
        <v>84</v>
      </c>
      <c r="B15" s="56" t="s">
        <v>86</v>
      </c>
      <c r="C15" s="19" t="s">
        <v>21</v>
      </c>
      <c r="D15" s="19" t="s">
        <v>21</v>
      </c>
      <c r="E15" s="11">
        <f t="shared" ref="E15" si="18">J15+O15+T15+Y15+AD15+AI15+AN15+AS15+AX15+BC15</f>
        <v>310.3</v>
      </c>
      <c r="F15" s="11">
        <f t="shared" ref="F15" si="19">K15+P15+U15+Z15+AE15+AJ15+AO15+AT15+AY15+BD15</f>
        <v>0</v>
      </c>
      <c r="G15" s="11">
        <f t="shared" ref="G15" si="20">L15+Q15+V15+AA15+AF15+AK15+AP15+AU15+AZ15+BE15</f>
        <v>0</v>
      </c>
      <c r="H15" s="11">
        <f t="shared" ref="H15" si="21">M15+R15+W15+AB15+AG15+AL15+AQ15+AV15+BA15+BF15</f>
        <v>310.3</v>
      </c>
      <c r="I15" s="11">
        <f t="shared" ref="I15" si="22">N15+S15+X15+AC15+AH15+AM15+AR15+AW15+BB15+BG15</f>
        <v>0</v>
      </c>
      <c r="J15" s="40">
        <f t="shared" ref="J15" si="23">M15</f>
        <v>0</v>
      </c>
      <c r="K15" s="27">
        <v>0</v>
      </c>
      <c r="L15" s="27">
        <v>0</v>
      </c>
      <c r="M15" s="41">
        <v>0</v>
      </c>
      <c r="N15" s="27">
        <v>0</v>
      </c>
      <c r="O15" s="35">
        <f t="shared" ref="O15" si="24">R15</f>
        <v>310.3</v>
      </c>
      <c r="P15" s="27">
        <v>0</v>
      </c>
      <c r="Q15" s="27">
        <v>0</v>
      </c>
      <c r="R15" s="42">
        <v>310.3</v>
      </c>
      <c r="S15" s="27">
        <v>0</v>
      </c>
      <c r="T15" s="25">
        <f t="shared" ref="T15" si="25">W15</f>
        <v>0</v>
      </c>
      <c r="U15" s="27">
        <v>0</v>
      </c>
      <c r="V15" s="27">
        <v>0</v>
      </c>
      <c r="W15" s="26">
        <v>0</v>
      </c>
      <c r="X15" s="27">
        <v>0</v>
      </c>
      <c r="Y15" s="25">
        <f t="shared" ref="Y15" si="26">AB15</f>
        <v>0</v>
      </c>
      <c r="Z15" s="27">
        <v>0</v>
      </c>
      <c r="AA15" s="27">
        <v>0</v>
      </c>
      <c r="AB15" s="26">
        <v>0</v>
      </c>
      <c r="AC15" s="27">
        <v>0</v>
      </c>
      <c r="AD15" s="25">
        <f t="shared" ref="AD15" si="27">AG15</f>
        <v>0</v>
      </c>
      <c r="AE15" s="27">
        <v>0</v>
      </c>
      <c r="AF15" s="27">
        <v>0</v>
      </c>
      <c r="AG15" s="26">
        <v>0</v>
      </c>
      <c r="AH15" s="27">
        <v>0</v>
      </c>
      <c r="AI15" s="25">
        <f t="shared" ref="AI15" si="28">AL15</f>
        <v>0</v>
      </c>
      <c r="AJ15" s="27">
        <v>0</v>
      </c>
      <c r="AK15" s="27">
        <v>0</v>
      </c>
      <c r="AL15" s="26">
        <v>0</v>
      </c>
      <c r="AM15" s="27">
        <v>0</v>
      </c>
      <c r="AN15" s="25">
        <f t="shared" ref="AN15" si="29">AQ15</f>
        <v>0</v>
      </c>
      <c r="AO15" s="27">
        <v>0</v>
      </c>
      <c r="AP15" s="27">
        <v>0</v>
      </c>
      <c r="AQ15" s="26">
        <v>0</v>
      </c>
      <c r="AR15" s="27">
        <v>0</v>
      </c>
      <c r="AS15" s="25">
        <f t="shared" ref="AS15" si="30">AV15</f>
        <v>0</v>
      </c>
      <c r="AT15" s="27">
        <v>0</v>
      </c>
      <c r="AU15" s="27">
        <v>0</v>
      </c>
      <c r="AV15" s="26">
        <v>0</v>
      </c>
      <c r="AW15" s="27">
        <v>0</v>
      </c>
      <c r="AX15" s="25">
        <f t="shared" ref="AX15" si="31">BA15</f>
        <v>0</v>
      </c>
      <c r="AY15" s="27">
        <v>0</v>
      </c>
      <c r="AZ15" s="27">
        <v>0</v>
      </c>
      <c r="BA15" s="26">
        <v>0</v>
      </c>
      <c r="BB15" s="27">
        <v>0</v>
      </c>
      <c r="BC15" s="25">
        <f t="shared" ref="BC15" si="32">BF15</f>
        <v>0</v>
      </c>
      <c r="BD15" s="27">
        <v>0</v>
      </c>
      <c r="BE15" s="27">
        <v>0</v>
      </c>
      <c r="BF15" s="26">
        <v>0</v>
      </c>
      <c r="BG15" s="27">
        <v>0</v>
      </c>
    </row>
    <row r="16" spans="1:62" ht="82.5" x14ac:dyDescent="0.25">
      <c r="A16" s="10" t="s">
        <v>90</v>
      </c>
      <c r="B16" s="56" t="s">
        <v>88</v>
      </c>
      <c r="C16" s="19" t="s">
        <v>21</v>
      </c>
      <c r="D16" s="19" t="s">
        <v>54</v>
      </c>
      <c r="E16" s="11">
        <f t="shared" ref="E16:E20" si="33">J16+O16+T16+Y16+AD16+AI16+AN16+AS16+AX16+BC16</f>
        <v>418.4</v>
      </c>
      <c r="F16" s="11">
        <f t="shared" ref="F16:F20" si="34">K16+P16+U16+Z16+AE16+AJ16+AO16+AT16+AY16+BD16</f>
        <v>0</v>
      </c>
      <c r="G16" s="11">
        <f t="shared" ref="G16:G20" si="35">L16+Q16+V16+AA16+AF16+AK16+AP16+AU16+AZ16+BE16</f>
        <v>0</v>
      </c>
      <c r="H16" s="11">
        <f t="shared" ref="H16:H20" si="36">M16+R16+W16+AB16+AG16+AL16+AQ16+AV16+BA16+BF16</f>
        <v>418.4</v>
      </c>
      <c r="I16" s="11">
        <f t="shared" ref="I16:I20" si="37">N16+S16+X16+AC16+AH16+AM16+AR16+AW16+BB16+BG16</f>
        <v>0</v>
      </c>
      <c r="J16" s="40">
        <f t="shared" ref="J16:J20" si="38">M16</f>
        <v>0</v>
      </c>
      <c r="K16" s="27">
        <v>0</v>
      </c>
      <c r="L16" s="27">
        <v>0</v>
      </c>
      <c r="M16" s="41">
        <v>0</v>
      </c>
      <c r="N16" s="27">
        <v>0</v>
      </c>
      <c r="O16" s="35">
        <f t="shared" ref="O16:O20" si="39">R16</f>
        <v>418.4</v>
      </c>
      <c r="P16" s="27">
        <v>0</v>
      </c>
      <c r="Q16" s="27">
        <v>0</v>
      </c>
      <c r="R16" s="42">
        <v>418.4</v>
      </c>
      <c r="S16" s="27">
        <v>0</v>
      </c>
      <c r="T16" s="25">
        <f t="shared" ref="T16:T20" si="40">W16</f>
        <v>0</v>
      </c>
      <c r="U16" s="27">
        <v>0</v>
      </c>
      <c r="V16" s="27">
        <v>0</v>
      </c>
      <c r="W16" s="26">
        <v>0</v>
      </c>
      <c r="X16" s="27">
        <v>0</v>
      </c>
      <c r="Y16" s="25">
        <f t="shared" ref="Y16:Y20" si="41">AB16</f>
        <v>0</v>
      </c>
      <c r="Z16" s="27">
        <v>0</v>
      </c>
      <c r="AA16" s="27">
        <v>0</v>
      </c>
      <c r="AB16" s="26">
        <v>0</v>
      </c>
      <c r="AC16" s="27">
        <v>0</v>
      </c>
      <c r="AD16" s="25">
        <f t="shared" ref="AD16:AD20" si="42">AG16</f>
        <v>0</v>
      </c>
      <c r="AE16" s="27">
        <v>0</v>
      </c>
      <c r="AF16" s="27">
        <v>0</v>
      </c>
      <c r="AG16" s="26">
        <v>0</v>
      </c>
      <c r="AH16" s="27">
        <v>0</v>
      </c>
      <c r="AI16" s="25">
        <f t="shared" ref="AI16:AI20" si="43">AL16</f>
        <v>0</v>
      </c>
      <c r="AJ16" s="27">
        <v>0</v>
      </c>
      <c r="AK16" s="27">
        <v>0</v>
      </c>
      <c r="AL16" s="26">
        <v>0</v>
      </c>
      <c r="AM16" s="27">
        <v>0</v>
      </c>
      <c r="AN16" s="25">
        <f t="shared" ref="AN16:AN20" si="44">AQ16</f>
        <v>0</v>
      </c>
      <c r="AO16" s="27">
        <v>0</v>
      </c>
      <c r="AP16" s="27">
        <v>0</v>
      </c>
      <c r="AQ16" s="26">
        <v>0</v>
      </c>
      <c r="AR16" s="27">
        <v>0</v>
      </c>
      <c r="AS16" s="25">
        <f t="shared" ref="AS16:AS20" si="45">AV16</f>
        <v>0</v>
      </c>
      <c r="AT16" s="27">
        <v>0</v>
      </c>
      <c r="AU16" s="27">
        <v>0</v>
      </c>
      <c r="AV16" s="26">
        <v>0</v>
      </c>
      <c r="AW16" s="27">
        <v>0</v>
      </c>
      <c r="AX16" s="25">
        <f t="shared" ref="AX16:AX20" si="46">BA16</f>
        <v>0</v>
      </c>
      <c r="AY16" s="27">
        <v>0</v>
      </c>
      <c r="AZ16" s="27">
        <v>0</v>
      </c>
      <c r="BA16" s="26">
        <v>0</v>
      </c>
      <c r="BB16" s="27">
        <v>0</v>
      </c>
      <c r="BC16" s="25">
        <f t="shared" ref="BC16:BC20" si="47">BF16</f>
        <v>0</v>
      </c>
      <c r="BD16" s="27">
        <v>0</v>
      </c>
      <c r="BE16" s="27">
        <v>0</v>
      </c>
      <c r="BF16" s="26">
        <v>0</v>
      </c>
      <c r="BG16" s="27">
        <v>0</v>
      </c>
    </row>
    <row r="17" spans="1:59" ht="66" x14ac:dyDescent="0.25">
      <c r="A17" s="10" t="s">
        <v>91</v>
      </c>
      <c r="B17" s="56" t="s">
        <v>89</v>
      </c>
      <c r="C17" s="19" t="s">
        <v>21</v>
      </c>
      <c r="D17" s="19" t="s">
        <v>54</v>
      </c>
      <c r="E17" s="11">
        <f t="shared" si="33"/>
        <v>47.5</v>
      </c>
      <c r="F17" s="11">
        <f t="shared" si="34"/>
        <v>0</v>
      </c>
      <c r="G17" s="11">
        <f t="shared" si="35"/>
        <v>0</v>
      </c>
      <c r="H17" s="11">
        <f t="shared" si="36"/>
        <v>47.5</v>
      </c>
      <c r="I17" s="11">
        <f t="shared" si="37"/>
        <v>0</v>
      </c>
      <c r="J17" s="40">
        <f t="shared" si="38"/>
        <v>0</v>
      </c>
      <c r="K17" s="27">
        <v>0</v>
      </c>
      <c r="L17" s="27">
        <v>0</v>
      </c>
      <c r="M17" s="41">
        <v>0</v>
      </c>
      <c r="N17" s="27">
        <v>0</v>
      </c>
      <c r="O17" s="35">
        <f t="shared" si="39"/>
        <v>47.5</v>
      </c>
      <c r="P17" s="27">
        <v>0</v>
      </c>
      <c r="Q17" s="27">
        <v>0</v>
      </c>
      <c r="R17" s="42">
        <v>47.5</v>
      </c>
      <c r="S17" s="27">
        <v>0</v>
      </c>
      <c r="T17" s="25">
        <f t="shared" si="40"/>
        <v>0</v>
      </c>
      <c r="U17" s="27">
        <v>0</v>
      </c>
      <c r="V17" s="27">
        <v>0</v>
      </c>
      <c r="W17" s="26">
        <v>0</v>
      </c>
      <c r="X17" s="27">
        <v>0</v>
      </c>
      <c r="Y17" s="25">
        <f t="shared" si="41"/>
        <v>0</v>
      </c>
      <c r="Z17" s="27">
        <v>0</v>
      </c>
      <c r="AA17" s="27">
        <v>0</v>
      </c>
      <c r="AB17" s="26">
        <v>0</v>
      </c>
      <c r="AC17" s="27">
        <v>0</v>
      </c>
      <c r="AD17" s="25">
        <f t="shared" si="42"/>
        <v>0</v>
      </c>
      <c r="AE17" s="27">
        <v>0</v>
      </c>
      <c r="AF17" s="27">
        <v>0</v>
      </c>
      <c r="AG17" s="26">
        <v>0</v>
      </c>
      <c r="AH17" s="27">
        <v>0</v>
      </c>
      <c r="AI17" s="25">
        <f t="shared" si="43"/>
        <v>0</v>
      </c>
      <c r="AJ17" s="27">
        <v>0</v>
      </c>
      <c r="AK17" s="27">
        <v>0</v>
      </c>
      <c r="AL17" s="26">
        <v>0</v>
      </c>
      <c r="AM17" s="27">
        <v>0</v>
      </c>
      <c r="AN17" s="25">
        <f t="shared" si="44"/>
        <v>0</v>
      </c>
      <c r="AO17" s="27">
        <v>0</v>
      </c>
      <c r="AP17" s="27">
        <v>0</v>
      </c>
      <c r="AQ17" s="26">
        <v>0</v>
      </c>
      <c r="AR17" s="27">
        <v>0</v>
      </c>
      <c r="AS17" s="25">
        <f t="shared" si="45"/>
        <v>0</v>
      </c>
      <c r="AT17" s="27">
        <v>0</v>
      </c>
      <c r="AU17" s="27">
        <v>0</v>
      </c>
      <c r="AV17" s="26">
        <v>0</v>
      </c>
      <c r="AW17" s="27">
        <v>0</v>
      </c>
      <c r="AX17" s="25">
        <f t="shared" si="46"/>
        <v>0</v>
      </c>
      <c r="AY17" s="27">
        <v>0</v>
      </c>
      <c r="AZ17" s="27">
        <v>0</v>
      </c>
      <c r="BA17" s="26">
        <v>0</v>
      </c>
      <c r="BB17" s="27">
        <v>0</v>
      </c>
      <c r="BC17" s="25">
        <f t="shared" si="47"/>
        <v>0</v>
      </c>
      <c r="BD17" s="27">
        <v>0</v>
      </c>
      <c r="BE17" s="27">
        <v>0</v>
      </c>
      <c r="BF17" s="26">
        <v>0</v>
      </c>
      <c r="BG17" s="27">
        <v>0</v>
      </c>
    </row>
    <row r="18" spans="1:59" ht="132" x14ac:dyDescent="0.25">
      <c r="A18" s="10" t="s">
        <v>108</v>
      </c>
      <c r="B18" s="55" t="s">
        <v>109</v>
      </c>
      <c r="C18" s="19" t="s">
        <v>21</v>
      </c>
      <c r="D18" s="19" t="s">
        <v>21</v>
      </c>
      <c r="E18" s="11">
        <f t="shared" si="33"/>
        <v>198.7</v>
      </c>
      <c r="F18" s="11">
        <f t="shared" si="34"/>
        <v>0</v>
      </c>
      <c r="G18" s="11">
        <f t="shared" si="35"/>
        <v>0</v>
      </c>
      <c r="H18" s="11">
        <f t="shared" si="36"/>
        <v>198.7</v>
      </c>
      <c r="I18" s="11">
        <f t="shared" si="37"/>
        <v>0</v>
      </c>
      <c r="J18" s="40">
        <f t="shared" si="38"/>
        <v>0</v>
      </c>
      <c r="K18" s="27">
        <v>0</v>
      </c>
      <c r="L18" s="27">
        <v>0</v>
      </c>
      <c r="M18" s="41">
        <v>0</v>
      </c>
      <c r="N18" s="27">
        <v>0</v>
      </c>
      <c r="O18" s="35">
        <f t="shared" si="39"/>
        <v>0</v>
      </c>
      <c r="P18" s="27">
        <v>0</v>
      </c>
      <c r="Q18" s="27">
        <v>0</v>
      </c>
      <c r="R18" s="42">
        <v>0</v>
      </c>
      <c r="S18" s="27">
        <v>0</v>
      </c>
      <c r="T18" s="35">
        <f t="shared" si="40"/>
        <v>198.7</v>
      </c>
      <c r="U18" s="27">
        <v>0</v>
      </c>
      <c r="V18" s="27">
        <v>0</v>
      </c>
      <c r="W18" s="42">
        <v>198.7</v>
      </c>
      <c r="X18" s="27">
        <v>0</v>
      </c>
      <c r="Y18" s="25">
        <f t="shared" si="41"/>
        <v>0</v>
      </c>
      <c r="Z18" s="27">
        <v>0</v>
      </c>
      <c r="AA18" s="27">
        <v>0</v>
      </c>
      <c r="AB18" s="26">
        <v>0</v>
      </c>
      <c r="AC18" s="27">
        <v>0</v>
      </c>
      <c r="AD18" s="25">
        <f t="shared" si="42"/>
        <v>0</v>
      </c>
      <c r="AE18" s="27">
        <v>0</v>
      </c>
      <c r="AF18" s="27">
        <v>0</v>
      </c>
      <c r="AG18" s="26">
        <v>0</v>
      </c>
      <c r="AH18" s="27">
        <v>0</v>
      </c>
      <c r="AI18" s="25">
        <f t="shared" si="43"/>
        <v>0</v>
      </c>
      <c r="AJ18" s="27">
        <v>0</v>
      </c>
      <c r="AK18" s="27">
        <v>0</v>
      </c>
      <c r="AL18" s="26">
        <v>0</v>
      </c>
      <c r="AM18" s="27">
        <v>0</v>
      </c>
      <c r="AN18" s="25">
        <f t="shared" si="44"/>
        <v>0</v>
      </c>
      <c r="AO18" s="27">
        <v>0</v>
      </c>
      <c r="AP18" s="27">
        <v>0</v>
      </c>
      <c r="AQ18" s="26">
        <v>0</v>
      </c>
      <c r="AR18" s="27">
        <v>0</v>
      </c>
      <c r="AS18" s="25">
        <f t="shared" si="45"/>
        <v>0</v>
      </c>
      <c r="AT18" s="27">
        <v>0</v>
      </c>
      <c r="AU18" s="27">
        <v>0</v>
      </c>
      <c r="AV18" s="26">
        <v>0</v>
      </c>
      <c r="AW18" s="27">
        <v>0</v>
      </c>
      <c r="AX18" s="25">
        <f t="shared" si="46"/>
        <v>0</v>
      </c>
      <c r="AY18" s="27">
        <v>0</v>
      </c>
      <c r="AZ18" s="27">
        <v>0</v>
      </c>
      <c r="BA18" s="26">
        <v>0</v>
      </c>
      <c r="BB18" s="27">
        <v>0</v>
      </c>
      <c r="BC18" s="25">
        <f t="shared" si="47"/>
        <v>0</v>
      </c>
      <c r="BD18" s="27">
        <v>0</v>
      </c>
      <c r="BE18" s="27">
        <v>0</v>
      </c>
      <c r="BF18" s="26">
        <v>0</v>
      </c>
      <c r="BG18" s="27">
        <v>0</v>
      </c>
    </row>
    <row r="19" spans="1:59" ht="115.5" x14ac:dyDescent="0.25">
      <c r="A19" s="10" t="s">
        <v>110</v>
      </c>
      <c r="B19" s="55" t="s">
        <v>117</v>
      </c>
      <c r="C19" s="19" t="s">
        <v>21</v>
      </c>
      <c r="D19" s="19" t="s">
        <v>21</v>
      </c>
      <c r="E19" s="11">
        <f t="shared" si="33"/>
        <v>1151.7</v>
      </c>
      <c r="F19" s="11">
        <f t="shared" si="34"/>
        <v>0</v>
      </c>
      <c r="G19" s="11">
        <f t="shared" si="35"/>
        <v>0</v>
      </c>
      <c r="H19" s="11">
        <f t="shared" si="36"/>
        <v>1151.7</v>
      </c>
      <c r="I19" s="11">
        <f t="shared" si="37"/>
        <v>0</v>
      </c>
      <c r="J19" s="40">
        <f t="shared" si="38"/>
        <v>0</v>
      </c>
      <c r="K19" s="27">
        <v>0</v>
      </c>
      <c r="L19" s="27">
        <v>0</v>
      </c>
      <c r="M19" s="41">
        <v>0</v>
      </c>
      <c r="N19" s="27">
        <v>0</v>
      </c>
      <c r="O19" s="35">
        <f t="shared" si="39"/>
        <v>0</v>
      </c>
      <c r="P19" s="27">
        <v>0</v>
      </c>
      <c r="Q19" s="27">
        <v>0</v>
      </c>
      <c r="R19" s="42">
        <v>0</v>
      </c>
      <c r="S19" s="27">
        <v>0</v>
      </c>
      <c r="T19" s="35">
        <f t="shared" si="40"/>
        <v>1151.7</v>
      </c>
      <c r="U19" s="27">
        <v>0</v>
      </c>
      <c r="V19" s="27">
        <v>0</v>
      </c>
      <c r="W19" s="42">
        <f>1023.4+128.3</f>
        <v>1151.7</v>
      </c>
      <c r="X19" s="27">
        <v>0</v>
      </c>
      <c r="Y19" s="25">
        <f t="shared" si="41"/>
        <v>0</v>
      </c>
      <c r="Z19" s="27">
        <v>0</v>
      </c>
      <c r="AA19" s="27">
        <v>0</v>
      </c>
      <c r="AB19" s="26">
        <v>0</v>
      </c>
      <c r="AC19" s="27">
        <v>0</v>
      </c>
      <c r="AD19" s="25">
        <f t="shared" si="42"/>
        <v>0</v>
      </c>
      <c r="AE19" s="27">
        <v>0</v>
      </c>
      <c r="AF19" s="27">
        <v>0</v>
      </c>
      <c r="AG19" s="26">
        <v>0</v>
      </c>
      <c r="AH19" s="27">
        <v>0</v>
      </c>
      <c r="AI19" s="25">
        <f t="shared" si="43"/>
        <v>0</v>
      </c>
      <c r="AJ19" s="27">
        <v>0</v>
      </c>
      <c r="AK19" s="27">
        <v>0</v>
      </c>
      <c r="AL19" s="26">
        <v>0</v>
      </c>
      <c r="AM19" s="27">
        <v>0</v>
      </c>
      <c r="AN19" s="25">
        <f t="shared" si="44"/>
        <v>0</v>
      </c>
      <c r="AO19" s="27">
        <v>0</v>
      </c>
      <c r="AP19" s="27">
        <v>0</v>
      </c>
      <c r="AQ19" s="26">
        <v>0</v>
      </c>
      <c r="AR19" s="27">
        <v>0</v>
      </c>
      <c r="AS19" s="25">
        <f t="shared" si="45"/>
        <v>0</v>
      </c>
      <c r="AT19" s="27">
        <v>0</v>
      </c>
      <c r="AU19" s="27">
        <v>0</v>
      </c>
      <c r="AV19" s="26">
        <v>0</v>
      </c>
      <c r="AW19" s="27">
        <v>0</v>
      </c>
      <c r="AX19" s="25">
        <f t="shared" si="46"/>
        <v>0</v>
      </c>
      <c r="AY19" s="27">
        <v>0</v>
      </c>
      <c r="AZ19" s="27">
        <v>0</v>
      </c>
      <c r="BA19" s="26">
        <v>0</v>
      </c>
      <c r="BB19" s="27">
        <v>0</v>
      </c>
      <c r="BC19" s="25">
        <f t="shared" si="47"/>
        <v>0</v>
      </c>
      <c r="BD19" s="27">
        <v>0</v>
      </c>
      <c r="BE19" s="27">
        <v>0</v>
      </c>
      <c r="BF19" s="26">
        <v>0</v>
      </c>
      <c r="BG19" s="27">
        <v>0</v>
      </c>
    </row>
    <row r="20" spans="1:59" ht="115.5" x14ac:dyDescent="0.25">
      <c r="A20" s="10" t="s">
        <v>111</v>
      </c>
      <c r="B20" s="55" t="s">
        <v>112</v>
      </c>
      <c r="C20" s="19" t="s">
        <v>21</v>
      </c>
      <c r="D20" s="19" t="s">
        <v>21</v>
      </c>
      <c r="E20" s="11">
        <f t="shared" si="33"/>
        <v>258.60000000000002</v>
      </c>
      <c r="F20" s="11">
        <f t="shared" si="34"/>
        <v>0</v>
      </c>
      <c r="G20" s="11">
        <f t="shared" si="35"/>
        <v>0</v>
      </c>
      <c r="H20" s="11">
        <f t="shared" si="36"/>
        <v>258.60000000000002</v>
      </c>
      <c r="I20" s="11">
        <f t="shared" si="37"/>
        <v>0</v>
      </c>
      <c r="J20" s="40">
        <f t="shared" si="38"/>
        <v>0</v>
      </c>
      <c r="K20" s="27">
        <v>0</v>
      </c>
      <c r="L20" s="27">
        <v>0</v>
      </c>
      <c r="M20" s="41">
        <v>0</v>
      </c>
      <c r="N20" s="27">
        <v>0</v>
      </c>
      <c r="O20" s="35">
        <f t="shared" si="39"/>
        <v>0</v>
      </c>
      <c r="P20" s="27">
        <v>0</v>
      </c>
      <c r="Q20" s="27">
        <v>0</v>
      </c>
      <c r="R20" s="42">
        <v>0</v>
      </c>
      <c r="S20" s="27">
        <v>0</v>
      </c>
      <c r="T20" s="35">
        <f t="shared" si="40"/>
        <v>258.60000000000002</v>
      </c>
      <c r="U20" s="27">
        <v>0</v>
      </c>
      <c r="V20" s="27">
        <v>0</v>
      </c>
      <c r="W20" s="59">
        <v>258.60000000000002</v>
      </c>
      <c r="X20" s="27">
        <v>0</v>
      </c>
      <c r="Y20" s="25">
        <f t="shared" si="41"/>
        <v>0</v>
      </c>
      <c r="Z20" s="27">
        <v>0</v>
      </c>
      <c r="AA20" s="27">
        <v>0</v>
      </c>
      <c r="AB20" s="26">
        <v>0</v>
      </c>
      <c r="AC20" s="27">
        <v>0</v>
      </c>
      <c r="AD20" s="25">
        <f t="shared" si="42"/>
        <v>0</v>
      </c>
      <c r="AE20" s="27">
        <v>0</v>
      </c>
      <c r="AF20" s="27">
        <v>0</v>
      </c>
      <c r="AG20" s="26">
        <v>0</v>
      </c>
      <c r="AH20" s="27">
        <v>0</v>
      </c>
      <c r="AI20" s="25">
        <f t="shared" si="43"/>
        <v>0</v>
      </c>
      <c r="AJ20" s="27">
        <v>0</v>
      </c>
      <c r="AK20" s="27">
        <v>0</v>
      </c>
      <c r="AL20" s="26">
        <v>0</v>
      </c>
      <c r="AM20" s="27">
        <v>0</v>
      </c>
      <c r="AN20" s="25">
        <f t="shared" si="44"/>
        <v>0</v>
      </c>
      <c r="AO20" s="27">
        <v>0</v>
      </c>
      <c r="AP20" s="27">
        <v>0</v>
      </c>
      <c r="AQ20" s="26">
        <v>0</v>
      </c>
      <c r="AR20" s="27">
        <v>0</v>
      </c>
      <c r="AS20" s="25">
        <f t="shared" si="45"/>
        <v>0</v>
      </c>
      <c r="AT20" s="27">
        <v>0</v>
      </c>
      <c r="AU20" s="27">
        <v>0</v>
      </c>
      <c r="AV20" s="26">
        <v>0</v>
      </c>
      <c r="AW20" s="27">
        <v>0</v>
      </c>
      <c r="AX20" s="25">
        <f t="shared" si="46"/>
        <v>0</v>
      </c>
      <c r="AY20" s="27">
        <v>0</v>
      </c>
      <c r="AZ20" s="27">
        <v>0</v>
      </c>
      <c r="BA20" s="26">
        <v>0</v>
      </c>
      <c r="BB20" s="27">
        <v>0</v>
      </c>
      <c r="BC20" s="25">
        <f t="shared" si="47"/>
        <v>0</v>
      </c>
      <c r="BD20" s="27">
        <v>0</v>
      </c>
      <c r="BE20" s="27">
        <v>0</v>
      </c>
      <c r="BF20" s="26">
        <v>0</v>
      </c>
      <c r="BG20" s="27">
        <v>0</v>
      </c>
    </row>
    <row r="21" spans="1:59" ht="99" x14ac:dyDescent="0.25">
      <c r="A21" s="10" t="s">
        <v>118</v>
      </c>
      <c r="B21" s="55" t="s">
        <v>120</v>
      </c>
      <c r="C21" s="19" t="s">
        <v>21</v>
      </c>
      <c r="D21" s="19" t="s">
        <v>21</v>
      </c>
      <c r="E21" s="11">
        <f t="shared" ref="E21:E22" si="48">J21+O21+T21+Y21+AD21+AI21+AN21+AS21+AX21+BC21</f>
        <v>615.79999999999995</v>
      </c>
      <c r="F21" s="11">
        <f t="shared" ref="F21:F22" si="49">K21+P21+U21+Z21+AE21+AJ21+AO21+AT21+AY21+BD21</f>
        <v>0</v>
      </c>
      <c r="G21" s="11">
        <f t="shared" ref="G21:G22" si="50">L21+Q21+V21+AA21+AF21+AK21+AP21+AU21+AZ21+BE21</f>
        <v>0</v>
      </c>
      <c r="H21" s="11">
        <f t="shared" ref="H21:H22" si="51">M21+R21+W21+AB21+AG21+AL21+AQ21+AV21+BA21+BF21</f>
        <v>615.79999999999995</v>
      </c>
      <c r="I21" s="11">
        <f t="shared" ref="I21:I22" si="52">N21+S21+X21+AC21+AH21+AM21+AR21+AW21+BB21+BG21</f>
        <v>0</v>
      </c>
      <c r="J21" s="40">
        <f t="shared" ref="J21:J22" si="53">M21</f>
        <v>0</v>
      </c>
      <c r="K21" s="27">
        <v>0</v>
      </c>
      <c r="L21" s="27">
        <v>0</v>
      </c>
      <c r="M21" s="41">
        <v>0</v>
      </c>
      <c r="N21" s="27">
        <v>0</v>
      </c>
      <c r="O21" s="35">
        <f t="shared" ref="O21:O22" si="54">R21</f>
        <v>0</v>
      </c>
      <c r="P21" s="27">
        <v>0</v>
      </c>
      <c r="Q21" s="27">
        <v>0</v>
      </c>
      <c r="R21" s="42">
        <v>0</v>
      </c>
      <c r="S21" s="27">
        <v>0</v>
      </c>
      <c r="T21" s="35">
        <f t="shared" ref="T21:T22" si="55">W21</f>
        <v>615.79999999999995</v>
      </c>
      <c r="U21" s="27">
        <v>0</v>
      </c>
      <c r="V21" s="57">
        <v>0</v>
      </c>
      <c r="W21" s="51">
        <v>615.79999999999995</v>
      </c>
      <c r="X21" s="58">
        <v>0</v>
      </c>
      <c r="Y21" s="25">
        <f t="shared" ref="Y21:Y22" si="56">AB21</f>
        <v>0</v>
      </c>
      <c r="Z21" s="27">
        <v>0</v>
      </c>
      <c r="AA21" s="27">
        <v>0</v>
      </c>
      <c r="AB21" s="26">
        <v>0</v>
      </c>
      <c r="AC21" s="27">
        <v>0</v>
      </c>
      <c r="AD21" s="25">
        <f t="shared" ref="AD21:AD22" si="57">AG21</f>
        <v>0</v>
      </c>
      <c r="AE21" s="27">
        <v>0</v>
      </c>
      <c r="AF21" s="27">
        <v>0</v>
      </c>
      <c r="AG21" s="26">
        <v>0</v>
      </c>
      <c r="AH21" s="27">
        <v>0</v>
      </c>
      <c r="AI21" s="25">
        <f t="shared" ref="AI21:AI22" si="58">AL21</f>
        <v>0</v>
      </c>
      <c r="AJ21" s="27">
        <v>0</v>
      </c>
      <c r="AK21" s="27">
        <v>0</v>
      </c>
      <c r="AL21" s="26">
        <v>0</v>
      </c>
      <c r="AM21" s="27">
        <v>0</v>
      </c>
      <c r="AN21" s="25">
        <f t="shared" ref="AN21:AN22" si="59">AQ21</f>
        <v>0</v>
      </c>
      <c r="AO21" s="27">
        <v>0</v>
      </c>
      <c r="AP21" s="27">
        <v>0</v>
      </c>
      <c r="AQ21" s="26">
        <v>0</v>
      </c>
      <c r="AR21" s="27">
        <v>0</v>
      </c>
      <c r="AS21" s="25">
        <f t="shared" ref="AS21:AS22" si="60">AV21</f>
        <v>0</v>
      </c>
      <c r="AT21" s="27">
        <v>0</v>
      </c>
      <c r="AU21" s="27">
        <v>0</v>
      </c>
      <c r="AV21" s="26">
        <v>0</v>
      </c>
      <c r="AW21" s="27">
        <v>0</v>
      </c>
      <c r="AX21" s="25">
        <f t="shared" ref="AX21:AX22" si="61">BA21</f>
        <v>0</v>
      </c>
      <c r="AY21" s="27">
        <v>0</v>
      </c>
      <c r="AZ21" s="27">
        <v>0</v>
      </c>
      <c r="BA21" s="26">
        <v>0</v>
      </c>
      <c r="BB21" s="27">
        <v>0</v>
      </c>
      <c r="BC21" s="25">
        <f t="shared" ref="BC21:BC22" si="62">BF21</f>
        <v>0</v>
      </c>
      <c r="BD21" s="27">
        <v>0</v>
      </c>
      <c r="BE21" s="27">
        <v>0</v>
      </c>
      <c r="BF21" s="26">
        <v>0</v>
      </c>
      <c r="BG21" s="27">
        <v>0</v>
      </c>
    </row>
    <row r="22" spans="1:59" ht="66" x14ac:dyDescent="0.25">
      <c r="A22" s="10" t="s">
        <v>119</v>
      </c>
      <c r="B22" s="55" t="s">
        <v>89</v>
      </c>
      <c r="C22" s="19" t="s">
        <v>21</v>
      </c>
      <c r="D22" s="19" t="s">
        <v>21</v>
      </c>
      <c r="E22" s="11">
        <f t="shared" si="48"/>
        <v>43.1</v>
      </c>
      <c r="F22" s="11">
        <f t="shared" si="49"/>
        <v>0</v>
      </c>
      <c r="G22" s="11">
        <f t="shared" si="50"/>
        <v>0</v>
      </c>
      <c r="H22" s="11">
        <f t="shared" si="51"/>
        <v>43.1</v>
      </c>
      <c r="I22" s="11">
        <f t="shared" si="52"/>
        <v>0</v>
      </c>
      <c r="J22" s="40">
        <f t="shared" si="53"/>
        <v>0</v>
      </c>
      <c r="K22" s="27">
        <v>0</v>
      </c>
      <c r="L22" s="27">
        <v>0</v>
      </c>
      <c r="M22" s="41">
        <v>0</v>
      </c>
      <c r="N22" s="27">
        <v>0</v>
      </c>
      <c r="O22" s="35">
        <f t="shared" si="54"/>
        <v>0</v>
      </c>
      <c r="P22" s="27">
        <v>0</v>
      </c>
      <c r="Q22" s="27">
        <v>0</v>
      </c>
      <c r="R22" s="42">
        <v>0</v>
      </c>
      <c r="S22" s="27">
        <v>0</v>
      </c>
      <c r="T22" s="35">
        <f t="shared" si="55"/>
        <v>43.1</v>
      </c>
      <c r="U22" s="27">
        <v>0</v>
      </c>
      <c r="V22" s="57">
        <v>0</v>
      </c>
      <c r="W22" s="51">
        <v>43.1</v>
      </c>
      <c r="X22" s="58">
        <v>0</v>
      </c>
      <c r="Y22" s="25">
        <f t="shared" si="56"/>
        <v>0</v>
      </c>
      <c r="Z22" s="27">
        <v>0</v>
      </c>
      <c r="AA22" s="27">
        <v>0</v>
      </c>
      <c r="AB22" s="26">
        <v>0</v>
      </c>
      <c r="AC22" s="27">
        <v>0</v>
      </c>
      <c r="AD22" s="25">
        <f t="shared" si="57"/>
        <v>0</v>
      </c>
      <c r="AE22" s="27">
        <v>0</v>
      </c>
      <c r="AF22" s="27">
        <v>0</v>
      </c>
      <c r="AG22" s="26">
        <v>0</v>
      </c>
      <c r="AH22" s="27">
        <v>0</v>
      </c>
      <c r="AI22" s="25">
        <f t="shared" si="58"/>
        <v>0</v>
      </c>
      <c r="AJ22" s="27">
        <v>0</v>
      </c>
      <c r="AK22" s="27">
        <v>0</v>
      </c>
      <c r="AL22" s="26">
        <v>0</v>
      </c>
      <c r="AM22" s="27">
        <v>0</v>
      </c>
      <c r="AN22" s="25">
        <f t="shared" si="59"/>
        <v>0</v>
      </c>
      <c r="AO22" s="27">
        <v>0</v>
      </c>
      <c r="AP22" s="27">
        <v>0</v>
      </c>
      <c r="AQ22" s="26">
        <v>0</v>
      </c>
      <c r="AR22" s="27">
        <v>0</v>
      </c>
      <c r="AS22" s="25">
        <f t="shared" si="60"/>
        <v>0</v>
      </c>
      <c r="AT22" s="27">
        <v>0</v>
      </c>
      <c r="AU22" s="27">
        <v>0</v>
      </c>
      <c r="AV22" s="26">
        <v>0</v>
      </c>
      <c r="AW22" s="27">
        <v>0</v>
      </c>
      <c r="AX22" s="25">
        <f t="shared" si="61"/>
        <v>0</v>
      </c>
      <c r="AY22" s="27">
        <v>0</v>
      </c>
      <c r="AZ22" s="27">
        <v>0</v>
      </c>
      <c r="BA22" s="26">
        <v>0</v>
      </c>
      <c r="BB22" s="27">
        <v>0</v>
      </c>
      <c r="BC22" s="25">
        <f t="shared" si="62"/>
        <v>0</v>
      </c>
      <c r="BD22" s="27">
        <v>0</v>
      </c>
      <c r="BE22" s="27">
        <v>0</v>
      </c>
      <c r="BF22" s="26">
        <v>0</v>
      </c>
      <c r="BG22" s="27">
        <v>0</v>
      </c>
    </row>
    <row r="23" spans="1:59" s="9" customFormat="1" ht="30.75" customHeight="1" x14ac:dyDescent="0.25">
      <c r="A23" s="38" t="s">
        <v>41</v>
      </c>
      <c r="B23" s="80" t="s">
        <v>45</v>
      </c>
      <c r="C23" s="80"/>
      <c r="D23" s="80"/>
      <c r="E23" s="8">
        <f>SUM(E24:E42)</f>
        <v>134670.29999999999</v>
      </c>
      <c r="F23" s="8">
        <f t="shared" ref="F23:BG23" si="63">SUM(F24:F42)</f>
        <v>0</v>
      </c>
      <c r="G23" s="8">
        <f t="shared" si="63"/>
        <v>0</v>
      </c>
      <c r="H23" s="8">
        <f t="shared" si="63"/>
        <v>125574.9</v>
      </c>
      <c r="I23" s="8">
        <f t="shared" si="63"/>
        <v>9095.4</v>
      </c>
      <c r="J23" s="8">
        <f t="shared" si="63"/>
        <v>36694.299999999996</v>
      </c>
      <c r="K23" s="8">
        <f t="shared" si="63"/>
        <v>0</v>
      </c>
      <c r="L23" s="8">
        <f t="shared" si="63"/>
        <v>0</v>
      </c>
      <c r="M23" s="8">
        <f t="shared" si="63"/>
        <v>36380.9</v>
      </c>
      <c r="N23" s="8">
        <f t="shared" si="63"/>
        <v>313.39999999999998</v>
      </c>
      <c r="O23" s="8">
        <f t="shared" si="63"/>
        <v>40077.200000000004</v>
      </c>
      <c r="P23" s="8">
        <f t="shared" si="63"/>
        <v>0</v>
      </c>
      <c r="Q23" s="8">
        <f t="shared" si="63"/>
        <v>0</v>
      </c>
      <c r="R23" s="8">
        <f t="shared" si="63"/>
        <v>31698.300000000003</v>
      </c>
      <c r="S23" s="8">
        <f t="shared" si="63"/>
        <v>8378.9</v>
      </c>
      <c r="T23" s="8">
        <f t="shared" si="63"/>
        <v>57898.799999999996</v>
      </c>
      <c r="U23" s="8">
        <f t="shared" si="63"/>
        <v>0</v>
      </c>
      <c r="V23" s="8">
        <f t="shared" si="63"/>
        <v>0</v>
      </c>
      <c r="W23" s="8">
        <f t="shared" si="63"/>
        <v>57495.7</v>
      </c>
      <c r="X23" s="8">
        <f t="shared" si="63"/>
        <v>403.1</v>
      </c>
      <c r="Y23" s="8">
        <f t="shared" si="63"/>
        <v>0</v>
      </c>
      <c r="Z23" s="8">
        <f t="shared" si="63"/>
        <v>0</v>
      </c>
      <c r="AA23" s="8">
        <f t="shared" si="63"/>
        <v>0</v>
      </c>
      <c r="AB23" s="8">
        <f t="shared" si="63"/>
        <v>0</v>
      </c>
      <c r="AC23" s="8">
        <f t="shared" si="63"/>
        <v>0</v>
      </c>
      <c r="AD23" s="8">
        <f t="shared" si="63"/>
        <v>0</v>
      </c>
      <c r="AE23" s="8">
        <f t="shared" si="63"/>
        <v>0</v>
      </c>
      <c r="AF23" s="8">
        <f t="shared" si="63"/>
        <v>0</v>
      </c>
      <c r="AG23" s="8">
        <f t="shared" si="63"/>
        <v>0</v>
      </c>
      <c r="AH23" s="8">
        <f t="shared" si="63"/>
        <v>0</v>
      </c>
      <c r="AI23" s="8">
        <f t="shared" si="63"/>
        <v>0</v>
      </c>
      <c r="AJ23" s="8">
        <f t="shared" si="63"/>
        <v>0</v>
      </c>
      <c r="AK23" s="8">
        <f t="shared" si="63"/>
        <v>0</v>
      </c>
      <c r="AL23" s="8">
        <f t="shared" si="63"/>
        <v>0</v>
      </c>
      <c r="AM23" s="8">
        <f t="shared" si="63"/>
        <v>0</v>
      </c>
      <c r="AN23" s="8">
        <f t="shared" si="63"/>
        <v>0</v>
      </c>
      <c r="AO23" s="8">
        <f t="shared" si="63"/>
        <v>0</v>
      </c>
      <c r="AP23" s="8">
        <f t="shared" si="63"/>
        <v>0</v>
      </c>
      <c r="AQ23" s="8">
        <f t="shared" si="63"/>
        <v>0</v>
      </c>
      <c r="AR23" s="8">
        <f t="shared" si="63"/>
        <v>0</v>
      </c>
      <c r="AS23" s="8">
        <f t="shared" si="63"/>
        <v>0</v>
      </c>
      <c r="AT23" s="8">
        <f t="shared" si="63"/>
        <v>0</v>
      </c>
      <c r="AU23" s="8">
        <f t="shared" si="63"/>
        <v>0</v>
      </c>
      <c r="AV23" s="8">
        <f t="shared" si="63"/>
        <v>0</v>
      </c>
      <c r="AW23" s="8">
        <f t="shared" si="63"/>
        <v>0</v>
      </c>
      <c r="AX23" s="8">
        <f t="shared" si="63"/>
        <v>0</v>
      </c>
      <c r="AY23" s="8">
        <f t="shared" si="63"/>
        <v>0</v>
      </c>
      <c r="AZ23" s="8">
        <f t="shared" si="63"/>
        <v>0</v>
      </c>
      <c r="BA23" s="8">
        <f t="shared" si="63"/>
        <v>0</v>
      </c>
      <c r="BB23" s="8">
        <f t="shared" si="63"/>
        <v>0</v>
      </c>
      <c r="BC23" s="8">
        <f t="shared" si="63"/>
        <v>0</v>
      </c>
      <c r="BD23" s="8">
        <f t="shared" si="63"/>
        <v>0</v>
      </c>
      <c r="BE23" s="8">
        <f t="shared" si="63"/>
        <v>0</v>
      </c>
      <c r="BF23" s="8">
        <f t="shared" si="63"/>
        <v>0</v>
      </c>
      <c r="BG23" s="8">
        <f t="shared" si="63"/>
        <v>0</v>
      </c>
    </row>
    <row r="24" spans="1:59" ht="63" x14ac:dyDescent="0.25">
      <c r="A24" s="10" t="s">
        <v>42</v>
      </c>
      <c r="B24" s="20" t="s">
        <v>98</v>
      </c>
      <c r="C24" s="19" t="s">
        <v>21</v>
      </c>
      <c r="D24" s="19" t="s">
        <v>49</v>
      </c>
      <c r="E24" s="11">
        <f t="shared" ref="E24:E25" si="64">J24+O24+T24+Y24+AD24+AI24+AN24+AS24+AX24+BC24</f>
        <v>30221.5</v>
      </c>
      <c r="F24" s="11">
        <f t="shared" ref="F24:F25" si="65">K24+P24+U24+Z24+AE24+AJ24+AO24+AT24+AY24+BD24</f>
        <v>0</v>
      </c>
      <c r="G24" s="11">
        <f t="shared" ref="G24:G25" si="66">L24+Q24+V24+AA24+AF24+AK24+AP24+AU24+AZ24+BE24</f>
        <v>0</v>
      </c>
      <c r="H24" s="11">
        <f t="shared" ref="H24:H25" si="67">M24+R24+W24+AB24+AG24+AL24+AQ24+AV24+BA24+BF24</f>
        <v>24177.200000000001</v>
      </c>
      <c r="I24" s="11">
        <f t="shared" ref="I24:I25" si="68">N24+S24+X24+AC24+AH24+AM24+AR24+AW24+BB24+BG24</f>
        <v>6044.3</v>
      </c>
      <c r="J24" s="12">
        <f t="shared" ref="J24:J29" si="69">M24+N24</f>
        <v>0</v>
      </c>
      <c r="K24" s="33">
        <v>0</v>
      </c>
      <c r="L24" s="33">
        <v>0</v>
      </c>
      <c r="M24" s="32">
        <v>0</v>
      </c>
      <c r="N24" s="32">
        <v>0</v>
      </c>
      <c r="O24" s="35">
        <f t="shared" ref="O24:O25" si="70">R24+S24</f>
        <v>30221.5</v>
      </c>
      <c r="P24" s="33">
        <v>0</v>
      </c>
      <c r="Q24" s="33">
        <v>0</v>
      </c>
      <c r="R24" s="29">
        <v>24177.200000000001</v>
      </c>
      <c r="S24" s="29">
        <v>6044.3</v>
      </c>
      <c r="T24" s="25">
        <f t="shared" ref="T24:T25" si="71">W24</f>
        <v>0</v>
      </c>
      <c r="U24" s="33">
        <v>0</v>
      </c>
      <c r="V24" s="33">
        <v>0</v>
      </c>
      <c r="W24" s="26">
        <v>0</v>
      </c>
      <c r="X24" s="33">
        <v>0</v>
      </c>
      <c r="Y24" s="25">
        <f t="shared" ref="Y24:Y25" si="72">AB24</f>
        <v>0</v>
      </c>
      <c r="Z24" s="33">
        <v>0</v>
      </c>
      <c r="AA24" s="33">
        <v>0</v>
      </c>
      <c r="AB24" s="26">
        <v>0</v>
      </c>
      <c r="AC24" s="33">
        <v>0</v>
      </c>
      <c r="AD24" s="25">
        <f t="shared" ref="AD24:AD25" si="73">AG24</f>
        <v>0</v>
      </c>
      <c r="AE24" s="33">
        <v>0</v>
      </c>
      <c r="AF24" s="33">
        <v>0</v>
      </c>
      <c r="AG24" s="26">
        <v>0</v>
      </c>
      <c r="AH24" s="33">
        <v>0</v>
      </c>
      <c r="AI24" s="25">
        <f t="shared" ref="AI24:AI25" si="74">AL24</f>
        <v>0</v>
      </c>
      <c r="AJ24" s="33">
        <v>0</v>
      </c>
      <c r="AK24" s="33">
        <v>0</v>
      </c>
      <c r="AL24" s="26">
        <v>0</v>
      </c>
      <c r="AM24" s="33">
        <v>0</v>
      </c>
      <c r="AN24" s="25">
        <f t="shared" ref="AN24:AN25" si="75">AQ24</f>
        <v>0</v>
      </c>
      <c r="AO24" s="33">
        <v>0</v>
      </c>
      <c r="AP24" s="33">
        <v>0</v>
      </c>
      <c r="AQ24" s="26">
        <v>0</v>
      </c>
      <c r="AR24" s="33">
        <v>0</v>
      </c>
      <c r="AS24" s="25">
        <f t="shared" ref="AS24:AS25" si="76">AV24</f>
        <v>0</v>
      </c>
      <c r="AT24" s="33">
        <v>0</v>
      </c>
      <c r="AU24" s="33">
        <v>0</v>
      </c>
      <c r="AV24" s="26">
        <v>0</v>
      </c>
      <c r="AW24" s="33">
        <v>0</v>
      </c>
      <c r="AX24" s="25">
        <f t="shared" ref="AX24:AX25" si="77">BA24</f>
        <v>0</v>
      </c>
      <c r="AY24" s="33">
        <v>0</v>
      </c>
      <c r="AZ24" s="33">
        <v>0</v>
      </c>
      <c r="BA24" s="26">
        <v>0</v>
      </c>
      <c r="BB24" s="33">
        <v>0</v>
      </c>
      <c r="BC24" s="25">
        <f t="shared" ref="BC24:BC25" si="78">BF24</f>
        <v>0</v>
      </c>
      <c r="BD24" s="33">
        <v>0</v>
      </c>
      <c r="BE24" s="33">
        <v>0</v>
      </c>
      <c r="BF24" s="26">
        <v>0</v>
      </c>
      <c r="BG24" s="33">
        <v>0</v>
      </c>
    </row>
    <row r="25" spans="1:59" ht="47.25" x14ac:dyDescent="0.25">
      <c r="A25" s="10" t="s">
        <v>43</v>
      </c>
      <c r="B25" s="20" t="s">
        <v>61</v>
      </c>
      <c r="C25" s="19" t="s">
        <v>21</v>
      </c>
      <c r="D25" s="19" t="s">
        <v>49</v>
      </c>
      <c r="E25" s="11">
        <f t="shared" si="64"/>
        <v>4249.2</v>
      </c>
      <c r="F25" s="11">
        <f t="shared" si="65"/>
        <v>0</v>
      </c>
      <c r="G25" s="11">
        <f t="shared" si="66"/>
        <v>0</v>
      </c>
      <c r="H25" s="11">
        <f t="shared" si="67"/>
        <v>4036.7</v>
      </c>
      <c r="I25" s="11">
        <f t="shared" si="68"/>
        <v>212.49999999999997</v>
      </c>
      <c r="J25" s="12">
        <f t="shared" si="69"/>
        <v>4249.2</v>
      </c>
      <c r="K25" s="33">
        <v>0</v>
      </c>
      <c r="L25" s="33">
        <v>0</v>
      </c>
      <c r="M25" s="32">
        <f>7313.7-3277</f>
        <v>4036.7</v>
      </c>
      <c r="N25" s="32">
        <f>384.9-172.4</f>
        <v>212.49999999999997</v>
      </c>
      <c r="O25" s="25">
        <f t="shared" si="70"/>
        <v>0</v>
      </c>
      <c r="P25" s="33">
        <v>0</v>
      </c>
      <c r="Q25" s="33">
        <v>0</v>
      </c>
      <c r="R25" s="29">
        <v>0</v>
      </c>
      <c r="S25" s="29">
        <v>0</v>
      </c>
      <c r="T25" s="25">
        <f t="shared" si="71"/>
        <v>0</v>
      </c>
      <c r="U25" s="33">
        <v>0</v>
      </c>
      <c r="V25" s="33">
        <v>0</v>
      </c>
      <c r="W25" s="26">
        <v>0</v>
      </c>
      <c r="X25" s="33">
        <v>0</v>
      </c>
      <c r="Y25" s="25">
        <f t="shared" si="72"/>
        <v>0</v>
      </c>
      <c r="Z25" s="33">
        <v>0</v>
      </c>
      <c r="AA25" s="33">
        <v>0</v>
      </c>
      <c r="AB25" s="26">
        <v>0</v>
      </c>
      <c r="AC25" s="33">
        <v>0</v>
      </c>
      <c r="AD25" s="25">
        <f t="shared" si="73"/>
        <v>0</v>
      </c>
      <c r="AE25" s="33">
        <v>0</v>
      </c>
      <c r="AF25" s="33">
        <v>0</v>
      </c>
      <c r="AG25" s="26">
        <v>0</v>
      </c>
      <c r="AH25" s="33">
        <v>0</v>
      </c>
      <c r="AI25" s="25">
        <f t="shared" si="74"/>
        <v>0</v>
      </c>
      <c r="AJ25" s="33">
        <v>0</v>
      </c>
      <c r="AK25" s="33">
        <v>0</v>
      </c>
      <c r="AL25" s="26">
        <v>0</v>
      </c>
      <c r="AM25" s="33">
        <v>0</v>
      </c>
      <c r="AN25" s="25">
        <f t="shared" si="75"/>
        <v>0</v>
      </c>
      <c r="AO25" s="33">
        <v>0</v>
      </c>
      <c r="AP25" s="33">
        <v>0</v>
      </c>
      <c r="AQ25" s="26">
        <v>0</v>
      </c>
      <c r="AR25" s="33">
        <v>0</v>
      </c>
      <c r="AS25" s="25">
        <f t="shared" si="76"/>
        <v>0</v>
      </c>
      <c r="AT25" s="33">
        <v>0</v>
      </c>
      <c r="AU25" s="33">
        <v>0</v>
      </c>
      <c r="AV25" s="26">
        <v>0</v>
      </c>
      <c r="AW25" s="33">
        <v>0</v>
      </c>
      <c r="AX25" s="25">
        <f t="shared" si="77"/>
        <v>0</v>
      </c>
      <c r="AY25" s="33">
        <v>0</v>
      </c>
      <c r="AZ25" s="33">
        <v>0</v>
      </c>
      <c r="BA25" s="26">
        <v>0</v>
      </c>
      <c r="BB25" s="33">
        <v>0</v>
      </c>
      <c r="BC25" s="25">
        <f t="shared" si="78"/>
        <v>0</v>
      </c>
      <c r="BD25" s="33">
        <v>0</v>
      </c>
      <c r="BE25" s="33">
        <v>0</v>
      </c>
      <c r="BF25" s="26">
        <v>0</v>
      </c>
      <c r="BG25" s="33">
        <v>0</v>
      </c>
    </row>
    <row r="26" spans="1:59" ht="47.25" x14ac:dyDescent="0.25">
      <c r="A26" s="10" t="s">
        <v>44</v>
      </c>
      <c r="B26" s="20" t="s">
        <v>53</v>
      </c>
      <c r="C26" s="19" t="s">
        <v>21</v>
      </c>
      <c r="D26" s="19" t="s">
        <v>54</v>
      </c>
      <c r="E26" s="11">
        <f t="shared" ref="E26" si="79">J26+O26+T26+Y26+AD26+AI26+AN26+AS26+AX26+BC26</f>
        <v>3110</v>
      </c>
      <c r="F26" s="11">
        <f t="shared" ref="F26" si="80">K26+P26+U26+Z26+AE26+AJ26+AO26+AT26+AY26+BD26</f>
        <v>0</v>
      </c>
      <c r="G26" s="11">
        <f t="shared" ref="G26" si="81">L26+Q26+V26+AA26+AF26+AK26+AP26+AU26+AZ26+BE26</f>
        <v>0</v>
      </c>
      <c r="H26" s="11">
        <f t="shared" ref="H26" si="82">M26+R26+W26+AB26+AG26+AL26+AQ26+AV26+BA26+BF26</f>
        <v>3110</v>
      </c>
      <c r="I26" s="11">
        <f t="shared" ref="I26" si="83">N26+S26+X26+AC26+AH26+AM26+AR26+AW26+BB26+BG26</f>
        <v>0</v>
      </c>
      <c r="J26" s="12">
        <f t="shared" si="69"/>
        <v>1866</v>
      </c>
      <c r="K26" s="33">
        <v>0</v>
      </c>
      <c r="L26" s="33">
        <v>0</v>
      </c>
      <c r="M26" s="32">
        <f>3110-1244</f>
        <v>1866</v>
      </c>
      <c r="N26" s="32">
        <v>0</v>
      </c>
      <c r="O26" s="35">
        <f t="shared" ref="O26" si="84">R26+S26</f>
        <v>1244</v>
      </c>
      <c r="P26" s="33">
        <v>0</v>
      </c>
      <c r="Q26" s="33">
        <v>0</v>
      </c>
      <c r="R26" s="29">
        <v>1244</v>
      </c>
      <c r="S26" s="29">
        <v>0</v>
      </c>
      <c r="T26" s="25">
        <f t="shared" ref="T26" si="85">W26</f>
        <v>0</v>
      </c>
      <c r="U26" s="33">
        <v>0</v>
      </c>
      <c r="V26" s="33">
        <v>0</v>
      </c>
      <c r="W26" s="26">
        <v>0</v>
      </c>
      <c r="X26" s="33">
        <v>0</v>
      </c>
      <c r="Y26" s="25">
        <f t="shared" ref="Y26" si="86">AB26</f>
        <v>0</v>
      </c>
      <c r="Z26" s="33">
        <v>0</v>
      </c>
      <c r="AA26" s="33">
        <v>0</v>
      </c>
      <c r="AB26" s="26">
        <v>0</v>
      </c>
      <c r="AC26" s="33">
        <v>0</v>
      </c>
      <c r="AD26" s="25">
        <f t="shared" ref="AD26" si="87">AG26</f>
        <v>0</v>
      </c>
      <c r="AE26" s="33">
        <v>0</v>
      </c>
      <c r="AF26" s="33">
        <v>0</v>
      </c>
      <c r="AG26" s="26">
        <v>0</v>
      </c>
      <c r="AH26" s="33">
        <v>0</v>
      </c>
      <c r="AI26" s="25">
        <f t="shared" ref="AI26" si="88">AL26</f>
        <v>0</v>
      </c>
      <c r="AJ26" s="33">
        <v>0</v>
      </c>
      <c r="AK26" s="33">
        <v>0</v>
      </c>
      <c r="AL26" s="26">
        <v>0</v>
      </c>
      <c r="AM26" s="33">
        <v>0</v>
      </c>
      <c r="AN26" s="25">
        <f t="shared" ref="AN26" si="89">AQ26</f>
        <v>0</v>
      </c>
      <c r="AO26" s="33">
        <v>0</v>
      </c>
      <c r="AP26" s="33">
        <v>0</v>
      </c>
      <c r="AQ26" s="26">
        <v>0</v>
      </c>
      <c r="AR26" s="33">
        <v>0</v>
      </c>
      <c r="AS26" s="25">
        <f t="shared" ref="AS26" si="90">AV26</f>
        <v>0</v>
      </c>
      <c r="AT26" s="33">
        <v>0</v>
      </c>
      <c r="AU26" s="33">
        <v>0</v>
      </c>
      <c r="AV26" s="26">
        <v>0</v>
      </c>
      <c r="AW26" s="33">
        <v>0</v>
      </c>
      <c r="AX26" s="25">
        <f t="shared" ref="AX26" si="91">BA26</f>
        <v>0</v>
      </c>
      <c r="AY26" s="33">
        <v>0</v>
      </c>
      <c r="AZ26" s="33">
        <v>0</v>
      </c>
      <c r="BA26" s="26">
        <v>0</v>
      </c>
      <c r="BB26" s="33">
        <v>0</v>
      </c>
      <c r="BC26" s="25">
        <f t="shared" ref="BC26" si="92">BF26</f>
        <v>0</v>
      </c>
      <c r="BD26" s="33">
        <v>0</v>
      </c>
      <c r="BE26" s="33">
        <v>0</v>
      </c>
      <c r="BF26" s="26">
        <v>0</v>
      </c>
      <c r="BG26" s="33">
        <v>0</v>
      </c>
    </row>
    <row r="27" spans="1:59" ht="47.25" x14ac:dyDescent="0.25">
      <c r="A27" s="10" t="s">
        <v>51</v>
      </c>
      <c r="B27" s="20" t="s">
        <v>56</v>
      </c>
      <c r="C27" s="19" t="s">
        <v>21</v>
      </c>
      <c r="D27" s="19" t="s">
        <v>57</v>
      </c>
      <c r="E27" s="11">
        <f t="shared" ref="E27" si="93">J27+O27+T27+Y27+AD27+AI27+AN27+AS27+AX27+BC27</f>
        <v>40676.6</v>
      </c>
      <c r="F27" s="11">
        <f t="shared" ref="F27" si="94">K27+P27+U27+Z27+AE27+AJ27+AO27+AT27+AY27+BD27</f>
        <v>0</v>
      </c>
      <c r="G27" s="11">
        <f t="shared" ref="G27" si="95">L27+Q27+V27+AA27+AF27+AK27+AP27+AU27+AZ27+BE27</f>
        <v>0</v>
      </c>
      <c r="H27" s="11">
        <f t="shared" ref="H27" si="96">M27+R27+W27+AB27+AG27+AL27+AQ27+AV27+BA27+BF27</f>
        <v>40676.6</v>
      </c>
      <c r="I27" s="11">
        <f t="shared" ref="I27" si="97">N27+S27+X27+AC27+AH27+AM27+AR27+AW27+BB27+BG27</f>
        <v>0</v>
      </c>
      <c r="J27" s="12">
        <f t="shared" si="69"/>
        <v>20338.3</v>
      </c>
      <c r="K27" s="33">
        <v>0</v>
      </c>
      <c r="L27" s="33">
        <v>0</v>
      </c>
      <c r="M27" s="32">
        <v>20338.3</v>
      </c>
      <c r="N27" s="32">
        <v>0</v>
      </c>
      <c r="O27" s="35">
        <f t="shared" ref="O27" si="98">R27+S27</f>
        <v>3833.7999999999993</v>
      </c>
      <c r="P27" s="33">
        <v>0</v>
      </c>
      <c r="Q27" s="33">
        <v>0</v>
      </c>
      <c r="R27" s="29">
        <f>20338.3-16504.5</f>
        <v>3833.7999999999993</v>
      </c>
      <c r="S27" s="29">
        <v>0</v>
      </c>
      <c r="T27" s="35">
        <f t="shared" ref="T27" si="99">W27</f>
        <v>16504.5</v>
      </c>
      <c r="U27" s="33">
        <v>0</v>
      </c>
      <c r="V27" s="33">
        <v>0</v>
      </c>
      <c r="W27" s="42">
        <v>16504.5</v>
      </c>
      <c r="X27" s="33">
        <v>0</v>
      </c>
      <c r="Y27" s="25">
        <f t="shared" ref="Y27" si="100">AB27</f>
        <v>0</v>
      </c>
      <c r="Z27" s="33">
        <v>0</v>
      </c>
      <c r="AA27" s="33">
        <v>0</v>
      </c>
      <c r="AB27" s="26">
        <v>0</v>
      </c>
      <c r="AC27" s="33">
        <v>0</v>
      </c>
      <c r="AD27" s="25">
        <f t="shared" ref="AD27" si="101">AG27</f>
        <v>0</v>
      </c>
      <c r="AE27" s="33">
        <v>0</v>
      </c>
      <c r="AF27" s="33">
        <v>0</v>
      </c>
      <c r="AG27" s="26">
        <v>0</v>
      </c>
      <c r="AH27" s="33">
        <v>0</v>
      </c>
      <c r="AI27" s="25">
        <f t="shared" ref="AI27" si="102">AL27</f>
        <v>0</v>
      </c>
      <c r="AJ27" s="33">
        <v>0</v>
      </c>
      <c r="AK27" s="33">
        <v>0</v>
      </c>
      <c r="AL27" s="26">
        <v>0</v>
      </c>
      <c r="AM27" s="33">
        <v>0</v>
      </c>
      <c r="AN27" s="25">
        <f t="shared" ref="AN27" si="103">AQ27</f>
        <v>0</v>
      </c>
      <c r="AO27" s="33">
        <v>0</v>
      </c>
      <c r="AP27" s="33">
        <v>0</v>
      </c>
      <c r="AQ27" s="26">
        <v>0</v>
      </c>
      <c r="AR27" s="33">
        <v>0</v>
      </c>
      <c r="AS27" s="25">
        <f t="shared" ref="AS27" si="104">AV27</f>
        <v>0</v>
      </c>
      <c r="AT27" s="33">
        <v>0</v>
      </c>
      <c r="AU27" s="33">
        <v>0</v>
      </c>
      <c r="AV27" s="26">
        <v>0</v>
      </c>
      <c r="AW27" s="33">
        <v>0</v>
      </c>
      <c r="AX27" s="25">
        <f t="shared" ref="AX27" si="105">BA27</f>
        <v>0</v>
      </c>
      <c r="AY27" s="33">
        <v>0</v>
      </c>
      <c r="AZ27" s="33">
        <v>0</v>
      </c>
      <c r="BA27" s="26">
        <v>0</v>
      </c>
      <c r="BB27" s="33">
        <v>0</v>
      </c>
      <c r="BC27" s="25">
        <f t="shared" ref="BC27" si="106">BF27</f>
        <v>0</v>
      </c>
      <c r="BD27" s="33">
        <v>0</v>
      </c>
      <c r="BE27" s="33">
        <v>0</v>
      </c>
      <c r="BF27" s="26">
        <v>0</v>
      </c>
      <c r="BG27" s="33">
        <v>0</v>
      </c>
    </row>
    <row r="28" spans="1:59" ht="63" x14ac:dyDescent="0.25">
      <c r="A28" s="10" t="s">
        <v>52</v>
      </c>
      <c r="B28" s="20" t="s">
        <v>74</v>
      </c>
      <c r="C28" s="19" t="s">
        <v>21</v>
      </c>
      <c r="D28" s="19" t="s">
        <v>54</v>
      </c>
      <c r="E28" s="11">
        <f t="shared" ref="E28" si="107">J28+O28+T28+Y28+AD28+AI28+AN28+AS28+AX28+BC28</f>
        <v>74.2</v>
      </c>
      <c r="F28" s="11">
        <f t="shared" ref="F28" si="108">K28+P28+U28+Z28+AE28+AJ28+AO28+AT28+AY28+BD28</f>
        <v>0</v>
      </c>
      <c r="G28" s="11">
        <f t="shared" ref="G28" si="109">L28+Q28+V28+AA28+AF28+AK28+AP28+AU28+AZ28+BE28</f>
        <v>0</v>
      </c>
      <c r="H28" s="11">
        <f t="shared" ref="H28" si="110">M28+R28+W28+AB28+AG28+AL28+AQ28+AV28+BA28+BF28</f>
        <v>74.2</v>
      </c>
      <c r="I28" s="11">
        <f t="shared" ref="I28" si="111">N28+S28+X28+AC28+AH28+AM28+AR28+AW28+BB28+BG28</f>
        <v>0</v>
      </c>
      <c r="J28" s="12">
        <f t="shared" si="69"/>
        <v>74.2</v>
      </c>
      <c r="K28" s="33">
        <v>0</v>
      </c>
      <c r="L28" s="33">
        <v>0</v>
      </c>
      <c r="M28" s="32">
        <v>74.2</v>
      </c>
      <c r="N28" s="32">
        <v>0</v>
      </c>
      <c r="O28" s="25">
        <f t="shared" ref="O28" si="112">R28+S28</f>
        <v>0</v>
      </c>
      <c r="P28" s="33">
        <v>0</v>
      </c>
      <c r="Q28" s="33">
        <v>0</v>
      </c>
      <c r="R28" s="29">
        <v>0</v>
      </c>
      <c r="S28" s="29">
        <v>0</v>
      </c>
      <c r="T28" s="25">
        <f t="shared" ref="T28" si="113">W28</f>
        <v>0</v>
      </c>
      <c r="U28" s="33">
        <v>0</v>
      </c>
      <c r="V28" s="33">
        <v>0</v>
      </c>
      <c r="W28" s="26">
        <v>0</v>
      </c>
      <c r="X28" s="33">
        <v>0</v>
      </c>
      <c r="Y28" s="25">
        <f t="shared" ref="Y28" si="114">AB28</f>
        <v>0</v>
      </c>
      <c r="Z28" s="33">
        <v>0</v>
      </c>
      <c r="AA28" s="33">
        <v>0</v>
      </c>
      <c r="AB28" s="26">
        <v>0</v>
      </c>
      <c r="AC28" s="33">
        <v>0</v>
      </c>
      <c r="AD28" s="25">
        <f t="shared" ref="AD28" si="115">AG28</f>
        <v>0</v>
      </c>
      <c r="AE28" s="33">
        <v>0</v>
      </c>
      <c r="AF28" s="33">
        <v>0</v>
      </c>
      <c r="AG28" s="26">
        <v>0</v>
      </c>
      <c r="AH28" s="33">
        <v>0</v>
      </c>
      <c r="AI28" s="25">
        <f t="shared" ref="AI28" si="116">AL28</f>
        <v>0</v>
      </c>
      <c r="AJ28" s="33">
        <v>0</v>
      </c>
      <c r="AK28" s="33">
        <v>0</v>
      </c>
      <c r="AL28" s="26">
        <v>0</v>
      </c>
      <c r="AM28" s="33">
        <v>0</v>
      </c>
      <c r="AN28" s="25">
        <f t="shared" ref="AN28" si="117">AQ28</f>
        <v>0</v>
      </c>
      <c r="AO28" s="33">
        <v>0</v>
      </c>
      <c r="AP28" s="33">
        <v>0</v>
      </c>
      <c r="AQ28" s="26">
        <v>0</v>
      </c>
      <c r="AR28" s="33">
        <v>0</v>
      </c>
      <c r="AS28" s="25">
        <f t="shared" ref="AS28" si="118">AV28</f>
        <v>0</v>
      </c>
      <c r="AT28" s="33">
        <v>0</v>
      </c>
      <c r="AU28" s="33">
        <v>0</v>
      </c>
      <c r="AV28" s="26">
        <v>0</v>
      </c>
      <c r="AW28" s="33">
        <v>0</v>
      </c>
      <c r="AX28" s="25">
        <f t="shared" ref="AX28" si="119">BA28</f>
        <v>0</v>
      </c>
      <c r="AY28" s="33">
        <v>0</v>
      </c>
      <c r="AZ28" s="33">
        <v>0</v>
      </c>
      <c r="BA28" s="26">
        <v>0</v>
      </c>
      <c r="BB28" s="33">
        <v>0</v>
      </c>
      <c r="BC28" s="25">
        <f t="shared" ref="BC28" si="120">BF28</f>
        <v>0</v>
      </c>
      <c r="BD28" s="33">
        <v>0</v>
      </c>
      <c r="BE28" s="33">
        <v>0</v>
      </c>
      <c r="BF28" s="26">
        <v>0</v>
      </c>
      <c r="BG28" s="33">
        <v>0</v>
      </c>
    </row>
    <row r="29" spans="1:59" ht="47.25" x14ac:dyDescent="0.25">
      <c r="A29" s="10" t="s">
        <v>55</v>
      </c>
      <c r="B29" s="20" t="s">
        <v>78</v>
      </c>
      <c r="C29" s="19" t="s">
        <v>21</v>
      </c>
      <c r="D29" s="19" t="s">
        <v>49</v>
      </c>
      <c r="E29" s="11">
        <f t="shared" ref="E29" si="121">J29+O29+T29+Y29+AD29+AI29+AN29+AS29+AX29+BC29</f>
        <v>1015</v>
      </c>
      <c r="F29" s="11">
        <f t="shared" ref="F29" si="122">K29+P29+U29+Z29+AE29+AJ29+AO29+AT29+AY29+BD29</f>
        <v>0</v>
      </c>
      <c r="G29" s="11">
        <f t="shared" ref="G29" si="123">L29+Q29+V29+AA29+AF29+AK29+AP29+AU29+AZ29+BE29</f>
        <v>0</v>
      </c>
      <c r="H29" s="11">
        <f t="shared" ref="H29" si="124">M29+R29+W29+AB29+AG29+AL29+AQ29+AV29+BA29+BF29</f>
        <v>1004.8</v>
      </c>
      <c r="I29" s="11">
        <f t="shared" ref="I29" si="125">N29+S29+X29+AC29+AH29+AM29+AR29+AW29+BB29+BG29</f>
        <v>10.199999999999999</v>
      </c>
      <c r="J29" s="12">
        <f t="shared" si="69"/>
        <v>1015</v>
      </c>
      <c r="K29" s="33">
        <v>0</v>
      </c>
      <c r="L29" s="33">
        <v>0</v>
      </c>
      <c r="M29" s="32">
        <v>1004.8</v>
      </c>
      <c r="N29" s="32">
        <v>10.199999999999999</v>
      </c>
      <c r="O29" s="25">
        <f t="shared" ref="O29" si="126">R29+S29</f>
        <v>0</v>
      </c>
      <c r="P29" s="33">
        <v>0</v>
      </c>
      <c r="Q29" s="33">
        <v>0</v>
      </c>
      <c r="R29" s="29">
        <v>0</v>
      </c>
      <c r="S29" s="29">
        <v>0</v>
      </c>
      <c r="T29" s="25">
        <f t="shared" ref="T29" si="127">W29</f>
        <v>0</v>
      </c>
      <c r="U29" s="33">
        <v>0</v>
      </c>
      <c r="V29" s="33">
        <v>0</v>
      </c>
      <c r="W29" s="26">
        <v>0</v>
      </c>
      <c r="X29" s="33">
        <v>0</v>
      </c>
      <c r="Y29" s="25">
        <f t="shared" ref="Y29" si="128">AB29</f>
        <v>0</v>
      </c>
      <c r="Z29" s="33">
        <v>0</v>
      </c>
      <c r="AA29" s="33">
        <v>0</v>
      </c>
      <c r="AB29" s="26">
        <v>0</v>
      </c>
      <c r="AC29" s="33">
        <v>0</v>
      </c>
      <c r="AD29" s="25">
        <f t="shared" ref="AD29" si="129">AG29</f>
        <v>0</v>
      </c>
      <c r="AE29" s="33">
        <v>0</v>
      </c>
      <c r="AF29" s="33">
        <v>0</v>
      </c>
      <c r="AG29" s="26">
        <v>0</v>
      </c>
      <c r="AH29" s="33">
        <v>0</v>
      </c>
      <c r="AI29" s="25">
        <f t="shared" ref="AI29" si="130">AL29</f>
        <v>0</v>
      </c>
      <c r="AJ29" s="33">
        <v>0</v>
      </c>
      <c r="AK29" s="33">
        <v>0</v>
      </c>
      <c r="AL29" s="26">
        <v>0</v>
      </c>
      <c r="AM29" s="33">
        <v>0</v>
      </c>
      <c r="AN29" s="25">
        <f t="shared" ref="AN29" si="131">AQ29</f>
        <v>0</v>
      </c>
      <c r="AO29" s="33">
        <v>0</v>
      </c>
      <c r="AP29" s="33">
        <v>0</v>
      </c>
      <c r="AQ29" s="26">
        <v>0</v>
      </c>
      <c r="AR29" s="33">
        <v>0</v>
      </c>
      <c r="AS29" s="25">
        <f t="shared" ref="AS29" si="132">AV29</f>
        <v>0</v>
      </c>
      <c r="AT29" s="33">
        <v>0</v>
      </c>
      <c r="AU29" s="33">
        <v>0</v>
      </c>
      <c r="AV29" s="26">
        <v>0</v>
      </c>
      <c r="AW29" s="33">
        <v>0</v>
      </c>
      <c r="AX29" s="25">
        <f t="shared" ref="AX29" si="133">BA29</f>
        <v>0</v>
      </c>
      <c r="AY29" s="33">
        <v>0</v>
      </c>
      <c r="AZ29" s="33">
        <v>0</v>
      </c>
      <c r="BA29" s="26">
        <v>0</v>
      </c>
      <c r="BB29" s="33">
        <v>0</v>
      </c>
      <c r="BC29" s="25">
        <f t="shared" ref="BC29" si="134">BF29</f>
        <v>0</v>
      </c>
      <c r="BD29" s="33">
        <v>0</v>
      </c>
      <c r="BE29" s="33">
        <v>0</v>
      </c>
      <c r="BF29" s="26">
        <v>0</v>
      </c>
      <c r="BG29" s="33">
        <v>0</v>
      </c>
    </row>
    <row r="30" spans="1:59" ht="63" x14ac:dyDescent="0.25">
      <c r="A30" s="10" t="s">
        <v>60</v>
      </c>
      <c r="B30" s="20" t="s">
        <v>92</v>
      </c>
      <c r="C30" s="19" t="s">
        <v>21</v>
      </c>
      <c r="D30" s="19" t="s">
        <v>49</v>
      </c>
      <c r="E30" s="11">
        <f t="shared" ref="E30" si="135">J30+O30+T30+Y30+AD30+AI30+AN30+AS30+AX30+BC30</f>
        <v>9070.5</v>
      </c>
      <c r="F30" s="11">
        <f t="shared" ref="F30" si="136">K30+P30+U30+Z30+AE30+AJ30+AO30+AT30+AY30+BD30</f>
        <v>0</v>
      </c>
      <c r="G30" s="11">
        <f t="shared" ref="G30" si="137">L30+Q30+V30+AA30+AF30+AK30+AP30+AU30+AZ30+BE30</f>
        <v>0</v>
      </c>
      <c r="H30" s="11">
        <f t="shared" ref="H30" si="138">M30+R30+W30+AB30+AG30+AL30+AQ30+AV30+BA30+BF30</f>
        <v>8979.7999999999993</v>
      </c>
      <c r="I30" s="11">
        <f t="shared" ref="I30" si="139">N30+S30+X30+AC30+AH30+AM30+AR30+AW30+BB30+BG30</f>
        <v>90.7</v>
      </c>
      <c r="J30" s="12">
        <f t="shared" ref="J30" si="140">M30+N30</f>
        <v>9070.5</v>
      </c>
      <c r="K30" s="33">
        <v>0</v>
      </c>
      <c r="L30" s="33">
        <v>0</v>
      </c>
      <c r="M30" s="32">
        <v>8979.7999999999993</v>
      </c>
      <c r="N30" s="32">
        <v>90.7</v>
      </c>
      <c r="O30" s="25">
        <f t="shared" ref="O30" si="141">R30+S30</f>
        <v>0</v>
      </c>
      <c r="P30" s="33">
        <v>0</v>
      </c>
      <c r="Q30" s="33">
        <v>0</v>
      </c>
      <c r="R30" s="29">
        <v>0</v>
      </c>
      <c r="S30" s="29">
        <v>0</v>
      </c>
      <c r="T30" s="25">
        <f t="shared" ref="T30" si="142">W30</f>
        <v>0</v>
      </c>
      <c r="U30" s="33">
        <v>0</v>
      </c>
      <c r="V30" s="33">
        <v>0</v>
      </c>
      <c r="W30" s="26">
        <v>0</v>
      </c>
      <c r="X30" s="33">
        <v>0</v>
      </c>
      <c r="Y30" s="25">
        <f t="shared" ref="Y30" si="143">AB30</f>
        <v>0</v>
      </c>
      <c r="Z30" s="33">
        <v>0</v>
      </c>
      <c r="AA30" s="33">
        <v>0</v>
      </c>
      <c r="AB30" s="26">
        <v>0</v>
      </c>
      <c r="AC30" s="33">
        <v>0</v>
      </c>
      <c r="AD30" s="25">
        <f t="shared" ref="AD30" si="144">AG30</f>
        <v>0</v>
      </c>
      <c r="AE30" s="33">
        <v>0</v>
      </c>
      <c r="AF30" s="33">
        <v>0</v>
      </c>
      <c r="AG30" s="26">
        <v>0</v>
      </c>
      <c r="AH30" s="33">
        <v>0</v>
      </c>
      <c r="AI30" s="25">
        <f t="shared" ref="AI30" si="145">AL30</f>
        <v>0</v>
      </c>
      <c r="AJ30" s="33">
        <v>0</v>
      </c>
      <c r="AK30" s="33">
        <v>0</v>
      </c>
      <c r="AL30" s="26">
        <v>0</v>
      </c>
      <c r="AM30" s="33">
        <v>0</v>
      </c>
      <c r="AN30" s="25">
        <f t="shared" ref="AN30" si="146">AQ30</f>
        <v>0</v>
      </c>
      <c r="AO30" s="33">
        <v>0</v>
      </c>
      <c r="AP30" s="33">
        <v>0</v>
      </c>
      <c r="AQ30" s="26">
        <v>0</v>
      </c>
      <c r="AR30" s="33">
        <v>0</v>
      </c>
      <c r="AS30" s="25">
        <f t="shared" ref="AS30" si="147">AV30</f>
        <v>0</v>
      </c>
      <c r="AT30" s="33">
        <v>0</v>
      </c>
      <c r="AU30" s="33">
        <v>0</v>
      </c>
      <c r="AV30" s="26">
        <v>0</v>
      </c>
      <c r="AW30" s="33">
        <v>0</v>
      </c>
      <c r="AX30" s="25">
        <f t="shared" ref="AX30" si="148">BA30</f>
        <v>0</v>
      </c>
      <c r="AY30" s="33">
        <v>0</v>
      </c>
      <c r="AZ30" s="33">
        <v>0</v>
      </c>
      <c r="BA30" s="26">
        <v>0</v>
      </c>
      <c r="BB30" s="33">
        <v>0</v>
      </c>
      <c r="BC30" s="25">
        <f t="shared" ref="BC30" si="149">BF30</f>
        <v>0</v>
      </c>
      <c r="BD30" s="33">
        <v>0</v>
      </c>
      <c r="BE30" s="33">
        <v>0</v>
      </c>
      <c r="BF30" s="26">
        <v>0</v>
      </c>
      <c r="BG30" s="33">
        <v>0</v>
      </c>
    </row>
    <row r="31" spans="1:59" ht="48.75" customHeight="1" x14ac:dyDescent="0.25">
      <c r="A31" s="10" t="s">
        <v>73</v>
      </c>
      <c r="B31" s="20" t="s">
        <v>87</v>
      </c>
      <c r="C31" s="19" t="s">
        <v>21</v>
      </c>
      <c r="D31" s="19" t="s">
        <v>54</v>
      </c>
      <c r="E31" s="11">
        <f t="shared" ref="E31" si="150">J31+O31+T31+Y31+AD31+AI31+AN31+AS31+AX31+BC31</f>
        <v>81.099999999999994</v>
      </c>
      <c r="F31" s="11">
        <f t="shared" ref="F31" si="151">K31+P31+U31+Z31+AE31+AJ31+AO31+AT31+AY31+BD31</f>
        <v>0</v>
      </c>
      <c r="G31" s="11">
        <f t="shared" ref="G31" si="152">L31+Q31+V31+AA31+AF31+AK31+AP31+AU31+AZ31+BE31</f>
        <v>0</v>
      </c>
      <c r="H31" s="11">
        <f t="shared" ref="H31" si="153">M31+R31+W31+AB31+AG31+AL31+AQ31+AV31+BA31+BF31</f>
        <v>81.099999999999994</v>
      </c>
      <c r="I31" s="11">
        <f t="shared" ref="I31" si="154">N31+S31+X31+AC31+AH31+AM31+AR31+AW31+BB31+BG31</f>
        <v>0</v>
      </c>
      <c r="J31" s="12">
        <f t="shared" ref="J31" si="155">M31+N31</f>
        <v>81.099999999999994</v>
      </c>
      <c r="K31" s="33">
        <v>0</v>
      </c>
      <c r="L31" s="33">
        <v>0</v>
      </c>
      <c r="M31" s="32">
        <v>81.099999999999994</v>
      </c>
      <c r="N31" s="32">
        <v>0</v>
      </c>
      <c r="O31" s="25">
        <f t="shared" ref="O31" si="156">R31+S31</f>
        <v>0</v>
      </c>
      <c r="P31" s="33">
        <v>0</v>
      </c>
      <c r="Q31" s="33">
        <v>0</v>
      </c>
      <c r="R31" s="29">
        <v>0</v>
      </c>
      <c r="S31" s="29">
        <v>0</v>
      </c>
      <c r="T31" s="25">
        <f t="shared" ref="T31" si="157">W31</f>
        <v>0</v>
      </c>
      <c r="U31" s="33">
        <v>0</v>
      </c>
      <c r="V31" s="33">
        <v>0</v>
      </c>
      <c r="W31" s="26">
        <v>0</v>
      </c>
      <c r="X31" s="33">
        <v>0</v>
      </c>
      <c r="Y31" s="25">
        <f t="shared" ref="Y31" si="158">AB31</f>
        <v>0</v>
      </c>
      <c r="Z31" s="33">
        <v>0</v>
      </c>
      <c r="AA31" s="33">
        <v>0</v>
      </c>
      <c r="AB31" s="26">
        <v>0</v>
      </c>
      <c r="AC31" s="33">
        <v>0</v>
      </c>
      <c r="AD31" s="25">
        <f t="shared" ref="AD31" si="159">AG31</f>
        <v>0</v>
      </c>
      <c r="AE31" s="33">
        <v>0</v>
      </c>
      <c r="AF31" s="33">
        <v>0</v>
      </c>
      <c r="AG31" s="26">
        <v>0</v>
      </c>
      <c r="AH31" s="33">
        <v>0</v>
      </c>
      <c r="AI31" s="25">
        <f t="shared" ref="AI31" si="160">AL31</f>
        <v>0</v>
      </c>
      <c r="AJ31" s="33">
        <v>0</v>
      </c>
      <c r="AK31" s="33">
        <v>0</v>
      </c>
      <c r="AL31" s="26">
        <v>0</v>
      </c>
      <c r="AM31" s="33">
        <v>0</v>
      </c>
      <c r="AN31" s="25">
        <f t="shared" ref="AN31" si="161">AQ31</f>
        <v>0</v>
      </c>
      <c r="AO31" s="33">
        <v>0</v>
      </c>
      <c r="AP31" s="33">
        <v>0</v>
      </c>
      <c r="AQ31" s="26">
        <v>0</v>
      </c>
      <c r="AR31" s="33">
        <v>0</v>
      </c>
      <c r="AS31" s="25">
        <f t="shared" ref="AS31" si="162">AV31</f>
        <v>0</v>
      </c>
      <c r="AT31" s="33">
        <v>0</v>
      </c>
      <c r="AU31" s="33">
        <v>0</v>
      </c>
      <c r="AV31" s="26">
        <v>0</v>
      </c>
      <c r="AW31" s="33">
        <v>0</v>
      </c>
      <c r="AX31" s="25">
        <f t="shared" ref="AX31" si="163">BA31</f>
        <v>0</v>
      </c>
      <c r="AY31" s="33">
        <v>0</v>
      </c>
      <c r="AZ31" s="33">
        <v>0</v>
      </c>
      <c r="BA31" s="26">
        <v>0</v>
      </c>
      <c r="BB31" s="33">
        <v>0</v>
      </c>
      <c r="BC31" s="25">
        <f t="shared" ref="BC31" si="164">BF31</f>
        <v>0</v>
      </c>
      <c r="BD31" s="33">
        <v>0</v>
      </c>
      <c r="BE31" s="33">
        <v>0</v>
      </c>
      <c r="BF31" s="26">
        <v>0</v>
      </c>
      <c r="BG31" s="33">
        <v>0</v>
      </c>
    </row>
    <row r="32" spans="1:59" ht="31.5" x14ac:dyDescent="0.25">
      <c r="A32" s="10" t="s">
        <v>77</v>
      </c>
      <c r="B32" s="20" t="s">
        <v>82</v>
      </c>
      <c r="C32" s="19" t="s">
        <v>21</v>
      </c>
      <c r="D32" s="19" t="s">
        <v>21</v>
      </c>
      <c r="E32" s="11">
        <f t="shared" ref="E32" si="165">J32+O32+T32+Y32+AD32+AI32+AN32+AS32+AX32+BC32</f>
        <v>800</v>
      </c>
      <c r="F32" s="11">
        <f t="shared" ref="F32" si="166">K32+P32+U32+Z32+AE32+AJ32+AO32+AT32+AY32+BD32</f>
        <v>0</v>
      </c>
      <c r="G32" s="11">
        <f t="shared" ref="G32" si="167">L32+Q32+V32+AA32+AF32+AK32+AP32+AU32+AZ32+BE32</f>
        <v>0</v>
      </c>
      <c r="H32" s="11">
        <f t="shared" ref="H32" si="168">M32+R32+W32+AB32+AG32+AL32+AQ32+AV32+BA32+BF32</f>
        <v>800</v>
      </c>
      <c r="I32" s="11">
        <f t="shared" ref="I32" si="169">N32+S32+X32+AC32+AH32+AM32+AR32+AW32+BB32+BG32</f>
        <v>0</v>
      </c>
      <c r="J32" s="39">
        <f t="shared" ref="J32" si="170">M32+N32</f>
        <v>0</v>
      </c>
      <c r="K32" s="33">
        <v>0</v>
      </c>
      <c r="L32" s="33">
        <v>0</v>
      </c>
      <c r="M32" s="32">
        <v>0</v>
      </c>
      <c r="N32" s="32">
        <v>0</v>
      </c>
      <c r="O32" s="35">
        <f t="shared" ref="O32" si="171">R32+S32</f>
        <v>350</v>
      </c>
      <c r="P32" s="33">
        <v>0</v>
      </c>
      <c r="Q32" s="33">
        <v>0</v>
      </c>
      <c r="R32" s="47">
        <f>1150-350-450</f>
        <v>350</v>
      </c>
      <c r="S32" s="29">
        <v>0</v>
      </c>
      <c r="T32" s="35">
        <f t="shared" ref="T32" si="172">W32</f>
        <v>450</v>
      </c>
      <c r="U32" s="33">
        <v>0</v>
      </c>
      <c r="V32" s="33">
        <v>0</v>
      </c>
      <c r="W32" s="42">
        <v>450</v>
      </c>
      <c r="X32" s="33">
        <v>0</v>
      </c>
      <c r="Y32" s="25">
        <f t="shared" ref="Y32" si="173">AB32</f>
        <v>0</v>
      </c>
      <c r="Z32" s="33">
        <v>0</v>
      </c>
      <c r="AA32" s="33">
        <v>0</v>
      </c>
      <c r="AB32" s="26">
        <v>0</v>
      </c>
      <c r="AC32" s="33">
        <v>0</v>
      </c>
      <c r="AD32" s="25">
        <f t="shared" ref="AD32" si="174">AG32</f>
        <v>0</v>
      </c>
      <c r="AE32" s="33">
        <v>0</v>
      </c>
      <c r="AF32" s="33">
        <v>0</v>
      </c>
      <c r="AG32" s="26">
        <v>0</v>
      </c>
      <c r="AH32" s="33">
        <v>0</v>
      </c>
      <c r="AI32" s="25">
        <f t="shared" ref="AI32" si="175">AL32</f>
        <v>0</v>
      </c>
      <c r="AJ32" s="33">
        <v>0</v>
      </c>
      <c r="AK32" s="33">
        <v>0</v>
      </c>
      <c r="AL32" s="26">
        <v>0</v>
      </c>
      <c r="AM32" s="33">
        <v>0</v>
      </c>
      <c r="AN32" s="25">
        <f t="shared" ref="AN32" si="176">AQ32</f>
        <v>0</v>
      </c>
      <c r="AO32" s="33">
        <v>0</v>
      </c>
      <c r="AP32" s="33">
        <v>0</v>
      </c>
      <c r="AQ32" s="26">
        <v>0</v>
      </c>
      <c r="AR32" s="33">
        <v>0</v>
      </c>
      <c r="AS32" s="25">
        <f t="shared" ref="AS32" si="177">AV32</f>
        <v>0</v>
      </c>
      <c r="AT32" s="33">
        <v>0</v>
      </c>
      <c r="AU32" s="33">
        <v>0</v>
      </c>
      <c r="AV32" s="26">
        <v>0</v>
      </c>
      <c r="AW32" s="33">
        <v>0</v>
      </c>
      <c r="AX32" s="25">
        <f t="shared" ref="AX32" si="178">BA32</f>
        <v>0</v>
      </c>
      <c r="AY32" s="33">
        <v>0</v>
      </c>
      <c r="AZ32" s="33">
        <v>0</v>
      </c>
      <c r="BA32" s="26">
        <v>0</v>
      </c>
      <c r="BB32" s="33">
        <v>0</v>
      </c>
      <c r="BC32" s="25">
        <f t="shared" ref="BC32" si="179">BF32</f>
        <v>0</v>
      </c>
      <c r="BD32" s="33">
        <v>0</v>
      </c>
      <c r="BE32" s="33">
        <v>0</v>
      </c>
      <c r="BF32" s="26">
        <v>0</v>
      </c>
      <c r="BG32" s="33">
        <v>0</v>
      </c>
    </row>
    <row r="33" spans="1:59" ht="47.25" customHeight="1" x14ac:dyDescent="0.25">
      <c r="A33" s="10" t="s">
        <v>79</v>
      </c>
      <c r="B33" s="49" t="s">
        <v>96</v>
      </c>
      <c r="C33" s="19" t="s">
        <v>21</v>
      </c>
      <c r="D33" s="19" t="s">
        <v>54</v>
      </c>
      <c r="E33" s="11">
        <f t="shared" ref="E33:E35" si="180">J33+O33+T33+Y33+AD33+AI33+AN33+AS33+AX33+BC33</f>
        <v>88</v>
      </c>
      <c r="F33" s="11">
        <f t="shared" ref="F33:F35" si="181">K33+P33+U33+Z33+AE33+AJ33+AO33+AT33+AY33+BD33</f>
        <v>0</v>
      </c>
      <c r="G33" s="11">
        <f t="shared" ref="G33:G35" si="182">L33+Q33+V33+AA33+AF33+AK33+AP33+AU33+AZ33+BE33</f>
        <v>0</v>
      </c>
      <c r="H33" s="11">
        <f t="shared" ref="H33:H35" si="183">M33+R33+W33+AB33+AG33+AL33+AQ33+AV33+BA33+BF33</f>
        <v>88</v>
      </c>
      <c r="I33" s="11">
        <f t="shared" ref="I33:I35" si="184">N33+S33+X33+AC33+AH33+AM33+AR33+AW33+BB33+BG33</f>
        <v>0</v>
      </c>
      <c r="J33" s="39">
        <f t="shared" ref="J33:J35" si="185">M33+N33</f>
        <v>0</v>
      </c>
      <c r="K33" s="33">
        <v>0</v>
      </c>
      <c r="L33" s="33">
        <v>0</v>
      </c>
      <c r="M33" s="32">
        <v>0</v>
      </c>
      <c r="N33" s="32">
        <v>0</v>
      </c>
      <c r="O33" s="35">
        <f t="shared" ref="O33:O35" si="186">R33+S33</f>
        <v>88</v>
      </c>
      <c r="P33" s="33">
        <v>0</v>
      </c>
      <c r="Q33" s="45">
        <v>0</v>
      </c>
      <c r="R33" s="53">
        <f>74.2+13.8</f>
        <v>88</v>
      </c>
      <c r="S33" s="46">
        <v>0</v>
      </c>
      <c r="T33" s="25">
        <f t="shared" ref="T33:T35" si="187">W33</f>
        <v>0</v>
      </c>
      <c r="U33" s="33">
        <v>0</v>
      </c>
      <c r="V33" s="33">
        <v>0</v>
      </c>
      <c r="W33" s="26">
        <v>0</v>
      </c>
      <c r="X33" s="33">
        <v>0</v>
      </c>
      <c r="Y33" s="25">
        <f t="shared" ref="Y33:Y35" si="188">AB33</f>
        <v>0</v>
      </c>
      <c r="Z33" s="33">
        <v>0</v>
      </c>
      <c r="AA33" s="33">
        <v>0</v>
      </c>
      <c r="AB33" s="26">
        <v>0</v>
      </c>
      <c r="AC33" s="33">
        <v>0</v>
      </c>
      <c r="AD33" s="25">
        <f t="shared" ref="AD33:AD35" si="189">AG33</f>
        <v>0</v>
      </c>
      <c r="AE33" s="33">
        <v>0</v>
      </c>
      <c r="AF33" s="33">
        <v>0</v>
      </c>
      <c r="AG33" s="26">
        <v>0</v>
      </c>
      <c r="AH33" s="33">
        <v>0</v>
      </c>
      <c r="AI33" s="25">
        <f t="shared" ref="AI33:AI35" si="190">AL33</f>
        <v>0</v>
      </c>
      <c r="AJ33" s="33">
        <v>0</v>
      </c>
      <c r="AK33" s="33">
        <v>0</v>
      </c>
      <c r="AL33" s="26">
        <v>0</v>
      </c>
      <c r="AM33" s="33">
        <v>0</v>
      </c>
      <c r="AN33" s="25">
        <f t="shared" ref="AN33:AN35" si="191">AQ33</f>
        <v>0</v>
      </c>
      <c r="AO33" s="33">
        <v>0</v>
      </c>
      <c r="AP33" s="33">
        <v>0</v>
      </c>
      <c r="AQ33" s="26">
        <v>0</v>
      </c>
      <c r="AR33" s="33">
        <v>0</v>
      </c>
      <c r="AS33" s="25">
        <f t="shared" ref="AS33:AS35" si="192">AV33</f>
        <v>0</v>
      </c>
      <c r="AT33" s="33">
        <v>0</v>
      </c>
      <c r="AU33" s="33">
        <v>0</v>
      </c>
      <c r="AV33" s="26">
        <v>0</v>
      </c>
      <c r="AW33" s="33">
        <v>0</v>
      </c>
      <c r="AX33" s="25">
        <f t="shared" ref="AX33:AX35" si="193">BA33</f>
        <v>0</v>
      </c>
      <c r="AY33" s="33">
        <v>0</v>
      </c>
      <c r="AZ33" s="33">
        <v>0</v>
      </c>
      <c r="BA33" s="26">
        <v>0</v>
      </c>
      <c r="BB33" s="33">
        <v>0</v>
      </c>
      <c r="BC33" s="25">
        <f t="shared" ref="BC33:BC35" si="194">BF33</f>
        <v>0</v>
      </c>
      <c r="BD33" s="33">
        <v>0</v>
      </c>
      <c r="BE33" s="33">
        <v>0</v>
      </c>
      <c r="BF33" s="26">
        <v>0</v>
      </c>
      <c r="BG33" s="33">
        <v>0</v>
      </c>
    </row>
    <row r="34" spans="1:59" ht="78.75" x14ac:dyDescent="0.25">
      <c r="A34" s="10" t="s">
        <v>80</v>
      </c>
      <c r="B34" s="50" t="s">
        <v>94</v>
      </c>
      <c r="C34" s="48" t="s">
        <v>21</v>
      </c>
      <c r="D34" s="19" t="s">
        <v>54</v>
      </c>
      <c r="E34" s="11">
        <f t="shared" si="180"/>
        <v>80</v>
      </c>
      <c r="F34" s="11">
        <f t="shared" si="181"/>
        <v>0</v>
      </c>
      <c r="G34" s="11">
        <f t="shared" si="182"/>
        <v>0</v>
      </c>
      <c r="H34" s="11">
        <f t="shared" si="183"/>
        <v>80</v>
      </c>
      <c r="I34" s="11">
        <f t="shared" si="184"/>
        <v>0</v>
      </c>
      <c r="J34" s="39">
        <f t="shared" si="185"/>
        <v>0</v>
      </c>
      <c r="K34" s="33">
        <v>0</v>
      </c>
      <c r="L34" s="33">
        <v>0</v>
      </c>
      <c r="M34" s="32">
        <v>0</v>
      </c>
      <c r="N34" s="32">
        <v>0</v>
      </c>
      <c r="O34" s="35">
        <f t="shared" si="186"/>
        <v>80</v>
      </c>
      <c r="P34" s="33">
        <v>0</v>
      </c>
      <c r="Q34" s="45">
        <v>0</v>
      </c>
      <c r="R34" s="53">
        <f>64.5+15.5</f>
        <v>80</v>
      </c>
      <c r="S34" s="46">
        <v>0</v>
      </c>
      <c r="T34" s="25">
        <f t="shared" si="187"/>
        <v>0</v>
      </c>
      <c r="U34" s="33">
        <v>0</v>
      </c>
      <c r="V34" s="33">
        <v>0</v>
      </c>
      <c r="W34" s="26">
        <v>0</v>
      </c>
      <c r="X34" s="33">
        <v>0</v>
      </c>
      <c r="Y34" s="25">
        <f t="shared" si="188"/>
        <v>0</v>
      </c>
      <c r="Z34" s="33">
        <v>0</v>
      </c>
      <c r="AA34" s="33">
        <v>0</v>
      </c>
      <c r="AB34" s="26">
        <v>0</v>
      </c>
      <c r="AC34" s="33">
        <v>0</v>
      </c>
      <c r="AD34" s="25">
        <f t="shared" si="189"/>
        <v>0</v>
      </c>
      <c r="AE34" s="33">
        <v>0</v>
      </c>
      <c r="AF34" s="33">
        <v>0</v>
      </c>
      <c r="AG34" s="26">
        <v>0</v>
      </c>
      <c r="AH34" s="33">
        <v>0</v>
      </c>
      <c r="AI34" s="25">
        <f t="shared" si="190"/>
        <v>0</v>
      </c>
      <c r="AJ34" s="33">
        <v>0</v>
      </c>
      <c r="AK34" s="33">
        <v>0</v>
      </c>
      <c r="AL34" s="26">
        <v>0</v>
      </c>
      <c r="AM34" s="33">
        <v>0</v>
      </c>
      <c r="AN34" s="25">
        <f t="shared" si="191"/>
        <v>0</v>
      </c>
      <c r="AO34" s="33">
        <v>0</v>
      </c>
      <c r="AP34" s="33">
        <v>0</v>
      </c>
      <c r="AQ34" s="26">
        <v>0</v>
      </c>
      <c r="AR34" s="33">
        <v>0</v>
      </c>
      <c r="AS34" s="25">
        <f t="shared" si="192"/>
        <v>0</v>
      </c>
      <c r="AT34" s="33">
        <v>0</v>
      </c>
      <c r="AU34" s="33">
        <v>0</v>
      </c>
      <c r="AV34" s="26">
        <v>0</v>
      </c>
      <c r="AW34" s="33">
        <v>0</v>
      </c>
      <c r="AX34" s="25">
        <f t="shared" si="193"/>
        <v>0</v>
      </c>
      <c r="AY34" s="33">
        <v>0</v>
      </c>
      <c r="AZ34" s="33">
        <v>0</v>
      </c>
      <c r="BA34" s="26">
        <v>0</v>
      </c>
      <c r="BB34" s="33">
        <v>0</v>
      </c>
      <c r="BC34" s="25">
        <f t="shared" si="194"/>
        <v>0</v>
      </c>
      <c r="BD34" s="33">
        <v>0</v>
      </c>
      <c r="BE34" s="33">
        <v>0</v>
      </c>
      <c r="BF34" s="26">
        <v>0</v>
      </c>
      <c r="BG34" s="33">
        <v>0</v>
      </c>
    </row>
    <row r="35" spans="1:59" ht="63" x14ac:dyDescent="0.25">
      <c r="A35" s="10" t="s">
        <v>81</v>
      </c>
      <c r="B35" s="50" t="s">
        <v>95</v>
      </c>
      <c r="C35" s="48" t="s">
        <v>21</v>
      </c>
      <c r="D35" s="19" t="s">
        <v>54</v>
      </c>
      <c r="E35" s="11">
        <f t="shared" si="180"/>
        <v>82.5</v>
      </c>
      <c r="F35" s="11">
        <f t="shared" si="181"/>
        <v>0</v>
      </c>
      <c r="G35" s="11">
        <f t="shared" si="182"/>
        <v>0</v>
      </c>
      <c r="H35" s="11">
        <f t="shared" si="183"/>
        <v>82.5</v>
      </c>
      <c r="I35" s="11">
        <f t="shared" si="184"/>
        <v>0</v>
      </c>
      <c r="J35" s="39">
        <f t="shared" si="185"/>
        <v>0</v>
      </c>
      <c r="K35" s="33">
        <v>0</v>
      </c>
      <c r="L35" s="33">
        <v>0</v>
      </c>
      <c r="M35" s="32">
        <v>0</v>
      </c>
      <c r="N35" s="32">
        <v>0</v>
      </c>
      <c r="O35" s="35">
        <f t="shared" si="186"/>
        <v>20</v>
      </c>
      <c r="P35" s="33">
        <v>0</v>
      </c>
      <c r="Q35" s="45">
        <v>0</v>
      </c>
      <c r="R35" s="53">
        <f>82.5-62.5</f>
        <v>20</v>
      </c>
      <c r="S35" s="46">
        <v>0</v>
      </c>
      <c r="T35" s="35">
        <f t="shared" si="187"/>
        <v>62.5</v>
      </c>
      <c r="U35" s="33">
        <v>0</v>
      </c>
      <c r="V35" s="33">
        <v>0</v>
      </c>
      <c r="W35" s="42">
        <v>62.5</v>
      </c>
      <c r="X35" s="33">
        <v>0</v>
      </c>
      <c r="Y35" s="25">
        <f t="shared" si="188"/>
        <v>0</v>
      </c>
      <c r="Z35" s="33">
        <v>0</v>
      </c>
      <c r="AA35" s="33">
        <v>0</v>
      </c>
      <c r="AB35" s="26">
        <v>0</v>
      </c>
      <c r="AC35" s="33">
        <v>0</v>
      </c>
      <c r="AD35" s="25">
        <f t="shared" si="189"/>
        <v>0</v>
      </c>
      <c r="AE35" s="33">
        <v>0</v>
      </c>
      <c r="AF35" s="33">
        <v>0</v>
      </c>
      <c r="AG35" s="26">
        <v>0</v>
      </c>
      <c r="AH35" s="33">
        <v>0</v>
      </c>
      <c r="AI35" s="25">
        <f t="shared" si="190"/>
        <v>0</v>
      </c>
      <c r="AJ35" s="33">
        <v>0</v>
      </c>
      <c r="AK35" s="33">
        <v>0</v>
      </c>
      <c r="AL35" s="26">
        <v>0</v>
      </c>
      <c r="AM35" s="33">
        <v>0</v>
      </c>
      <c r="AN35" s="25">
        <f t="shared" si="191"/>
        <v>0</v>
      </c>
      <c r="AO35" s="33">
        <v>0</v>
      </c>
      <c r="AP35" s="33">
        <v>0</v>
      </c>
      <c r="AQ35" s="26">
        <v>0</v>
      </c>
      <c r="AR35" s="33">
        <v>0</v>
      </c>
      <c r="AS35" s="25">
        <f t="shared" si="192"/>
        <v>0</v>
      </c>
      <c r="AT35" s="33">
        <v>0</v>
      </c>
      <c r="AU35" s="33">
        <v>0</v>
      </c>
      <c r="AV35" s="26">
        <v>0</v>
      </c>
      <c r="AW35" s="33">
        <v>0</v>
      </c>
      <c r="AX35" s="25">
        <f t="shared" si="193"/>
        <v>0</v>
      </c>
      <c r="AY35" s="33">
        <v>0</v>
      </c>
      <c r="AZ35" s="33">
        <v>0</v>
      </c>
      <c r="BA35" s="26">
        <v>0</v>
      </c>
      <c r="BB35" s="33">
        <v>0</v>
      </c>
      <c r="BC35" s="25">
        <f t="shared" si="194"/>
        <v>0</v>
      </c>
      <c r="BD35" s="33">
        <v>0</v>
      </c>
      <c r="BE35" s="33">
        <v>0</v>
      </c>
      <c r="BF35" s="26">
        <v>0</v>
      </c>
      <c r="BG35" s="33">
        <v>0</v>
      </c>
    </row>
    <row r="36" spans="1:59" ht="110.25" x14ac:dyDescent="0.25">
      <c r="A36" s="10" t="s">
        <v>93</v>
      </c>
      <c r="B36" s="50" t="s">
        <v>101</v>
      </c>
      <c r="C36" s="48" t="s">
        <v>21</v>
      </c>
      <c r="D36" s="19" t="s">
        <v>54</v>
      </c>
      <c r="E36" s="11">
        <f t="shared" ref="E36:E37" si="195">J36+O36+T36+Y36+AD36+AI36+AN36+AS36+AX36+BC36</f>
        <v>599.9</v>
      </c>
      <c r="F36" s="11">
        <f t="shared" ref="F36:F37" si="196">K36+P36+U36+Z36+AE36+AJ36+AO36+AT36+AY36+BD36</f>
        <v>0</v>
      </c>
      <c r="G36" s="11">
        <f t="shared" ref="G36:G37" si="197">L36+Q36+V36+AA36+AF36+AK36+AP36+AU36+AZ36+BE36</f>
        <v>0</v>
      </c>
      <c r="H36" s="11">
        <f t="shared" ref="H36:H37" si="198">M36+R36+W36+AB36+AG36+AL36+AQ36+AV36+BA36+BF36</f>
        <v>599.9</v>
      </c>
      <c r="I36" s="11">
        <f t="shared" ref="I36:I37" si="199">N36+S36+X36+AC36+AH36+AM36+AR36+AW36+BB36+BG36</f>
        <v>0</v>
      </c>
      <c r="J36" s="39">
        <f t="shared" ref="J36:J37" si="200">M36+N36</f>
        <v>0</v>
      </c>
      <c r="K36" s="33">
        <v>0</v>
      </c>
      <c r="L36" s="33">
        <v>0</v>
      </c>
      <c r="M36" s="32">
        <v>0</v>
      </c>
      <c r="N36" s="32">
        <v>0</v>
      </c>
      <c r="O36" s="35">
        <f t="shared" ref="O36:O37" si="201">R36+S36</f>
        <v>599.9</v>
      </c>
      <c r="P36" s="33">
        <v>0</v>
      </c>
      <c r="Q36" s="45">
        <v>0</v>
      </c>
      <c r="R36" s="51">
        <v>599.9</v>
      </c>
      <c r="S36" s="46">
        <v>0</v>
      </c>
      <c r="T36" s="25">
        <f t="shared" ref="T36:T37" si="202">W36</f>
        <v>0</v>
      </c>
      <c r="U36" s="33">
        <v>0</v>
      </c>
      <c r="V36" s="33">
        <v>0</v>
      </c>
      <c r="W36" s="26">
        <v>0</v>
      </c>
      <c r="X36" s="33">
        <v>0</v>
      </c>
      <c r="Y36" s="25">
        <f t="shared" ref="Y36:Y37" si="203">AB36</f>
        <v>0</v>
      </c>
      <c r="Z36" s="33">
        <v>0</v>
      </c>
      <c r="AA36" s="33">
        <v>0</v>
      </c>
      <c r="AB36" s="26">
        <v>0</v>
      </c>
      <c r="AC36" s="33">
        <v>0</v>
      </c>
      <c r="AD36" s="25">
        <f t="shared" ref="AD36:AD37" si="204">AG36</f>
        <v>0</v>
      </c>
      <c r="AE36" s="33">
        <v>0</v>
      </c>
      <c r="AF36" s="33">
        <v>0</v>
      </c>
      <c r="AG36" s="26">
        <v>0</v>
      </c>
      <c r="AH36" s="33">
        <v>0</v>
      </c>
      <c r="AI36" s="25">
        <f t="shared" ref="AI36:AI37" si="205">AL36</f>
        <v>0</v>
      </c>
      <c r="AJ36" s="33">
        <v>0</v>
      </c>
      <c r="AK36" s="33">
        <v>0</v>
      </c>
      <c r="AL36" s="26">
        <v>0</v>
      </c>
      <c r="AM36" s="33">
        <v>0</v>
      </c>
      <c r="AN36" s="25">
        <f t="shared" ref="AN36:AN37" si="206">AQ36</f>
        <v>0</v>
      </c>
      <c r="AO36" s="33">
        <v>0</v>
      </c>
      <c r="AP36" s="33">
        <v>0</v>
      </c>
      <c r="AQ36" s="26">
        <v>0</v>
      </c>
      <c r="AR36" s="33">
        <v>0</v>
      </c>
      <c r="AS36" s="25">
        <f t="shared" ref="AS36:AS37" si="207">AV36</f>
        <v>0</v>
      </c>
      <c r="AT36" s="33">
        <v>0</v>
      </c>
      <c r="AU36" s="33">
        <v>0</v>
      </c>
      <c r="AV36" s="26">
        <v>0</v>
      </c>
      <c r="AW36" s="33">
        <v>0</v>
      </c>
      <c r="AX36" s="25">
        <f t="shared" ref="AX36:AX37" si="208">BA36</f>
        <v>0</v>
      </c>
      <c r="AY36" s="33">
        <v>0</v>
      </c>
      <c r="AZ36" s="33">
        <v>0</v>
      </c>
      <c r="BA36" s="26">
        <v>0</v>
      </c>
      <c r="BB36" s="33">
        <v>0</v>
      </c>
      <c r="BC36" s="25">
        <f t="shared" ref="BC36:BC37" si="209">BF36</f>
        <v>0</v>
      </c>
      <c r="BD36" s="33">
        <v>0</v>
      </c>
      <c r="BE36" s="33">
        <v>0</v>
      </c>
      <c r="BF36" s="26">
        <v>0</v>
      </c>
      <c r="BG36" s="33">
        <v>0</v>
      </c>
    </row>
    <row r="37" spans="1:59" ht="94.5" x14ac:dyDescent="0.25">
      <c r="A37" s="10" t="s">
        <v>99</v>
      </c>
      <c r="B37" s="50" t="s">
        <v>102</v>
      </c>
      <c r="C37" s="48" t="s">
        <v>21</v>
      </c>
      <c r="D37" s="19" t="s">
        <v>54</v>
      </c>
      <c r="E37" s="11">
        <f t="shared" si="195"/>
        <v>595.70000000000005</v>
      </c>
      <c r="F37" s="11">
        <f t="shared" si="196"/>
        <v>0</v>
      </c>
      <c r="G37" s="11">
        <f t="shared" si="197"/>
        <v>0</v>
      </c>
      <c r="H37" s="11">
        <f t="shared" si="198"/>
        <v>595.70000000000005</v>
      </c>
      <c r="I37" s="11">
        <f t="shared" si="199"/>
        <v>0</v>
      </c>
      <c r="J37" s="39">
        <f t="shared" si="200"/>
        <v>0</v>
      </c>
      <c r="K37" s="33">
        <v>0</v>
      </c>
      <c r="L37" s="33">
        <v>0</v>
      </c>
      <c r="M37" s="32">
        <v>0</v>
      </c>
      <c r="N37" s="32">
        <v>0</v>
      </c>
      <c r="O37" s="35">
        <f t="shared" si="201"/>
        <v>0</v>
      </c>
      <c r="P37" s="33">
        <v>0</v>
      </c>
      <c r="Q37" s="45">
        <v>0</v>
      </c>
      <c r="R37" s="52">
        <v>0</v>
      </c>
      <c r="S37" s="46">
        <v>0</v>
      </c>
      <c r="T37" s="35">
        <f t="shared" si="202"/>
        <v>595.70000000000005</v>
      </c>
      <c r="U37" s="33">
        <v>0</v>
      </c>
      <c r="V37" s="33">
        <v>0</v>
      </c>
      <c r="W37" s="42">
        <v>595.70000000000005</v>
      </c>
      <c r="X37" s="33">
        <v>0</v>
      </c>
      <c r="Y37" s="25">
        <f t="shared" si="203"/>
        <v>0</v>
      </c>
      <c r="Z37" s="33">
        <v>0</v>
      </c>
      <c r="AA37" s="33">
        <v>0</v>
      </c>
      <c r="AB37" s="26">
        <v>0</v>
      </c>
      <c r="AC37" s="33">
        <v>0</v>
      </c>
      <c r="AD37" s="25">
        <f t="shared" si="204"/>
        <v>0</v>
      </c>
      <c r="AE37" s="33">
        <v>0</v>
      </c>
      <c r="AF37" s="33">
        <v>0</v>
      </c>
      <c r="AG37" s="26">
        <v>0</v>
      </c>
      <c r="AH37" s="33">
        <v>0</v>
      </c>
      <c r="AI37" s="25">
        <f t="shared" si="205"/>
        <v>0</v>
      </c>
      <c r="AJ37" s="33">
        <v>0</v>
      </c>
      <c r="AK37" s="33">
        <v>0</v>
      </c>
      <c r="AL37" s="26">
        <v>0</v>
      </c>
      <c r="AM37" s="33">
        <v>0</v>
      </c>
      <c r="AN37" s="25">
        <f t="shared" si="206"/>
        <v>0</v>
      </c>
      <c r="AO37" s="33">
        <v>0</v>
      </c>
      <c r="AP37" s="33">
        <v>0</v>
      </c>
      <c r="AQ37" s="26">
        <v>0</v>
      </c>
      <c r="AR37" s="33">
        <v>0</v>
      </c>
      <c r="AS37" s="25">
        <f t="shared" si="207"/>
        <v>0</v>
      </c>
      <c r="AT37" s="33">
        <v>0</v>
      </c>
      <c r="AU37" s="33">
        <v>0</v>
      </c>
      <c r="AV37" s="26">
        <v>0</v>
      </c>
      <c r="AW37" s="33">
        <v>0</v>
      </c>
      <c r="AX37" s="25">
        <f t="shared" si="208"/>
        <v>0</v>
      </c>
      <c r="AY37" s="33">
        <v>0</v>
      </c>
      <c r="AZ37" s="33">
        <v>0</v>
      </c>
      <c r="BA37" s="26">
        <v>0</v>
      </c>
      <c r="BB37" s="33">
        <v>0</v>
      </c>
      <c r="BC37" s="25">
        <f t="shared" si="209"/>
        <v>0</v>
      </c>
      <c r="BD37" s="33">
        <v>0</v>
      </c>
      <c r="BE37" s="33">
        <v>0</v>
      </c>
      <c r="BF37" s="26">
        <v>0</v>
      </c>
      <c r="BG37" s="33">
        <v>0</v>
      </c>
    </row>
    <row r="38" spans="1:59" ht="31.5" x14ac:dyDescent="0.25">
      <c r="A38" s="10" t="s">
        <v>100</v>
      </c>
      <c r="B38" s="50" t="s">
        <v>104</v>
      </c>
      <c r="C38" s="48" t="s">
        <v>21</v>
      </c>
      <c r="D38" s="19" t="s">
        <v>49</v>
      </c>
      <c r="E38" s="11">
        <f t="shared" ref="E38" si="210">J38+O38+T38+Y38+AD38+AI38+AN38+AS38+AX38+BC38</f>
        <v>3545.8</v>
      </c>
      <c r="F38" s="11">
        <f t="shared" ref="F38" si="211">K38+P38+U38+Z38+AE38+AJ38+AO38+AT38+AY38+BD38</f>
        <v>0</v>
      </c>
      <c r="G38" s="11">
        <f t="shared" ref="G38" si="212">L38+Q38+V38+AA38+AF38+AK38+AP38+AU38+AZ38+BE38</f>
        <v>0</v>
      </c>
      <c r="H38" s="11">
        <f t="shared" ref="H38" si="213">M38+R38+W38+AB38+AG38+AL38+AQ38+AV38+BA38+BF38</f>
        <v>1211.2</v>
      </c>
      <c r="I38" s="11">
        <f t="shared" ref="I38" si="214">N38+S38+X38+AC38+AH38+AM38+AR38+AW38+BB38+BG38</f>
        <v>2334.6</v>
      </c>
      <c r="J38" s="39">
        <f t="shared" ref="J38" si="215">M38+N38</f>
        <v>0</v>
      </c>
      <c r="K38" s="33">
        <v>0</v>
      </c>
      <c r="L38" s="33">
        <v>0</v>
      </c>
      <c r="M38" s="32">
        <v>0</v>
      </c>
      <c r="N38" s="32">
        <v>0</v>
      </c>
      <c r="O38" s="35">
        <f t="shared" ref="O38" si="216">R38+S38</f>
        <v>3545.8</v>
      </c>
      <c r="P38" s="33">
        <v>0</v>
      </c>
      <c r="Q38" s="45">
        <v>0</v>
      </c>
      <c r="R38" s="54">
        <v>1211.2</v>
      </c>
      <c r="S38" s="46">
        <v>2334.6</v>
      </c>
      <c r="T38" s="35">
        <f t="shared" ref="T38" si="217">W38</f>
        <v>0</v>
      </c>
      <c r="U38" s="33">
        <v>0</v>
      </c>
      <c r="V38" s="33">
        <v>0</v>
      </c>
      <c r="W38" s="42">
        <v>0</v>
      </c>
      <c r="X38" s="33">
        <v>0</v>
      </c>
      <c r="Y38" s="25">
        <f t="shared" ref="Y38" si="218">AB38</f>
        <v>0</v>
      </c>
      <c r="Z38" s="33">
        <v>0</v>
      </c>
      <c r="AA38" s="33">
        <v>0</v>
      </c>
      <c r="AB38" s="26">
        <v>0</v>
      </c>
      <c r="AC38" s="33">
        <v>0</v>
      </c>
      <c r="AD38" s="25">
        <f t="shared" ref="AD38" si="219">AG38</f>
        <v>0</v>
      </c>
      <c r="AE38" s="33">
        <v>0</v>
      </c>
      <c r="AF38" s="33">
        <v>0</v>
      </c>
      <c r="AG38" s="26">
        <v>0</v>
      </c>
      <c r="AH38" s="33">
        <v>0</v>
      </c>
      <c r="AI38" s="25">
        <f t="shared" ref="AI38" si="220">AL38</f>
        <v>0</v>
      </c>
      <c r="AJ38" s="33">
        <v>0</v>
      </c>
      <c r="AK38" s="33">
        <v>0</v>
      </c>
      <c r="AL38" s="26">
        <v>0</v>
      </c>
      <c r="AM38" s="33">
        <v>0</v>
      </c>
      <c r="AN38" s="25">
        <f t="shared" ref="AN38" si="221">AQ38</f>
        <v>0</v>
      </c>
      <c r="AO38" s="33">
        <v>0</v>
      </c>
      <c r="AP38" s="33">
        <v>0</v>
      </c>
      <c r="AQ38" s="26">
        <v>0</v>
      </c>
      <c r="AR38" s="33">
        <v>0</v>
      </c>
      <c r="AS38" s="25">
        <f t="shared" ref="AS38" si="222">AV38</f>
        <v>0</v>
      </c>
      <c r="AT38" s="33">
        <v>0</v>
      </c>
      <c r="AU38" s="33">
        <v>0</v>
      </c>
      <c r="AV38" s="26">
        <v>0</v>
      </c>
      <c r="AW38" s="33">
        <v>0</v>
      </c>
      <c r="AX38" s="25">
        <f t="shared" ref="AX38" si="223">BA38</f>
        <v>0</v>
      </c>
      <c r="AY38" s="33">
        <v>0</v>
      </c>
      <c r="AZ38" s="33">
        <v>0</v>
      </c>
      <c r="BA38" s="26">
        <v>0</v>
      </c>
      <c r="BB38" s="33">
        <v>0</v>
      </c>
      <c r="BC38" s="25">
        <f t="shared" ref="BC38" si="224">BF38</f>
        <v>0</v>
      </c>
      <c r="BD38" s="33">
        <v>0</v>
      </c>
      <c r="BE38" s="33">
        <v>0</v>
      </c>
      <c r="BF38" s="26">
        <v>0</v>
      </c>
      <c r="BG38" s="33">
        <v>0</v>
      </c>
    </row>
    <row r="39" spans="1:59" ht="63" x14ac:dyDescent="0.25">
      <c r="A39" s="10" t="s">
        <v>103</v>
      </c>
      <c r="B39" s="50" t="s">
        <v>106</v>
      </c>
      <c r="C39" s="48" t="s">
        <v>21</v>
      </c>
      <c r="D39" s="19" t="s">
        <v>54</v>
      </c>
      <c r="E39" s="11">
        <f t="shared" ref="E39" si="225">J39+O39+T39+Y39+AD39+AI39+AN39+AS39+AX39+BC39</f>
        <v>94.2</v>
      </c>
      <c r="F39" s="11">
        <f t="shared" ref="F39" si="226">K39+P39+U39+Z39+AE39+AJ39+AO39+AT39+AY39+BD39</f>
        <v>0</v>
      </c>
      <c r="G39" s="11">
        <f t="shared" ref="G39" si="227">L39+Q39+V39+AA39+AF39+AK39+AP39+AU39+AZ39+BE39</f>
        <v>0</v>
      </c>
      <c r="H39" s="11">
        <f t="shared" ref="H39" si="228">M39+R39+W39+AB39+AG39+AL39+AQ39+AV39+BA39+BF39</f>
        <v>94.2</v>
      </c>
      <c r="I39" s="11">
        <f t="shared" ref="I39" si="229">N39+S39+X39+AC39+AH39+AM39+AR39+AW39+BB39+BG39</f>
        <v>0</v>
      </c>
      <c r="J39" s="39">
        <f t="shared" ref="J39" si="230">M39+N39</f>
        <v>0</v>
      </c>
      <c r="K39" s="33">
        <v>0</v>
      </c>
      <c r="L39" s="33">
        <v>0</v>
      </c>
      <c r="M39" s="32">
        <v>0</v>
      </c>
      <c r="N39" s="32">
        <v>0</v>
      </c>
      <c r="O39" s="35">
        <f t="shared" ref="O39" si="231">R39+S39</f>
        <v>94.2</v>
      </c>
      <c r="P39" s="33">
        <v>0</v>
      </c>
      <c r="Q39" s="45">
        <v>0</v>
      </c>
      <c r="R39" s="54">
        <v>94.2</v>
      </c>
      <c r="S39" s="46">
        <v>0</v>
      </c>
      <c r="T39" s="35">
        <f t="shared" ref="T39" si="232">W39</f>
        <v>0</v>
      </c>
      <c r="U39" s="33">
        <v>0</v>
      </c>
      <c r="V39" s="33">
        <v>0</v>
      </c>
      <c r="W39" s="42">
        <v>0</v>
      </c>
      <c r="X39" s="33">
        <v>0</v>
      </c>
      <c r="Y39" s="25">
        <f t="shared" ref="Y39" si="233">AB39</f>
        <v>0</v>
      </c>
      <c r="Z39" s="33">
        <v>0</v>
      </c>
      <c r="AA39" s="33">
        <v>0</v>
      </c>
      <c r="AB39" s="26">
        <v>0</v>
      </c>
      <c r="AC39" s="33">
        <v>0</v>
      </c>
      <c r="AD39" s="25">
        <f t="shared" ref="AD39" si="234">AG39</f>
        <v>0</v>
      </c>
      <c r="AE39" s="33">
        <v>0</v>
      </c>
      <c r="AF39" s="33">
        <v>0</v>
      </c>
      <c r="AG39" s="26">
        <v>0</v>
      </c>
      <c r="AH39" s="33">
        <v>0</v>
      </c>
      <c r="AI39" s="25">
        <f t="shared" ref="AI39" si="235">AL39</f>
        <v>0</v>
      </c>
      <c r="AJ39" s="33">
        <v>0</v>
      </c>
      <c r="AK39" s="33">
        <v>0</v>
      </c>
      <c r="AL39" s="26">
        <v>0</v>
      </c>
      <c r="AM39" s="33">
        <v>0</v>
      </c>
      <c r="AN39" s="25">
        <f t="shared" ref="AN39" si="236">AQ39</f>
        <v>0</v>
      </c>
      <c r="AO39" s="33">
        <v>0</v>
      </c>
      <c r="AP39" s="33">
        <v>0</v>
      </c>
      <c r="AQ39" s="26">
        <v>0</v>
      </c>
      <c r="AR39" s="33">
        <v>0</v>
      </c>
      <c r="AS39" s="25">
        <f t="shared" ref="AS39" si="237">AV39</f>
        <v>0</v>
      </c>
      <c r="AT39" s="33">
        <v>0</v>
      </c>
      <c r="AU39" s="33">
        <v>0</v>
      </c>
      <c r="AV39" s="26">
        <v>0</v>
      </c>
      <c r="AW39" s="33">
        <v>0</v>
      </c>
      <c r="AX39" s="25">
        <f t="shared" ref="AX39" si="238">BA39</f>
        <v>0</v>
      </c>
      <c r="AY39" s="33">
        <v>0</v>
      </c>
      <c r="AZ39" s="33">
        <v>0</v>
      </c>
      <c r="BA39" s="26">
        <v>0</v>
      </c>
      <c r="BB39" s="33">
        <v>0</v>
      </c>
      <c r="BC39" s="25">
        <f t="shared" ref="BC39" si="239">BF39</f>
        <v>0</v>
      </c>
      <c r="BD39" s="33">
        <v>0</v>
      </c>
      <c r="BE39" s="33">
        <v>0</v>
      </c>
      <c r="BF39" s="26">
        <v>0</v>
      </c>
      <c r="BG39" s="33">
        <v>0</v>
      </c>
    </row>
    <row r="40" spans="1:59" ht="63" x14ac:dyDescent="0.25">
      <c r="A40" s="10" t="s">
        <v>105</v>
      </c>
      <c r="B40" s="50" t="s">
        <v>113</v>
      </c>
      <c r="C40" s="48" t="s">
        <v>21</v>
      </c>
      <c r="D40" s="19" t="s">
        <v>49</v>
      </c>
      <c r="E40" s="11">
        <f t="shared" ref="E40" si="240">J40+O40+T40+Y40+AD40+AI40+AN40+AS40+AX40+BC40</f>
        <v>33162.5</v>
      </c>
      <c r="F40" s="11">
        <f t="shared" ref="F40" si="241">K40+P40+U40+Z40+AE40+AJ40+AO40+AT40+AY40+BD40</f>
        <v>0</v>
      </c>
      <c r="G40" s="11">
        <f t="shared" ref="G40" si="242">L40+Q40+V40+AA40+AF40+AK40+AP40+AU40+AZ40+BE40</f>
        <v>0</v>
      </c>
      <c r="H40" s="11">
        <f t="shared" ref="H40" si="243">M40+R40+W40+AB40+AG40+AL40+AQ40+AV40+BA40+BF40</f>
        <v>32830.800000000003</v>
      </c>
      <c r="I40" s="11">
        <f t="shared" ref="I40" si="244">N40+S40+X40+AC40+AH40+AM40+AR40+AW40+BB40+BG40</f>
        <v>331.7</v>
      </c>
      <c r="J40" s="39">
        <f t="shared" ref="J40" si="245">M40+N40</f>
        <v>0</v>
      </c>
      <c r="K40" s="33">
        <v>0</v>
      </c>
      <c r="L40" s="33">
        <v>0</v>
      </c>
      <c r="M40" s="32">
        <v>0</v>
      </c>
      <c r="N40" s="32">
        <v>0</v>
      </c>
      <c r="O40" s="35">
        <f t="shared" ref="O40" si="246">R40+S40</f>
        <v>0</v>
      </c>
      <c r="P40" s="33">
        <v>0</v>
      </c>
      <c r="Q40" s="45">
        <v>0</v>
      </c>
      <c r="R40" s="54">
        <v>0</v>
      </c>
      <c r="S40" s="46">
        <v>0</v>
      </c>
      <c r="T40" s="35">
        <f>W40+X40</f>
        <v>33162.5</v>
      </c>
      <c r="U40" s="33">
        <v>0</v>
      </c>
      <c r="V40" s="33">
        <v>0</v>
      </c>
      <c r="W40" s="42">
        <v>32830.800000000003</v>
      </c>
      <c r="X40" s="32">
        <v>331.7</v>
      </c>
      <c r="Y40" s="25">
        <f t="shared" ref="Y40" si="247">AB40</f>
        <v>0</v>
      </c>
      <c r="Z40" s="33">
        <v>0</v>
      </c>
      <c r="AA40" s="33">
        <v>0</v>
      </c>
      <c r="AB40" s="26">
        <v>0</v>
      </c>
      <c r="AC40" s="33">
        <v>0</v>
      </c>
      <c r="AD40" s="25">
        <f t="shared" ref="AD40" si="248">AG40</f>
        <v>0</v>
      </c>
      <c r="AE40" s="33">
        <v>0</v>
      </c>
      <c r="AF40" s="33">
        <v>0</v>
      </c>
      <c r="AG40" s="26">
        <v>0</v>
      </c>
      <c r="AH40" s="33">
        <v>0</v>
      </c>
      <c r="AI40" s="25">
        <f t="shared" ref="AI40" si="249">AL40</f>
        <v>0</v>
      </c>
      <c r="AJ40" s="33">
        <v>0</v>
      </c>
      <c r="AK40" s="33">
        <v>0</v>
      </c>
      <c r="AL40" s="26">
        <v>0</v>
      </c>
      <c r="AM40" s="33">
        <v>0</v>
      </c>
      <c r="AN40" s="25">
        <f t="shared" ref="AN40" si="250">AQ40</f>
        <v>0</v>
      </c>
      <c r="AO40" s="33">
        <v>0</v>
      </c>
      <c r="AP40" s="33">
        <v>0</v>
      </c>
      <c r="AQ40" s="26">
        <v>0</v>
      </c>
      <c r="AR40" s="33">
        <v>0</v>
      </c>
      <c r="AS40" s="25">
        <f t="shared" ref="AS40" si="251">AV40</f>
        <v>0</v>
      </c>
      <c r="AT40" s="33">
        <v>0</v>
      </c>
      <c r="AU40" s="33">
        <v>0</v>
      </c>
      <c r="AV40" s="26">
        <v>0</v>
      </c>
      <c r="AW40" s="33">
        <v>0</v>
      </c>
      <c r="AX40" s="25">
        <f t="shared" ref="AX40" si="252">BA40</f>
        <v>0</v>
      </c>
      <c r="AY40" s="33">
        <v>0</v>
      </c>
      <c r="AZ40" s="33">
        <v>0</v>
      </c>
      <c r="BA40" s="26">
        <v>0</v>
      </c>
      <c r="BB40" s="33">
        <v>0</v>
      </c>
      <c r="BC40" s="25">
        <f t="shared" ref="BC40" si="253">BF40</f>
        <v>0</v>
      </c>
      <c r="BD40" s="33">
        <v>0</v>
      </c>
      <c r="BE40" s="33">
        <v>0</v>
      </c>
      <c r="BF40" s="26">
        <v>0</v>
      </c>
      <c r="BG40" s="33">
        <v>0</v>
      </c>
    </row>
    <row r="41" spans="1:59" ht="47.25" x14ac:dyDescent="0.25">
      <c r="A41" s="10" t="s">
        <v>114</v>
      </c>
      <c r="B41" s="50" t="s">
        <v>115</v>
      </c>
      <c r="C41" s="48" t="s">
        <v>21</v>
      </c>
      <c r="D41" s="19" t="s">
        <v>49</v>
      </c>
      <c r="E41" s="11">
        <f t="shared" ref="E41" si="254">J41+O41+T41+Y41+AD41+AI41+AN41+AS41+AX41+BC41</f>
        <v>4730</v>
      </c>
      <c r="F41" s="11">
        <f t="shared" ref="F41" si="255">K41+P41+U41+Z41+AE41+AJ41+AO41+AT41+AY41+BD41</f>
        <v>0</v>
      </c>
      <c r="G41" s="11">
        <f t="shared" ref="G41" si="256">L41+Q41+V41+AA41+AF41+AK41+AP41+AU41+AZ41+BE41</f>
        <v>0</v>
      </c>
      <c r="H41" s="11">
        <f t="shared" ref="H41" si="257">M41+R41+W41+AB41+AG41+AL41+AQ41+AV41+BA41+BF41</f>
        <v>4682.7</v>
      </c>
      <c r="I41" s="11">
        <f t="shared" ref="I41" si="258">N41+S41+X41+AC41+AH41+AM41+AR41+AW41+BB41+BG41</f>
        <v>47.3</v>
      </c>
      <c r="J41" s="39">
        <f t="shared" ref="J41" si="259">M41+N41</f>
        <v>0</v>
      </c>
      <c r="K41" s="33">
        <v>0</v>
      </c>
      <c r="L41" s="33">
        <v>0</v>
      </c>
      <c r="M41" s="32">
        <v>0</v>
      </c>
      <c r="N41" s="32">
        <v>0</v>
      </c>
      <c r="O41" s="35">
        <f t="shared" ref="O41" si="260">R41+S41</f>
        <v>0</v>
      </c>
      <c r="P41" s="33">
        <v>0</v>
      </c>
      <c r="Q41" s="45">
        <v>0</v>
      </c>
      <c r="R41" s="54">
        <v>0</v>
      </c>
      <c r="S41" s="46">
        <v>0</v>
      </c>
      <c r="T41" s="35">
        <f>W41+X41</f>
        <v>4730</v>
      </c>
      <c r="U41" s="33">
        <v>0</v>
      </c>
      <c r="V41" s="33">
        <v>0</v>
      </c>
      <c r="W41" s="42">
        <v>4682.7</v>
      </c>
      <c r="X41" s="32">
        <v>47.3</v>
      </c>
      <c r="Y41" s="25">
        <f t="shared" ref="Y41" si="261">AB41</f>
        <v>0</v>
      </c>
      <c r="Z41" s="33">
        <v>0</v>
      </c>
      <c r="AA41" s="33">
        <v>0</v>
      </c>
      <c r="AB41" s="26">
        <v>0</v>
      </c>
      <c r="AC41" s="33">
        <v>0</v>
      </c>
      <c r="AD41" s="25">
        <f t="shared" ref="AD41" si="262">AG41</f>
        <v>0</v>
      </c>
      <c r="AE41" s="33">
        <v>0</v>
      </c>
      <c r="AF41" s="33">
        <v>0</v>
      </c>
      <c r="AG41" s="26">
        <v>0</v>
      </c>
      <c r="AH41" s="33">
        <v>0</v>
      </c>
      <c r="AI41" s="25">
        <f t="shared" ref="AI41" si="263">AL41</f>
        <v>0</v>
      </c>
      <c r="AJ41" s="33">
        <v>0</v>
      </c>
      <c r="AK41" s="33">
        <v>0</v>
      </c>
      <c r="AL41" s="26">
        <v>0</v>
      </c>
      <c r="AM41" s="33">
        <v>0</v>
      </c>
      <c r="AN41" s="25">
        <f t="shared" ref="AN41" si="264">AQ41</f>
        <v>0</v>
      </c>
      <c r="AO41" s="33">
        <v>0</v>
      </c>
      <c r="AP41" s="33">
        <v>0</v>
      </c>
      <c r="AQ41" s="26">
        <v>0</v>
      </c>
      <c r="AR41" s="33">
        <v>0</v>
      </c>
      <c r="AS41" s="25">
        <f t="shared" ref="AS41" si="265">AV41</f>
        <v>0</v>
      </c>
      <c r="AT41" s="33">
        <v>0</v>
      </c>
      <c r="AU41" s="33">
        <v>0</v>
      </c>
      <c r="AV41" s="26">
        <v>0</v>
      </c>
      <c r="AW41" s="33">
        <v>0</v>
      </c>
      <c r="AX41" s="25">
        <f t="shared" ref="AX41" si="266">BA41</f>
        <v>0</v>
      </c>
      <c r="AY41" s="33">
        <v>0</v>
      </c>
      <c r="AZ41" s="33">
        <v>0</v>
      </c>
      <c r="BA41" s="26">
        <v>0</v>
      </c>
      <c r="BB41" s="33">
        <v>0</v>
      </c>
      <c r="BC41" s="25">
        <f t="shared" ref="BC41" si="267">BF41</f>
        <v>0</v>
      </c>
      <c r="BD41" s="33">
        <v>0</v>
      </c>
      <c r="BE41" s="33">
        <v>0</v>
      </c>
      <c r="BF41" s="26">
        <v>0</v>
      </c>
      <c r="BG41" s="33">
        <v>0</v>
      </c>
    </row>
    <row r="42" spans="1:59" ht="47.25" x14ac:dyDescent="0.25">
      <c r="A42" s="10" t="s">
        <v>121</v>
      </c>
      <c r="B42" s="50" t="s">
        <v>122</v>
      </c>
      <c r="C42" s="48" t="s">
        <v>21</v>
      </c>
      <c r="D42" s="19" t="s">
        <v>49</v>
      </c>
      <c r="E42" s="11">
        <f t="shared" ref="E42" si="268">J42+O42+T42+Y42+AD42+AI42+AN42+AS42+AX42+BC42</f>
        <v>2393.6</v>
      </c>
      <c r="F42" s="11">
        <f t="shared" ref="F42" si="269">K42+P42+U42+Z42+AE42+AJ42+AO42+AT42+AY42+BD42</f>
        <v>0</v>
      </c>
      <c r="G42" s="11">
        <f t="shared" ref="G42" si="270">L42+Q42+V42+AA42+AF42+AK42+AP42+AU42+AZ42+BE42</f>
        <v>0</v>
      </c>
      <c r="H42" s="11">
        <f t="shared" ref="H42" si="271">M42+R42+W42+AB42+AG42+AL42+AQ42+AV42+BA42+BF42</f>
        <v>2369.5</v>
      </c>
      <c r="I42" s="11">
        <f t="shared" ref="I42" si="272">N42+S42+X42+AC42+AH42+AM42+AR42+AW42+BB42+BG42</f>
        <v>24.1</v>
      </c>
      <c r="J42" s="39">
        <f t="shared" ref="J42" si="273">M42+N42</f>
        <v>0</v>
      </c>
      <c r="K42" s="33">
        <v>0</v>
      </c>
      <c r="L42" s="33">
        <v>0</v>
      </c>
      <c r="M42" s="32">
        <v>0</v>
      </c>
      <c r="N42" s="32">
        <v>0</v>
      </c>
      <c r="O42" s="35">
        <f t="shared" ref="O42" si="274">R42+S42</f>
        <v>0</v>
      </c>
      <c r="P42" s="33">
        <v>0</v>
      </c>
      <c r="Q42" s="45">
        <v>0</v>
      </c>
      <c r="R42" s="54">
        <v>0</v>
      </c>
      <c r="S42" s="46">
        <v>0</v>
      </c>
      <c r="T42" s="35">
        <f>W42+X42</f>
        <v>2393.6</v>
      </c>
      <c r="U42" s="33">
        <v>0</v>
      </c>
      <c r="V42" s="33">
        <v>0</v>
      </c>
      <c r="W42" s="42">
        <v>2369.5</v>
      </c>
      <c r="X42" s="32">
        <v>24.1</v>
      </c>
      <c r="Y42" s="25">
        <f t="shared" ref="Y42" si="275">AB42</f>
        <v>0</v>
      </c>
      <c r="Z42" s="33">
        <v>0</v>
      </c>
      <c r="AA42" s="33">
        <v>0</v>
      </c>
      <c r="AB42" s="26">
        <v>0</v>
      </c>
      <c r="AC42" s="33">
        <v>0</v>
      </c>
      <c r="AD42" s="25">
        <f t="shared" ref="AD42" si="276">AG42</f>
        <v>0</v>
      </c>
      <c r="AE42" s="33">
        <v>0</v>
      </c>
      <c r="AF42" s="33">
        <v>0</v>
      </c>
      <c r="AG42" s="26">
        <v>0</v>
      </c>
      <c r="AH42" s="33">
        <v>0</v>
      </c>
      <c r="AI42" s="25">
        <f t="shared" ref="AI42" si="277">AL42</f>
        <v>0</v>
      </c>
      <c r="AJ42" s="33">
        <v>0</v>
      </c>
      <c r="AK42" s="33">
        <v>0</v>
      </c>
      <c r="AL42" s="26">
        <v>0</v>
      </c>
      <c r="AM42" s="33">
        <v>0</v>
      </c>
      <c r="AN42" s="25">
        <f t="shared" ref="AN42" si="278">AQ42</f>
        <v>0</v>
      </c>
      <c r="AO42" s="33">
        <v>0</v>
      </c>
      <c r="AP42" s="33">
        <v>0</v>
      </c>
      <c r="AQ42" s="26">
        <v>0</v>
      </c>
      <c r="AR42" s="33">
        <v>0</v>
      </c>
      <c r="AS42" s="25">
        <f t="shared" ref="AS42" si="279">AV42</f>
        <v>0</v>
      </c>
      <c r="AT42" s="33">
        <v>0</v>
      </c>
      <c r="AU42" s="33">
        <v>0</v>
      </c>
      <c r="AV42" s="26">
        <v>0</v>
      </c>
      <c r="AW42" s="33">
        <v>0</v>
      </c>
      <c r="AX42" s="25">
        <f t="shared" ref="AX42" si="280">BA42</f>
        <v>0</v>
      </c>
      <c r="AY42" s="33">
        <v>0</v>
      </c>
      <c r="AZ42" s="33">
        <v>0</v>
      </c>
      <c r="BA42" s="26">
        <v>0</v>
      </c>
      <c r="BB42" s="33">
        <v>0</v>
      </c>
      <c r="BC42" s="25">
        <f t="shared" ref="BC42" si="281">BF42</f>
        <v>0</v>
      </c>
      <c r="BD42" s="33">
        <v>0</v>
      </c>
      <c r="BE42" s="33">
        <v>0</v>
      </c>
      <c r="BF42" s="26">
        <v>0</v>
      </c>
      <c r="BG42" s="33">
        <v>0</v>
      </c>
    </row>
  </sheetData>
  <dataConsolidate/>
  <mergeCells count="43">
    <mergeCell ref="B23:D23"/>
    <mergeCell ref="B11:D11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5:B8"/>
    <mergeCell ref="C5:C8"/>
    <mergeCell ref="D5:D8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E5:I6"/>
    <mergeCell ref="J5:BG5"/>
    <mergeCell ref="J6:N6"/>
    <mergeCell ref="O6:S6"/>
    <mergeCell ref="Z7:AC7"/>
    <mergeCell ref="AD7:AD8"/>
    <mergeCell ref="AE7:AH7"/>
    <mergeCell ref="K7:N7"/>
    <mergeCell ref="O7:O8"/>
    <mergeCell ref="T6:X6"/>
    <mergeCell ref="Y6:AC6"/>
    <mergeCell ref="U7:X7"/>
  </mergeCells>
  <printOptions horizontalCentered="1"/>
  <pageMargins left="0" right="0" top="0.19685039370078741" bottom="0.19685039370078741" header="0.31496062992125984" footer="0.31496062992125984"/>
  <pageSetup paperSize="9" scale="40" orientation="landscape" r:id="rId1"/>
  <headerFooter>
    <oddFooter>Страница  &amp;P из &amp;N</oddFooter>
  </headerFooter>
  <colBreaks count="2" manualBreakCount="2">
    <brk id="19" max="41" man="1"/>
    <brk id="39" max="4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2023-02-06T05:53:03Z</cp:lastPrinted>
  <dcterms:created xsi:type="dcterms:W3CDTF">2019-10-14T07:16:42Z</dcterms:created>
  <dcterms:modified xsi:type="dcterms:W3CDTF">2023-02-06T05:53:04Z</dcterms:modified>
</cp:coreProperties>
</file>