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11. МП Развитие энергетики с 2021 г\Изменения 2022 г\март 2022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0" i="1" l="1"/>
  <c r="O41" i="1"/>
  <c r="O42" i="1"/>
  <c r="O43" i="1"/>
  <c r="O44" i="1"/>
  <c r="E44" i="1" s="1"/>
  <c r="O39" i="1"/>
  <c r="F21" i="1"/>
  <c r="G21" i="1"/>
  <c r="H21" i="1"/>
  <c r="I21" i="1"/>
  <c r="J21" i="1"/>
  <c r="K21" i="1"/>
  <c r="L21" i="1"/>
  <c r="M21" i="1"/>
  <c r="N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C44" i="1"/>
  <c r="AX44" i="1"/>
  <c r="AS44" i="1"/>
  <c r="AN44" i="1"/>
  <c r="AI44" i="1"/>
  <c r="AD44" i="1"/>
  <c r="Y44" i="1"/>
  <c r="T44" i="1"/>
  <c r="J44" i="1"/>
  <c r="I44" i="1"/>
  <c r="H44" i="1"/>
  <c r="G44" i="1"/>
  <c r="F44" i="1"/>
  <c r="O21" i="1" l="1"/>
  <c r="BC43" i="1" l="1"/>
  <c r="AX43" i="1"/>
  <c r="AS43" i="1"/>
  <c r="AN43" i="1"/>
  <c r="AI43" i="1"/>
  <c r="AD43" i="1"/>
  <c r="Y43" i="1"/>
  <c r="T43" i="1"/>
  <c r="J43" i="1"/>
  <c r="E43" i="1" s="1"/>
  <c r="I43" i="1"/>
  <c r="H43" i="1"/>
  <c r="G43" i="1"/>
  <c r="F43" i="1"/>
  <c r="BC42" i="1" l="1"/>
  <c r="AX42" i="1"/>
  <c r="AS42" i="1"/>
  <c r="AN42" i="1"/>
  <c r="AI42" i="1"/>
  <c r="AD42" i="1"/>
  <c r="Y42" i="1"/>
  <c r="T42" i="1"/>
  <c r="E42" i="1"/>
  <c r="J42" i="1"/>
  <c r="I42" i="1"/>
  <c r="H42" i="1"/>
  <c r="G42" i="1"/>
  <c r="F42" i="1"/>
  <c r="R39" i="1"/>
  <c r="Q39" i="1"/>
  <c r="BC41" i="1"/>
  <c r="AX41" i="1"/>
  <c r="AS41" i="1"/>
  <c r="AN41" i="1"/>
  <c r="AI41" i="1"/>
  <c r="AD41" i="1"/>
  <c r="Y41" i="1"/>
  <c r="T41" i="1"/>
  <c r="E41" i="1"/>
  <c r="J41" i="1"/>
  <c r="I41" i="1"/>
  <c r="H41" i="1"/>
  <c r="G41" i="1"/>
  <c r="F41" i="1"/>
  <c r="K11" i="1" l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0" i="1"/>
  <c r="AX20" i="1"/>
  <c r="AS20" i="1"/>
  <c r="AN20" i="1"/>
  <c r="AI20" i="1"/>
  <c r="AD20" i="1"/>
  <c r="Y20" i="1"/>
  <c r="T20" i="1"/>
  <c r="O20" i="1"/>
  <c r="J20" i="1"/>
  <c r="E20" i="1" s="1"/>
  <c r="I20" i="1"/>
  <c r="H20" i="1"/>
  <c r="G20" i="1"/>
  <c r="F20" i="1"/>
  <c r="BC40" i="1"/>
  <c r="AX40" i="1"/>
  <c r="AS40" i="1"/>
  <c r="AN40" i="1"/>
  <c r="AI40" i="1"/>
  <c r="AD40" i="1"/>
  <c r="Y40" i="1"/>
  <c r="T40" i="1"/>
  <c r="E40" i="1"/>
  <c r="J40" i="1"/>
  <c r="I40" i="1"/>
  <c r="H40" i="1"/>
  <c r="G40" i="1"/>
  <c r="F40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E39" i="1" l="1"/>
  <c r="E21" i="1" s="1"/>
  <c r="E8" i="2"/>
  <c r="M12" i="1" l="1"/>
  <c r="M15" i="1"/>
  <c r="M13" i="1"/>
  <c r="BC38" i="1" l="1"/>
  <c r="AX38" i="1"/>
  <c r="AS38" i="1"/>
  <c r="AN38" i="1"/>
  <c r="AI38" i="1"/>
  <c r="AD38" i="1"/>
  <c r="Y38" i="1"/>
  <c r="T38" i="1"/>
  <c r="E38" i="1" s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E33" i="1" s="1"/>
  <c r="I33" i="1"/>
  <c r="H33" i="1"/>
  <c r="G33" i="1"/>
  <c r="F33" i="1"/>
  <c r="BC32" i="1"/>
  <c r="AX32" i="1"/>
  <c r="AS32" i="1"/>
  <c r="AN32" i="1"/>
  <c r="AI32" i="1"/>
  <c r="AD32" i="1"/>
  <c r="Y32" i="1"/>
  <c r="T32" i="1"/>
  <c r="E32" i="1" s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6" i="1" l="1"/>
  <c r="E30" i="1"/>
  <c r="E35" i="1"/>
  <c r="E37" i="1"/>
  <c r="E34" i="1"/>
  <c r="E31" i="1"/>
  <c r="M17" i="1"/>
  <c r="J29" i="1" l="1"/>
  <c r="BC29" i="1"/>
  <c r="AX29" i="1"/>
  <c r="AS29" i="1"/>
  <c r="AN29" i="1"/>
  <c r="AI29" i="1"/>
  <c r="AD29" i="1"/>
  <c r="Y29" i="1"/>
  <c r="T29" i="1"/>
  <c r="O29" i="1"/>
  <c r="I29" i="1"/>
  <c r="H29" i="1"/>
  <c r="G29" i="1"/>
  <c r="F29" i="1"/>
  <c r="BC28" i="1"/>
  <c r="AX28" i="1"/>
  <c r="AS28" i="1"/>
  <c r="AN28" i="1"/>
  <c r="AI28" i="1"/>
  <c r="AD28" i="1"/>
  <c r="Y28" i="1"/>
  <c r="T28" i="1"/>
  <c r="O28" i="1"/>
  <c r="J28" i="1"/>
  <c r="E28" i="1" s="1"/>
  <c r="I28" i="1"/>
  <c r="H28" i="1"/>
  <c r="G28" i="1"/>
  <c r="F28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9" i="1" l="1"/>
  <c r="E27" i="1"/>
  <c r="O18" i="1"/>
  <c r="T18" i="1"/>
  <c r="Y18" i="1"/>
  <c r="AD18" i="1"/>
  <c r="AI18" i="1"/>
  <c r="AN18" i="1"/>
  <c r="AS18" i="1"/>
  <c r="AX18" i="1"/>
  <c r="BC18" i="1"/>
  <c r="O19" i="1"/>
  <c r="T19" i="1"/>
  <c r="Y19" i="1"/>
  <c r="AD19" i="1"/>
  <c r="AI19" i="1"/>
  <c r="AN19" i="1"/>
  <c r="AS19" i="1"/>
  <c r="AX19" i="1"/>
  <c r="BC19" i="1"/>
  <c r="BC26" i="1"/>
  <c r="AX26" i="1"/>
  <c r="AS26" i="1"/>
  <c r="AN26" i="1"/>
  <c r="AI26" i="1"/>
  <c r="AD26" i="1"/>
  <c r="Y26" i="1"/>
  <c r="T26" i="1"/>
  <c r="O26" i="1"/>
  <c r="J26" i="1"/>
  <c r="E26" i="1" s="1"/>
  <c r="I26" i="1"/>
  <c r="H26" i="1"/>
  <c r="G26" i="1"/>
  <c r="F26" i="1"/>
  <c r="J19" i="1" l="1"/>
  <c r="E19" i="1" s="1"/>
  <c r="I19" i="1"/>
  <c r="H19" i="1"/>
  <c r="G19" i="1"/>
  <c r="F19" i="1"/>
  <c r="F18" i="1" l="1"/>
  <c r="G18" i="1"/>
  <c r="H18" i="1"/>
  <c r="I18" i="1"/>
  <c r="J18" i="1"/>
  <c r="E18" i="1" s="1"/>
  <c r="J23" i="1"/>
  <c r="J24" i="1"/>
  <c r="J25" i="1"/>
  <c r="J22" i="1"/>
  <c r="F22" i="1"/>
  <c r="G22" i="1"/>
  <c r="H22" i="1"/>
  <c r="I22" i="1"/>
  <c r="O22" i="1"/>
  <c r="T22" i="1"/>
  <c r="Y22" i="1"/>
  <c r="AD22" i="1"/>
  <c r="AI22" i="1"/>
  <c r="AN22" i="1"/>
  <c r="AS22" i="1"/>
  <c r="AX22" i="1"/>
  <c r="BC22" i="1"/>
  <c r="F23" i="1"/>
  <c r="G23" i="1"/>
  <c r="H23" i="1"/>
  <c r="I23" i="1"/>
  <c r="O23" i="1"/>
  <c r="T23" i="1"/>
  <c r="Y23" i="1"/>
  <c r="AD23" i="1"/>
  <c r="AI23" i="1"/>
  <c r="AN23" i="1"/>
  <c r="AS23" i="1"/>
  <c r="AX23" i="1"/>
  <c r="BC23" i="1"/>
  <c r="F24" i="1"/>
  <c r="G24" i="1"/>
  <c r="H24" i="1"/>
  <c r="I24" i="1"/>
  <c r="O24" i="1"/>
  <c r="T24" i="1"/>
  <c r="Y24" i="1"/>
  <c r="AD24" i="1"/>
  <c r="AI24" i="1"/>
  <c r="AN24" i="1"/>
  <c r="AS24" i="1"/>
  <c r="AX24" i="1"/>
  <c r="BC24" i="1"/>
  <c r="F25" i="1"/>
  <c r="G25" i="1"/>
  <c r="H25" i="1"/>
  <c r="I25" i="1"/>
  <c r="O25" i="1"/>
  <c r="T25" i="1"/>
  <c r="Y25" i="1"/>
  <c r="AD25" i="1"/>
  <c r="AI25" i="1"/>
  <c r="AN25" i="1"/>
  <c r="AS25" i="1"/>
  <c r="AX25" i="1"/>
  <c r="BC25" i="1"/>
  <c r="E25" i="1" l="1"/>
  <c r="E24" i="1"/>
  <c r="E23" i="1"/>
  <c r="E22" i="1"/>
  <c r="F12" i="1"/>
  <c r="F13" i="1"/>
  <c r="F14" i="1"/>
  <c r="F15" i="1"/>
  <c r="F16" i="1"/>
  <c r="F17" i="1"/>
  <c r="F11" i="1" l="1"/>
  <c r="BC17" i="1"/>
  <c r="AX17" i="1"/>
  <c r="AS17" i="1"/>
  <c r="AN17" i="1"/>
  <c r="AI17" i="1"/>
  <c r="AD17" i="1"/>
  <c r="Y17" i="1"/>
  <c r="T17" i="1"/>
  <c r="O17" i="1"/>
  <c r="J17" i="1"/>
  <c r="I17" i="1"/>
  <c r="H17" i="1"/>
  <c r="G17" i="1"/>
  <c r="BG10" i="1" l="1"/>
  <c r="AW10" i="1"/>
  <c r="AM10" i="1"/>
  <c r="AC10" i="1"/>
  <c r="S10" i="1"/>
  <c r="W10" i="1"/>
  <c r="AU10" i="1"/>
  <c r="AK10" i="1"/>
  <c r="AA10" i="1"/>
  <c r="Q10" i="1"/>
  <c r="X10" i="1"/>
  <c r="BE10" i="1"/>
  <c r="BD10" i="1"/>
  <c r="AE10" i="1"/>
  <c r="AY10" i="1"/>
  <c r="BF10" i="1"/>
  <c r="AV10" i="1"/>
  <c r="AL10" i="1"/>
  <c r="AB10" i="1"/>
  <c r="R10" i="1"/>
  <c r="AT10" i="1"/>
  <c r="Z10" i="1"/>
  <c r="BB10" i="1"/>
  <c r="BA10" i="1"/>
  <c r="AZ10" i="1"/>
  <c r="AF10" i="1"/>
  <c r="AJ10" i="1"/>
  <c r="P10" i="1"/>
  <c r="AR10" i="1"/>
  <c r="AH10" i="1"/>
  <c r="AQ10" i="1"/>
  <c r="N10" i="1"/>
  <c r="AG10" i="1"/>
  <c r="M10" i="1"/>
  <c r="AP10" i="1"/>
  <c r="V10" i="1"/>
  <c r="L10" i="1"/>
  <c r="AO10" i="1"/>
  <c r="U10" i="1"/>
  <c r="K10" i="1"/>
  <c r="E17" i="1"/>
  <c r="G13" i="1" l="1"/>
  <c r="H13" i="1"/>
  <c r="I13" i="1"/>
  <c r="G14" i="1"/>
  <c r="H14" i="1"/>
  <c r="I14" i="1"/>
  <c r="G15" i="1"/>
  <c r="H15" i="1"/>
  <c r="I15" i="1"/>
  <c r="G16" i="1"/>
  <c r="H16" i="1"/>
  <c r="I16" i="1"/>
  <c r="G12" i="1"/>
  <c r="H12" i="1"/>
  <c r="I12" i="1"/>
  <c r="H11" i="1" l="1"/>
  <c r="I11" i="1"/>
  <c r="I10" i="1" s="1"/>
  <c r="G11" i="1"/>
  <c r="G10" i="1" s="1"/>
  <c r="H10" i="1"/>
  <c r="F10" i="1"/>
  <c r="T13" i="1"/>
  <c r="T11" i="1" s="1"/>
  <c r="T14" i="1"/>
  <c r="T15" i="1"/>
  <c r="T16" i="1"/>
  <c r="T12" i="1"/>
  <c r="Y13" i="1"/>
  <c r="Y14" i="1"/>
  <c r="Y15" i="1"/>
  <c r="Y16" i="1"/>
  <c r="Y12" i="1"/>
  <c r="AD13" i="1"/>
  <c r="AD14" i="1"/>
  <c r="AD15" i="1"/>
  <c r="AD16" i="1"/>
  <c r="AD12" i="1"/>
  <c r="AI13" i="1"/>
  <c r="AI14" i="1"/>
  <c r="AI15" i="1"/>
  <c r="AI16" i="1"/>
  <c r="AI12" i="1"/>
  <c r="AN13" i="1"/>
  <c r="AN11" i="1" s="1"/>
  <c r="AN14" i="1"/>
  <c r="AN15" i="1"/>
  <c r="AN16" i="1"/>
  <c r="AN12" i="1"/>
  <c r="AS13" i="1"/>
  <c r="AS14" i="1"/>
  <c r="AS15" i="1"/>
  <c r="AS16" i="1"/>
  <c r="AS12" i="1"/>
  <c r="AX13" i="1"/>
  <c r="AX14" i="1"/>
  <c r="AX15" i="1"/>
  <c r="AX16" i="1"/>
  <c r="AX12" i="1"/>
  <c r="BC13" i="1"/>
  <c r="BC14" i="1"/>
  <c r="BC15" i="1"/>
  <c r="BC16" i="1"/>
  <c r="BC12" i="1"/>
  <c r="BC11" i="1" l="1"/>
  <c r="AI11" i="1"/>
  <c r="AX11" i="1"/>
  <c r="AD11" i="1"/>
  <c r="AD10" i="1" s="1"/>
  <c r="AS11" i="1"/>
  <c r="Y11" i="1"/>
  <c r="Y10" i="1"/>
  <c r="T10" i="1"/>
  <c r="AN10" i="1"/>
  <c r="BC10" i="1"/>
  <c r="AI10" i="1"/>
  <c r="AX10" i="1"/>
  <c r="AS10" i="1"/>
  <c r="O16" i="1"/>
  <c r="O15" i="1"/>
  <c r="O14" i="1"/>
  <c r="O13" i="1"/>
  <c r="O12" i="1"/>
  <c r="J16" i="1"/>
  <c r="J15" i="1"/>
  <c r="J14" i="1"/>
  <c r="J13" i="1"/>
  <c r="J12" i="1"/>
  <c r="J11" i="1" l="1"/>
  <c r="O11" i="1"/>
  <c r="J10" i="1"/>
  <c r="O10" i="1"/>
  <c r="E12" i="1"/>
  <c r="E16" i="1"/>
  <c r="E13" i="1"/>
  <c r="E15" i="1"/>
  <c r="E14" i="1"/>
  <c r="E11" i="1" l="1"/>
  <c r="E10" i="1"/>
</calcChain>
</file>

<file path=xl/sharedStrings.xml><?xml version="1.0" encoding="utf-8"?>
<sst xmlns="http://schemas.openxmlformats.org/spreadsheetml/2006/main" count="254" uniqueCount="116">
  <si>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</si>
  <si>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</si>
  <si>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</si>
  <si>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</si>
  <si>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</si>
  <si>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</si>
  <si>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</si>
  <si>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</si>
  <si>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</si>
  <si>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</si>
  <si>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</si>
  <si>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</si>
  <si>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</si>
  <si>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</si>
  <si>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</si>
  <si>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</si>
  <si>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</si>
  <si>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</si>
  <si>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</si>
  <si>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</si>
  <si>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</si>
  <si>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</si>
  <si>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</si>
  <si>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</si>
  <si>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</si>
  <si>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</si>
  <si>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</si>
  <si>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</si>
  <si>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</si>
  <si>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</si>
  <si>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</si>
  <si>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</si>
  <si>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</si>
  <si>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</si>
  <si>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</si>
  <si>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</si>
  <si>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</si>
  <si>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</si>
  <si>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</si>
  <si>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</si>
  <si>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</si>
  <si>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</si>
  <si>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</si>
  <si>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</si>
  <si>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</si>
  <si>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</si>
  <si>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</si>
  <si>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</si>
  <si>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</si>
  <si>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</si>
  <si>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</si>
  <si>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</si>
  <si>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</si>
  <si>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</si>
  <si>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</si>
  <si>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</si>
  <si>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</si>
  <si>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</si>
  <si>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</si>
  <si>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</si>
  <si>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</si>
  <si>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</si>
  <si>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</si>
  <si>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</si>
  <si>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</si>
  <si>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</si>
  <si>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</si>
  <si>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</si>
  <si>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</si>
  <si>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</si>
  <si>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</si>
  <si>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</si>
  <si>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</si>
  <si>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</si>
  <si>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</si>
  <si>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</si>
  <si>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</si>
  <si>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</si>
  <si>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</si>
  <si>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</si>
  <si>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</si>
  <si>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</si>
  <si>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</si>
  <si>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</si>
  <si>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</si>
  <si>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</si>
  <si>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</si>
  <si>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</si>
  <si>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</si>
  <si>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</si>
  <si>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</si>
  <si>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</si>
  <si>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</si>
  <si>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</si>
  <si>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</si>
  <si>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</si>
  <si>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</si>
  <si>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</si>
  <si>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</si>
  <si>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</si>
  <si>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</si>
  <si>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</si>
  <si>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Капитальный ремонт ЛЭП в п. Усть-Кара</t>
  </si>
  <si>
    <t>1.9</t>
  </si>
  <si>
    <t>Строительство ЛЭП 0,4 Кв в д. Каменка Сельского поселения "Пустозерский сельсовет" ЗР НАО</t>
  </si>
  <si>
    <t>2.19</t>
  </si>
  <si>
    <t>Количество построенных (приобретенных) объектов электроэнергетики</t>
  </si>
  <si>
    <t>Поставка и пусконаладочные работы дизель-генераторных установок (ДГУ АД-315) в количестве 2 единиц в с. Ома</t>
  </si>
  <si>
    <t>2.20</t>
  </si>
  <si>
    <t>2.21</t>
  </si>
  <si>
    <t>Приобретение и доставка резервуаров объёмом 50 куб. м. в с. Шойна</t>
  </si>
  <si>
    <t>2.22</t>
  </si>
  <si>
    <t>Поставка дизель-генераторных установок (ДГУ АД-315) в количестве 2 единиц  
в п. Харута</t>
  </si>
  <si>
    <t>2.23</t>
  </si>
  <si>
    <t>Ремонт наружных сетей теплоснабжения, горячего и холодного водоснабжения в п. Амдерма</t>
  </si>
  <si>
    <t>Протяженность отремонтированных сетей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</si>
</sst>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\ _₽_-;\-* #,##0.0\ _₽_-;_-* &quot;-&quot;?\ _₽_-;_-@_-"/>
    <numFmt numFmtId="169" formatCode="_-* #,##0.0_р_._-;\-* #,##0.0_р_._-;_-* &quot;-&quot;??_р_._-;_-@_-"/>
    <numFmt numFmtId="170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8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9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8" fillId="0" borderId="1" xfId="2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 wrapText="1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48" t="s">
        <v>36</v>
      </c>
      <c r="K1" s="48"/>
      <c r="L1" s="48"/>
      <c r="M1" s="48"/>
      <c r="N1" s="48"/>
    </row>
    <row r="2" spans="1:14" x14ac:dyDescent="0.25">
      <c r="A2" s="49" t="s">
        <v>35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36.75" customHeight="1" x14ac:dyDescent="0.25">
      <c r="A3" s="50" t="s">
        <v>22</v>
      </c>
      <c r="B3" s="50" t="s">
        <v>23</v>
      </c>
      <c r="C3" s="50" t="s">
        <v>24</v>
      </c>
      <c r="D3" s="50" t="s">
        <v>25</v>
      </c>
      <c r="E3" s="51" t="s">
        <v>26</v>
      </c>
      <c r="F3" s="52"/>
      <c r="G3" s="52"/>
      <c r="H3" s="52"/>
      <c r="I3" s="52"/>
      <c r="J3" s="52"/>
      <c r="K3" s="52"/>
      <c r="L3" s="52"/>
      <c r="M3" s="52"/>
      <c r="N3" s="53"/>
    </row>
    <row r="4" spans="1:14" ht="53.25" customHeight="1" x14ac:dyDescent="0.25">
      <c r="A4" s="50"/>
      <c r="B4" s="50"/>
      <c r="C4" s="50"/>
      <c r="D4" s="50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47" t="s">
        <v>39</v>
      </c>
      <c r="B5" s="17" t="s">
        <v>106</v>
      </c>
      <c r="C5" s="27" t="s">
        <v>33</v>
      </c>
      <c r="D5" s="15">
        <v>1</v>
      </c>
      <c r="E5" s="34">
        <v>0</v>
      </c>
      <c r="F5" s="15">
        <v>6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47"/>
      <c r="B6" s="17" t="s">
        <v>45</v>
      </c>
      <c r="C6" s="27" t="s">
        <v>33</v>
      </c>
      <c r="D6" s="15">
        <v>4</v>
      </c>
      <c r="E6" s="15">
        <v>2</v>
      </c>
      <c r="F6" s="15">
        <v>3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47"/>
      <c r="B7" s="22" t="s">
        <v>55</v>
      </c>
      <c r="C7" s="23" t="s">
        <v>56</v>
      </c>
      <c r="D7" s="23">
        <v>0</v>
      </c>
      <c r="E7" s="23">
        <v>3.92</v>
      </c>
      <c r="F7" s="34">
        <v>6.4669999999999996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60" x14ac:dyDescent="0.25">
      <c r="A8" s="44" t="s">
        <v>58</v>
      </c>
      <c r="B8" s="22" t="s">
        <v>68</v>
      </c>
      <c r="C8" s="23" t="s">
        <v>56</v>
      </c>
      <c r="D8" s="23">
        <v>0</v>
      </c>
      <c r="E8" s="33">
        <f>(35+50+758+215+200)/1000</f>
        <v>1.258</v>
      </c>
      <c r="F8" s="34">
        <v>0.246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45" x14ac:dyDescent="0.25">
      <c r="A9" s="45"/>
      <c r="B9" s="22" t="s">
        <v>115</v>
      </c>
      <c r="C9" s="23" t="s">
        <v>56</v>
      </c>
      <c r="D9" s="23">
        <v>0</v>
      </c>
      <c r="E9" s="35">
        <v>0</v>
      </c>
      <c r="F9" s="34">
        <v>0.97299999999999998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30" x14ac:dyDescent="0.25">
      <c r="A10" s="45"/>
      <c r="B10" s="22" t="s">
        <v>73</v>
      </c>
      <c r="C10" s="23" t="s">
        <v>33</v>
      </c>
      <c r="D10" s="23">
        <v>0</v>
      </c>
      <c r="E10" s="23">
        <v>1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</row>
    <row r="11" spans="1:14" ht="45" x14ac:dyDescent="0.25">
      <c r="A11" s="45"/>
      <c r="B11" s="22" t="s">
        <v>80</v>
      </c>
      <c r="C11" s="23" t="s">
        <v>33</v>
      </c>
      <c r="D11" s="23">
        <v>3</v>
      </c>
      <c r="E11" s="23">
        <v>12</v>
      </c>
      <c r="F11" s="37">
        <v>6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</row>
    <row r="12" spans="1:14" ht="45" x14ac:dyDescent="0.25">
      <c r="A12" s="45"/>
      <c r="B12" s="22" t="s">
        <v>100</v>
      </c>
      <c r="C12" s="23" t="s">
        <v>33</v>
      </c>
      <c r="D12" s="23">
        <v>0</v>
      </c>
      <c r="E12" s="23">
        <v>5</v>
      </c>
      <c r="F12" s="37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30" x14ac:dyDescent="0.25">
      <c r="A13" s="46"/>
      <c r="B13" s="22" t="s">
        <v>99</v>
      </c>
      <c r="C13" s="23" t="s">
        <v>33</v>
      </c>
      <c r="D13" s="23">
        <v>0</v>
      </c>
      <c r="E13" s="23">
        <v>1</v>
      </c>
      <c r="F13" s="37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</sheetData>
  <mergeCells count="9">
    <mergeCell ref="A8:A13"/>
    <mergeCell ref="A5:A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44"/>
  <sheetViews>
    <sheetView tabSelected="1" view="pageBreakPreview" zoomScale="75" zoomScaleNormal="70" zoomScaleSheetLayoutView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D42" sqref="D42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59" t="s">
        <v>38</v>
      </c>
      <c r="BF1" s="59"/>
      <c r="BG1" s="59"/>
    </row>
    <row r="2" spans="1:62" ht="25.5" customHeight="1" x14ac:dyDescent="0.25">
      <c r="BE2" s="59"/>
      <c r="BF2" s="59"/>
      <c r="BG2" s="59"/>
    </row>
    <row r="3" spans="1:62" ht="30.75" customHeight="1" x14ac:dyDescent="0.25">
      <c r="A3" s="61" t="s">
        <v>37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1"/>
      <c r="BE3" s="59"/>
      <c r="BF3" s="59"/>
      <c r="BG3" s="59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2" t="s">
        <v>0</v>
      </c>
      <c r="B5" s="57" t="s">
        <v>1</v>
      </c>
      <c r="C5" s="57" t="s">
        <v>2</v>
      </c>
      <c r="D5" s="57" t="s">
        <v>3</v>
      </c>
      <c r="E5" s="60" t="s">
        <v>34</v>
      </c>
      <c r="F5" s="60"/>
      <c r="G5" s="60"/>
      <c r="H5" s="60"/>
      <c r="I5" s="60"/>
      <c r="J5" s="54" t="s">
        <v>48</v>
      </c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6"/>
    </row>
    <row r="6" spans="1:62" x14ac:dyDescent="0.25">
      <c r="A6" s="62"/>
      <c r="B6" s="57"/>
      <c r="C6" s="57"/>
      <c r="D6" s="57"/>
      <c r="E6" s="60"/>
      <c r="F6" s="60"/>
      <c r="G6" s="60"/>
      <c r="H6" s="60"/>
      <c r="I6" s="60"/>
      <c r="J6" s="60" t="s">
        <v>4</v>
      </c>
      <c r="K6" s="60"/>
      <c r="L6" s="60"/>
      <c r="M6" s="60"/>
      <c r="N6" s="60"/>
      <c r="O6" s="60" t="s">
        <v>5</v>
      </c>
      <c r="P6" s="60"/>
      <c r="Q6" s="60"/>
      <c r="R6" s="60"/>
      <c r="S6" s="60"/>
      <c r="T6" s="60" t="s">
        <v>6</v>
      </c>
      <c r="U6" s="60"/>
      <c r="V6" s="60"/>
      <c r="W6" s="60"/>
      <c r="X6" s="60"/>
      <c r="Y6" s="60" t="s">
        <v>7</v>
      </c>
      <c r="Z6" s="60"/>
      <c r="AA6" s="60"/>
      <c r="AB6" s="60"/>
      <c r="AC6" s="60"/>
      <c r="AD6" s="60" t="s">
        <v>8</v>
      </c>
      <c r="AE6" s="60"/>
      <c r="AF6" s="60"/>
      <c r="AG6" s="60"/>
      <c r="AH6" s="60"/>
      <c r="AI6" s="60" t="s">
        <v>9</v>
      </c>
      <c r="AJ6" s="60"/>
      <c r="AK6" s="60"/>
      <c r="AL6" s="60"/>
      <c r="AM6" s="60"/>
      <c r="AN6" s="60" t="s">
        <v>10</v>
      </c>
      <c r="AO6" s="60"/>
      <c r="AP6" s="60"/>
      <c r="AQ6" s="60"/>
      <c r="AR6" s="60"/>
      <c r="AS6" s="60" t="s">
        <v>11</v>
      </c>
      <c r="AT6" s="60"/>
      <c r="AU6" s="60"/>
      <c r="AV6" s="60"/>
      <c r="AW6" s="60"/>
      <c r="AX6" s="60" t="s">
        <v>12</v>
      </c>
      <c r="AY6" s="60"/>
      <c r="AZ6" s="60"/>
      <c r="BA6" s="60"/>
      <c r="BB6" s="60"/>
      <c r="BC6" s="60" t="s">
        <v>13</v>
      </c>
      <c r="BD6" s="60"/>
      <c r="BE6" s="60"/>
      <c r="BF6" s="60"/>
      <c r="BG6" s="60"/>
    </row>
    <row r="7" spans="1:62" x14ac:dyDescent="0.25">
      <c r="A7" s="62"/>
      <c r="B7" s="57"/>
      <c r="C7" s="57"/>
      <c r="D7" s="57"/>
      <c r="E7" s="57" t="s">
        <v>14</v>
      </c>
      <c r="F7" s="58" t="s">
        <v>15</v>
      </c>
      <c r="G7" s="58"/>
      <c r="H7" s="58"/>
      <c r="I7" s="58"/>
      <c r="J7" s="63" t="s">
        <v>14</v>
      </c>
      <c r="K7" s="58" t="s">
        <v>15</v>
      </c>
      <c r="L7" s="58"/>
      <c r="M7" s="58"/>
      <c r="N7" s="58"/>
      <c r="O7" s="63" t="s">
        <v>14</v>
      </c>
      <c r="P7" s="58" t="s">
        <v>15</v>
      </c>
      <c r="Q7" s="58"/>
      <c r="R7" s="58"/>
      <c r="S7" s="58"/>
      <c r="T7" s="63" t="s">
        <v>14</v>
      </c>
      <c r="U7" s="58" t="s">
        <v>15</v>
      </c>
      <c r="V7" s="58"/>
      <c r="W7" s="58"/>
      <c r="X7" s="58"/>
      <c r="Y7" s="63" t="s">
        <v>14</v>
      </c>
      <c r="Z7" s="58" t="s">
        <v>15</v>
      </c>
      <c r="AA7" s="58"/>
      <c r="AB7" s="58"/>
      <c r="AC7" s="58"/>
      <c r="AD7" s="63" t="s">
        <v>14</v>
      </c>
      <c r="AE7" s="58" t="s">
        <v>15</v>
      </c>
      <c r="AF7" s="58"/>
      <c r="AG7" s="58"/>
      <c r="AH7" s="58"/>
      <c r="AI7" s="63" t="s">
        <v>14</v>
      </c>
      <c r="AJ7" s="58" t="s">
        <v>15</v>
      </c>
      <c r="AK7" s="58"/>
      <c r="AL7" s="58"/>
      <c r="AM7" s="58"/>
      <c r="AN7" s="63" t="s">
        <v>14</v>
      </c>
      <c r="AO7" s="58" t="s">
        <v>15</v>
      </c>
      <c r="AP7" s="58"/>
      <c r="AQ7" s="58"/>
      <c r="AR7" s="58"/>
      <c r="AS7" s="63" t="s">
        <v>14</v>
      </c>
      <c r="AT7" s="58" t="s">
        <v>15</v>
      </c>
      <c r="AU7" s="58"/>
      <c r="AV7" s="58"/>
      <c r="AW7" s="58"/>
      <c r="AX7" s="63" t="s">
        <v>14</v>
      </c>
      <c r="AY7" s="58" t="s">
        <v>15</v>
      </c>
      <c r="AZ7" s="58"/>
      <c r="BA7" s="58"/>
      <c r="BB7" s="58"/>
      <c r="BC7" s="63" t="s">
        <v>14</v>
      </c>
      <c r="BD7" s="58" t="s">
        <v>15</v>
      </c>
      <c r="BE7" s="58"/>
      <c r="BF7" s="58"/>
      <c r="BG7" s="58"/>
    </row>
    <row r="8" spans="1:62" s="7" customFormat="1" ht="35.25" customHeight="1" x14ac:dyDescent="0.25">
      <c r="A8" s="62"/>
      <c r="B8" s="57"/>
      <c r="C8" s="57"/>
      <c r="D8" s="57"/>
      <c r="E8" s="57"/>
      <c r="F8" s="38" t="s">
        <v>16</v>
      </c>
      <c r="G8" s="38" t="s">
        <v>17</v>
      </c>
      <c r="H8" s="38" t="s">
        <v>18</v>
      </c>
      <c r="I8" s="38" t="s">
        <v>19</v>
      </c>
      <c r="J8" s="64"/>
      <c r="K8" s="38" t="s">
        <v>16</v>
      </c>
      <c r="L8" s="38" t="s">
        <v>17</v>
      </c>
      <c r="M8" s="38" t="s">
        <v>18</v>
      </c>
      <c r="N8" s="38" t="s">
        <v>19</v>
      </c>
      <c r="O8" s="64"/>
      <c r="P8" s="38" t="s">
        <v>16</v>
      </c>
      <c r="Q8" s="38" t="s">
        <v>17</v>
      </c>
      <c r="R8" s="38" t="s">
        <v>18</v>
      </c>
      <c r="S8" s="38" t="s">
        <v>19</v>
      </c>
      <c r="T8" s="64"/>
      <c r="U8" s="38" t="s">
        <v>16</v>
      </c>
      <c r="V8" s="38" t="s">
        <v>17</v>
      </c>
      <c r="W8" s="38" t="s">
        <v>18</v>
      </c>
      <c r="X8" s="38" t="s">
        <v>19</v>
      </c>
      <c r="Y8" s="64"/>
      <c r="Z8" s="38" t="s">
        <v>16</v>
      </c>
      <c r="AA8" s="38" t="s">
        <v>17</v>
      </c>
      <c r="AB8" s="38" t="s">
        <v>18</v>
      </c>
      <c r="AC8" s="38" t="s">
        <v>19</v>
      </c>
      <c r="AD8" s="64"/>
      <c r="AE8" s="38" t="s">
        <v>16</v>
      </c>
      <c r="AF8" s="38" t="s">
        <v>17</v>
      </c>
      <c r="AG8" s="38" t="s">
        <v>18</v>
      </c>
      <c r="AH8" s="38" t="s">
        <v>19</v>
      </c>
      <c r="AI8" s="64"/>
      <c r="AJ8" s="38" t="s">
        <v>16</v>
      </c>
      <c r="AK8" s="38" t="s">
        <v>17</v>
      </c>
      <c r="AL8" s="38" t="s">
        <v>18</v>
      </c>
      <c r="AM8" s="38" t="s">
        <v>19</v>
      </c>
      <c r="AN8" s="64"/>
      <c r="AO8" s="38" t="s">
        <v>16</v>
      </c>
      <c r="AP8" s="38" t="s">
        <v>17</v>
      </c>
      <c r="AQ8" s="38" t="s">
        <v>18</v>
      </c>
      <c r="AR8" s="38" t="s">
        <v>19</v>
      </c>
      <c r="AS8" s="64"/>
      <c r="AT8" s="38" t="s">
        <v>16</v>
      </c>
      <c r="AU8" s="38" t="s">
        <v>17</v>
      </c>
      <c r="AV8" s="38" t="s">
        <v>18</v>
      </c>
      <c r="AW8" s="38" t="s">
        <v>19</v>
      </c>
      <c r="AX8" s="64"/>
      <c r="AY8" s="38" t="s">
        <v>16</v>
      </c>
      <c r="AZ8" s="38" t="s">
        <v>17</v>
      </c>
      <c r="BA8" s="38" t="s">
        <v>18</v>
      </c>
      <c r="BB8" s="38" t="s">
        <v>19</v>
      </c>
      <c r="BC8" s="64"/>
      <c r="BD8" s="38" t="s">
        <v>16</v>
      </c>
      <c r="BE8" s="38" t="s">
        <v>17</v>
      </c>
      <c r="BF8" s="38" t="s">
        <v>18</v>
      </c>
      <c r="BG8" s="38" t="s">
        <v>19</v>
      </c>
    </row>
    <row r="9" spans="1:62" s="7" customFormat="1" x14ac:dyDescent="0.25">
      <c r="A9" s="39">
        <v>1</v>
      </c>
      <c r="B9" s="38">
        <v>2</v>
      </c>
      <c r="C9" s="38">
        <v>3</v>
      </c>
      <c r="D9" s="38">
        <v>4</v>
      </c>
      <c r="E9" s="38">
        <v>5</v>
      </c>
      <c r="F9" s="39">
        <v>6</v>
      </c>
      <c r="G9" s="38">
        <v>6</v>
      </c>
      <c r="H9" s="38">
        <v>7</v>
      </c>
      <c r="I9" s="38">
        <v>8</v>
      </c>
      <c r="J9" s="38">
        <v>9</v>
      </c>
      <c r="K9" s="38">
        <v>11</v>
      </c>
      <c r="L9" s="38">
        <v>10</v>
      </c>
      <c r="M9" s="38">
        <v>11</v>
      </c>
      <c r="N9" s="38">
        <v>12</v>
      </c>
      <c r="O9" s="38">
        <v>13</v>
      </c>
      <c r="P9" s="38">
        <v>16</v>
      </c>
      <c r="Q9" s="38">
        <v>14</v>
      </c>
      <c r="R9" s="38">
        <v>15</v>
      </c>
      <c r="S9" s="38">
        <v>16</v>
      </c>
      <c r="T9" s="38">
        <v>17</v>
      </c>
      <c r="U9" s="38">
        <v>21</v>
      </c>
      <c r="V9" s="38">
        <v>18</v>
      </c>
      <c r="W9" s="38">
        <v>19</v>
      </c>
      <c r="X9" s="38">
        <v>20</v>
      </c>
      <c r="Y9" s="38">
        <v>21</v>
      </c>
      <c r="Z9" s="38">
        <v>26</v>
      </c>
      <c r="AA9" s="38">
        <v>22</v>
      </c>
      <c r="AB9" s="38">
        <v>23</v>
      </c>
      <c r="AC9" s="38">
        <v>24</v>
      </c>
      <c r="AD9" s="38">
        <v>25</v>
      </c>
      <c r="AE9" s="38">
        <v>31</v>
      </c>
      <c r="AF9" s="38">
        <v>26</v>
      </c>
      <c r="AG9" s="38">
        <v>27</v>
      </c>
      <c r="AH9" s="38">
        <v>28</v>
      </c>
      <c r="AI9" s="38">
        <v>29</v>
      </c>
      <c r="AJ9" s="38">
        <v>36</v>
      </c>
      <c r="AK9" s="38">
        <v>30</v>
      </c>
      <c r="AL9" s="38">
        <v>31</v>
      </c>
      <c r="AM9" s="38">
        <v>32</v>
      </c>
      <c r="AN9" s="38">
        <v>33</v>
      </c>
      <c r="AO9" s="38">
        <v>41</v>
      </c>
      <c r="AP9" s="38">
        <v>34</v>
      </c>
      <c r="AQ9" s="38">
        <v>35</v>
      </c>
      <c r="AR9" s="38">
        <v>36</v>
      </c>
      <c r="AS9" s="38">
        <v>37</v>
      </c>
      <c r="AT9" s="38">
        <v>46</v>
      </c>
      <c r="AU9" s="38">
        <v>38</v>
      </c>
      <c r="AV9" s="38">
        <v>39</v>
      </c>
      <c r="AW9" s="38">
        <v>40</v>
      </c>
      <c r="AX9" s="38">
        <v>41</v>
      </c>
      <c r="AY9" s="38">
        <v>51</v>
      </c>
      <c r="AZ9" s="38">
        <v>42</v>
      </c>
      <c r="BA9" s="38">
        <v>43</v>
      </c>
      <c r="BB9" s="38">
        <v>44</v>
      </c>
      <c r="BC9" s="38">
        <v>45</v>
      </c>
      <c r="BD9" s="38">
        <v>56</v>
      </c>
      <c r="BE9" s="38">
        <v>46</v>
      </c>
      <c r="BF9" s="38">
        <v>47</v>
      </c>
      <c r="BG9" s="38">
        <v>48</v>
      </c>
    </row>
    <row r="10" spans="1:62" s="9" customFormat="1" x14ac:dyDescent="0.25">
      <c r="A10" s="39"/>
      <c r="B10" s="66" t="s">
        <v>30</v>
      </c>
      <c r="C10" s="66"/>
      <c r="D10" s="66"/>
      <c r="E10" s="8">
        <f t="shared" ref="E10:AJ10" si="0">E11+E21</f>
        <v>175568.7</v>
      </c>
      <c r="F10" s="8">
        <f t="shared" si="0"/>
        <v>0</v>
      </c>
      <c r="G10" s="8">
        <f t="shared" si="0"/>
        <v>51204.800000000003</v>
      </c>
      <c r="H10" s="8">
        <f t="shared" si="0"/>
        <v>121877.8</v>
      </c>
      <c r="I10" s="8">
        <f t="shared" si="0"/>
        <v>2486.1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108233.8</v>
      </c>
      <c r="P10" s="8">
        <f t="shared" si="0"/>
        <v>0</v>
      </c>
      <c r="Q10" s="8">
        <f t="shared" si="0"/>
        <v>30157.599999999999</v>
      </c>
      <c r="R10" s="8">
        <f t="shared" si="0"/>
        <v>77338.700000000012</v>
      </c>
      <c r="S10" s="8">
        <f t="shared" si="0"/>
        <v>737.50000000000011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8">
        <f t="shared" si="0"/>
        <v>0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AK11+AK21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9" t="s">
        <v>20</v>
      </c>
      <c r="B11" s="65" t="s">
        <v>44</v>
      </c>
      <c r="C11" s="65"/>
      <c r="D11" s="65"/>
      <c r="E11" s="8">
        <f>SUM(E12:E20)</f>
        <v>36782.800000000003</v>
      </c>
      <c r="F11" s="8">
        <f t="shared" ref="F11:BG11" si="2">SUM(F12:F20)</f>
        <v>0</v>
      </c>
      <c r="G11" s="8">
        <f t="shared" si="2"/>
        <v>0</v>
      </c>
      <c r="H11" s="8">
        <f t="shared" si="2"/>
        <v>36782.800000000003</v>
      </c>
      <c r="I11" s="8">
        <f t="shared" si="2"/>
        <v>0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32927.800000000003</v>
      </c>
      <c r="P11" s="8">
        <f t="shared" si="2"/>
        <v>0</v>
      </c>
      <c r="Q11" s="8">
        <f t="shared" si="2"/>
        <v>0</v>
      </c>
      <c r="R11" s="8">
        <f t="shared" si="2"/>
        <v>32927.800000000003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78.75" x14ac:dyDescent="0.25">
      <c r="A12" s="10" t="s">
        <v>27</v>
      </c>
      <c r="B12" s="20" t="s">
        <v>40</v>
      </c>
      <c r="C12" s="16" t="s">
        <v>21</v>
      </c>
      <c r="D12" s="16" t="s">
        <v>41</v>
      </c>
      <c r="E12" s="11">
        <f>J12+O12+T12+Y12+AD12+AI12+AN12+AS12+AX12+BC12</f>
        <v>10141.5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10141.5</v>
      </c>
      <c r="I12" s="11">
        <f t="shared" si="3"/>
        <v>0</v>
      </c>
      <c r="J12" s="32">
        <f>M12</f>
        <v>0</v>
      </c>
      <c r="K12" s="19">
        <v>0</v>
      </c>
      <c r="L12" s="19">
        <v>0</v>
      </c>
      <c r="M12" s="26">
        <f>4550-4550</f>
        <v>0</v>
      </c>
      <c r="N12" s="19">
        <v>0</v>
      </c>
      <c r="O12" s="31">
        <f>R12</f>
        <v>10141.5</v>
      </c>
      <c r="P12" s="19">
        <v>0</v>
      </c>
      <c r="Q12" s="19">
        <v>0</v>
      </c>
      <c r="R12" s="21">
        <v>10141.5</v>
      </c>
      <c r="S12" s="19">
        <v>0</v>
      </c>
      <c r="T12" s="18">
        <f>W12</f>
        <v>0</v>
      </c>
      <c r="U12" s="19">
        <v>0</v>
      </c>
      <c r="V12" s="19">
        <v>0</v>
      </c>
      <c r="W12" s="19">
        <v>0</v>
      </c>
      <c r="X12" s="19">
        <v>0</v>
      </c>
      <c r="Y12" s="18">
        <f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42</v>
      </c>
      <c r="C13" s="16" t="s">
        <v>21</v>
      </c>
      <c r="D13" s="16" t="s">
        <v>41</v>
      </c>
      <c r="E13" s="11">
        <f t="shared" ref="E13:E16" si="4">J13+O13+T13+Y13+AD13+AI13+AN13+AS13+AX13+BC13</f>
        <v>1800</v>
      </c>
      <c r="F13" s="11">
        <f t="shared" ref="F13:F16" si="5">K13+P13+U13+Z13+AE13+AJ13+AO13+AT13+AY13+BD13</f>
        <v>0</v>
      </c>
      <c r="G13" s="11">
        <f t="shared" ref="G13:G16" si="6">L13+Q13+V13+AA13+AF13+AK13+AP13+AU13+AZ13+BE13</f>
        <v>0</v>
      </c>
      <c r="H13" s="11">
        <f t="shared" ref="H13:H16" si="7">M13+R13+W13+AB13+AG13+AL13+AQ13+AV13+BA13+BF13</f>
        <v>1800</v>
      </c>
      <c r="I13" s="11">
        <f t="shared" ref="I13:I16" si="8">N13+S13+X13+AC13+AH13+AM13+AR13+AW13+BB13+BG13</f>
        <v>0</v>
      </c>
      <c r="J13" s="32">
        <f t="shared" ref="J13:J16" si="9">M13</f>
        <v>0</v>
      </c>
      <c r="K13" s="19">
        <v>0</v>
      </c>
      <c r="L13" s="19">
        <v>0</v>
      </c>
      <c r="M13" s="26">
        <f>1800-1800</f>
        <v>0</v>
      </c>
      <c r="N13" s="19">
        <v>0</v>
      </c>
      <c r="O13" s="31">
        <f t="shared" ref="O13:O16" si="10">R13</f>
        <v>1800</v>
      </c>
      <c r="P13" s="19">
        <v>0</v>
      </c>
      <c r="Q13" s="19">
        <v>0</v>
      </c>
      <c r="R13" s="21">
        <v>1800</v>
      </c>
      <c r="S13" s="19">
        <v>0</v>
      </c>
      <c r="T13" s="18">
        <f t="shared" ref="T13:T16" si="11">W13</f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ref="Y13:Y16" si="12">AB13</f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ref="AD13:AD16" si="13">AG13</f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ref="AI13:AI16" si="14">AL13</f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ref="AN13:AN16" si="15">AQ13</f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ref="AS13:AS16" si="16">AV13</f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ref="AX13:AX16" si="17">BA13</f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ref="BC13:BC16" si="18">BF13</f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43</v>
      </c>
      <c r="C14" s="16" t="s">
        <v>21</v>
      </c>
      <c r="D14" s="16" t="s">
        <v>41</v>
      </c>
      <c r="E14" s="11">
        <f t="shared" si="4"/>
        <v>1667.7</v>
      </c>
      <c r="F14" s="11">
        <f t="shared" si="5"/>
        <v>0</v>
      </c>
      <c r="G14" s="11">
        <f t="shared" si="6"/>
        <v>0</v>
      </c>
      <c r="H14" s="11">
        <f t="shared" si="7"/>
        <v>1667.7</v>
      </c>
      <c r="I14" s="11">
        <f t="shared" si="8"/>
        <v>0</v>
      </c>
      <c r="J14" s="12">
        <f t="shared" si="9"/>
        <v>1667.7</v>
      </c>
      <c r="K14" s="19">
        <v>0</v>
      </c>
      <c r="L14" s="19">
        <v>0</v>
      </c>
      <c r="M14" s="26">
        <v>1667.7</v>
      </c>
      <c r="N14" s="19">
        <v>0</v>
      </c>
      <c r="O14" s="18">
        <f t="shared" si="10"/>
        <v>0</v>
      </c>
      <c r="P14" s="19">
        <v>0</v>
      </c>
      <c r="Q14" s="19">
        <v>0</v>
      </c>
      <c r="R14" s="19">
        <v>0</v>
      </c>
      <c r="S14" s="19">
        <v>0</v>
      </c>
      <c r="T14" s="18">
        <f t="shared" si="11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2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3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4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5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6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7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8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46</v>
      </c>
      <c r="C15" s="16" t="s">
        <v>21</v>
      </c>
      <c r="D15" s="16" t="s">
        <v>41</v>
      </c>
      <c r="E15" s="11">
        <f t="shared" si="4"/>
        <v>1270.5999999999999</v>
      </c>
      <c r="F15" s="11">
        <f t="shared" si="5"/>
        <v>0</v>
      </c>
      <c r="G15" s="11">
        <f t="shared" si="6"/>
        <v>0</v>
      </c>
      <c r="H15" s="11">
        <f t="shared" si="7"/>
        <v>1270.5999999999999</v>
      </c>
      <c r="I15" s="11">
        <f t="shared" si="8"/>
        <v>0</v>
      </c>
      <c r="J15" s="32">
        <f t="shared" si="9"/>
        <v>0</v>
      </c>
      <c r="K15" s="19">
        <v>0</v>
      </c>
      <c r="L15" s="19">
        <v>0</v>
      </c>
      <c r="M15" s="26">
        <f>1270.6-1270.6</f>
        <v>0</v>
      </c>
      <c r="N15" s="19">
        <v>0</v>
      </c>
      <c r="O15" s="31">
        <f t="shared" si="10"/>
        <v>1270.5999999999999</v>
      </c>
      <c r="P15" s="19">
        <v>0</v>
      </c>
      <c r="Q15" s="19">
        <v>0</v>
      </c>
      <c r="R15" s="21">
        <v>1270.5999999999999</v>
      </c>
      <c r="S15" s="19">
        <v>0</v>
      </c>
      <c r="T15" s="18">
        <f t="shared" si="11"/>
        <v>0</v>
      </c>
      <c r="U15" s="19">
        <v>0</v>
      </c>
      <c r="V15" s="19">
        <v>0</v>
      </c>
      <c r="W15" s="19">
        <v>0</v>
      </c>
      <c r="X15" s="19">
        <v>0</v>
      </c>
      <c r="Y15" s="18">
        <f t="shared" si="12"/>
        <v>0</v>
      </c>
      <c r="Z15" s="19">
        <v>0</v>
      </c>
      <c r="AA15" s="19">
        <v>0</v>
      </c>
      <c r="AB15" s="19">
        <v>0</v>
      </c>
      <c r="AC15" s="19">
        <v>0</v>
      </c>
      <c r="AD15" s="18">
        <f t="shared" si="13"/>
        <v>0</v>
      </c>
      <c r="AE15" s="19">
        <v>0</v>
      </c>
      <c r="AF15" s="19">
        <v>0</v>
      </c>
      <c r="AG15" s="19">
        <v>0</v>
      </c>
      <c r="AH15" s="19">
        <v>0</v>
      </c>
      <c r="AI15" s="18">
        <f t="shared" si="14"/>
        <v>0</v>
      </c>
      <c r="AJ15" s="19">
        <v>0</v>
      </c>
      <c r="AK15" s="19">
        <v>0</v>
      </c>
      <c r="AL15" s="19">
        <v>0</v>
      </c>
      <c r="AM15" s="19">
        <v>0</v>
      </c>
      <c r="AN15" s="18">
        <f t="shared" si="15"/>
        <v>0</v>
      </c>
      <c r="AO15" s="19">
        <v>0</v>
      </c>
      <c r="AP15" s="19">
        <v>0</v>
      </c>
      <c r="AQ15" s="19">
        <v>0</v>
      </c>
      <c r="AR15" s="19">
        <v>0</v>
      </c>
      <c r="AS15" s="18">
        <f t="shared" si="16"/>
        <v>0</v>
      </c>
      <c r="AT15" s="19">
        <v>0</v>
      </c>
      <c r="AU15" s="19">
        <v>0</v>
      </c>
      <c r="AV15" s="19">
        <v>0</v>
      </c>
      <c r="AW15" s="19">
        <v>0</v>
      </c>
      <c r="AX15" s="18">
        <f t="shared" si="17"/>
        <v>0</v>
      </c>
      <c r="AY15" s="19">
        <v>0</v>
      </c>
      <c r="AZ15" s="19">
        <v>0</v>
      </c>
      <c r="BA15" s="19">
        <v>0</v>
      </c>
      <c r="BB15" s="19">
        <v>0</v>
      </c>
      <c r="BC15" s="18">
        <f t="shared" si="18"/>
        <v>0</v>
      </c>
      <c r="BD15" s="19">
        <v>0</v>
      </c>
      <c r="BE15" s="19">
        <v>0</v>
      </c>
      <c r="BF15" s="19">
        <v>0</v>
      </c>
      <c r="BG15" s="19">
        <v>0</v>
      </c>
    </row>
    <row r="16" spans="1:62" ht="31.5" x14ac:dyDescent="0.25">
      <c r="A16" s="10" t="s">
        <v>32</v>
      </c>
      <c r="B16" s="20" t="s">
        <v>47</v>
      </c>
      <c r="C16" s="16" t="s">
        <v>21</v>
      </c>
      <c r="D16" s="16" t="s">
        <v>41</v>
      </c>
      <c r="E16" s="11">
        <f t="shared" si="4"/>
        <v>1181.8</v>
      </c>
      <c r="F16" s="11">
        <f t="shared" si="5"/>
        <v>0</v>
      </c>
      <c r="G16" s="11">
        <f t="shared" si="6"/>
        <v>0</v>
      </c>
      <c r="H16" s="11">
        <f t="shared" si="7"/>
        <v>1181.8</v>
      </c>
      <c r="I16" s="11">
        <f t="shared" si="8"/>
        <v>0</v>
      </c>
      <c r="J16" s="12">
        <f t="shared" si="9"/>
        <v>1181.8</v>
      </c>
      <c r="K16" s="18">
        <v>0</v>
      </c>
      <c r="L16" s="18">
        <v>0</v>
      </c>
      <c r="M16" s="26">
        <v>1181.8</v>
      </c>
      <c r="N16" s="18">
        <v>0</v>
      </c>
      <c r="O16" s="18">
        <f t="shared" si="10"/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si="11"/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si="12"/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si="13"/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si="14"/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si="15"/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si="16"/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si="17"/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si="18"/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47.25" x14ac:dyDescent="0.25">
      <c r="A17" s="10" t="s">
        <v>49</v>
      </c>
      <c r="B17" s="20" t="s">
        <v>57</v>
      </c>
      <c r="C17" s="16" t="s">
        <v>21</v>
      </c>
      <c r="D17" s="16" t="s">
        <v>41</v>
      </c>
      <c r="E17" s="11">
        <f t="shared" ref="E17" si="19">J17+O17+T17+Y17+AD17+AI17+AN17+AS17+AX17+BC17</f>
        <v>8500</v>
      </c>
      <c r="F17" s="11">
        <f t="shared" ref="F17" si="20">K17+P17+U17+Z17+AE17+AJ17+AO17+AT17+AY17+BD17</f>
        <v>0</v>
      </c>
      <c r="G17" s="11">
        <f t="shared" ref="G17" si="21">L17+Q17+V17+AA17+AF17+AK17+AP17+AU17+AZ17+BE17</f>
        <v>0</v>
      </c>
      <c r="H17" s="11">
        <f t="shared" ref="H17" si="22">M17+R17+W17+AB17+AG17+AL17+AQ17+AV17+BA17+BF17</f>
        <v>8500</v>
      </c>
      <c r="I17" s="11">
        <f t="shared" ref="I17" si="23">N17+S17+X17+AC17+AH17+AM17+AR17+AW17+BB17+BG17</f>
        <v>0</v>
      </c>
      <c r="J17" s="32">
        <f t="shared" ref="J17" si="24">M17</f>
        <v>0</v>
      </c>
      <c r="K17" s="18">
        <v>0</v>
      </c>
      <c r="L17" s="18">
        <v>0</v>
      </c>
      <c r="M17" s="26">
        <f>5130.6-5130.6</f>
        <v>0</v>
      </c>
      <c r="N17" s="18">
        <v>0</v>
      </c>
      <c r="O17" s="18">
        <f t="shared" ref="O17" si="25">R17</f>
        <v>8500</v>
      </c>
      <c r="P17" s="18">
        <v>0</v>
      </c>
      <c r="Q17" s="18">
        <v>0</v>
      </c>
      <c r="R17" s="31">
        <v>8500</v>
      </c>
      <c r="S17" s="18">
        <v>0</v>
      </c>
      <c r="T17" s="18">
        <f t="shared" ref="T17" si="26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" si="27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" si="28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" si="29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" si="30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" si="31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" si="32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" si="33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50</v>
      </c>
      <c r="B18" s="30" t="s">
        <v>66</v>
      </c>
      <c r="C18" s="16" t="s">
        <v>21</v>
      </c>
      <c r="D18" s="16" t="s">
        <v>41</v>
      </c>
      <c r="E18" s="11">
        <f t="shared" ref="E18" si="34">J18+O18+T18+Y18+AD18+AI18+AN18+AS18+AX18+BC18</f>
        <v>5.5</v>
      </c>
      <c r="F18" s="11">
        <f t="shared" ref="F18" si="35">K18+P18+U18+Z18+AE18+AJ18+AO18+AT18+AY18+BD18</f>
        <v>0</v>
      </c>
      <c r="G18" s="11">
        <f t="shared" ref="G18" si="36">L18+Q18+V18+AA18+AF18+AK18+AP18+AU18+AZ18+BE18</f>
        <v>0</v>
      </c>
      <c r="H18" s="11">
        <f t="shared" ref="H18" si="37">M18+R18+W18+AB18+AG18+AL18+AQ18+AV18+BA18+BF18</f>
        <v>5.5</v>
      </c>
      <c r="I18" s="11">
        <f t="shared" ref="I18" si="38">N18+S18+X18+AC18+AH18+AM18+AR18+AW18+BB18+BG18</f>
        <v>0</v>
      </c>
      <c r="J18" s="12">
        <f t="shared" ref="J18" si="39">M18</f>
        <v>5.5</v>
      </c>
      <c r="K18" s="18"/>
      <c r="L18" s="18">
        <v>0</v>
      </c>
      <c r="M18" s="26">
        <v>5.5</v>
      </c>
      <c r="N18" s="18">
        <v>0</v>
      </c>
      <c r="O18" s="18">
        <f t="shared" ref="O18:O19" si="40">R18</f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ref="T18:T19" si="41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:Y19" si="42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:AD19" si="43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:AI19" si="44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:AN19" si="45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:AS19" si="46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:AX19" si="47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:BC19" si="48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51</v>
      </c>
      <c r="B19" s="30" t="s">
        <v>69</v>
      </c>
      <c r="C19" s="16" t="s">
        <v>21</v>
      </c>
      <c r="D19" s="16" t="s">
        <v>70</v>
      </c>
      <c r="E19" s="11">
        <f t="shared" ref="E19" si="49">J19+O19+T19+Y19+AD19+AI19+AN19+AS19+AX19+BC19</f>
        <v>1000</v>
      </c>
      <c r="F19" s="11">
        <f t="shared" ref="F19" si="50">K19+P19+U19+Z19+AE19+AJ19+AO19+AT19+AY19+BD19</f>
        <v>0</v>
      </c>
      <c r="G19" s="11">
        <f t="shared" ref="G19" si="51">L19+Q19+V19+AA19+AF19+AK19+AP19+AU19+AZ19+BE19</f>
        <v>0</v>
      </c>
      <c r="H19" s="11">
        <f t="shared" ref="H19" si="52">M19+R19+W19+AB19+AG19+AL19+AQ19+AV19+BA19+BF19</f>
        <v>1000</v>
      </c>
      <c r="I19" s="11">
        <f t="shared" ref="I19" si="53">N19+S19+X19+AC19+AH19+AM19+AR19+AW19+BB19+BG19</f>
        <v>0</v>
      </c>
      <c r="J19" s="12">
        <f t="shared" ref="J19" si="54">M19</f>
        <v>1000</v>
      </c>
      <c r="K19" s="18"/>
      <c r="L19" s="18">
        <v>0</v>
      </c>
      <c r="M19" s="26">
        <v>1000</v>
      </c>
      <c r="N19" s="18">
        <v>0</v>
      </c>
      <c r="O19" s="18">
        <f t="shared" si="40"/>
        <v>0</v>
      </c>
      <c r="P19" s="18">
        <v>0</v>
      </c>
      <c r="Q19" s="18">
        <v>0</v>
      </c>
      <c r="R19" s="18">
        <v>0</v>
      </c>
      <c r="S19" s="18">
        <v>0</v>
      </c>
      <c r="T19" s="18">
        <f t="shared" si="41"/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si="42"/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si="43"/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si="44"/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si="45"/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si="46"/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si="47"/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si="48"/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103</v>
      </c>
      <c r="B20" s="30" t="s">
        <v>104</v>
      </c>
      <c r="C20" s="16" t="s">
        <v>21</v>
      </c>
      <c r="D20" s="16" t="s">
        <v>41</v>
      </c>
      <c r="E20" s="11">
        <f t="shared" ref="E20" si="55">J20+O20+T20+Y20+AD20+AI20+AN20+AS20+AX20+BC20</f>
        <v>11215.7</v>
      </c>
      <c r="F20" s="11">
        <f t="shared" ref="F20" si="56">K20+P20+U20+Z20+AE20+AJ20+AO20+AT20+AY20+BD20</f>
        <v>0</v>
      </c>
      <c r="G20" s="11">
        <f t="shared" ref="G20" si="57">L20+Q20+V20+AA20+AF20+AK20+AP20+AU20+AZ20+BE20</f>
        <v>0</v>
      </c>
      <c r="H20" s="11">
        <f t="shared" ref="H20" si="58">M20+R20+W20+AB20+AG20+AL20+AQ20+AV20+BA20+BF20</f>
        <v>11215.7</v>
      </c>
      <c r="I20" s="11">
        <f t="shared" ref="I20" si="59">N20+S20+X20+AC20+AH20+AM20+AR20+AW20+BB20+BG20</f>
        <v>0</v>
      </c>
      <c r="J20" s="32">
        <f t="shared" ref="J20" si="60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61">R20</f>
        <v>11215.7</v>
      </c>
      <c r="P20" s="18">
        <v>0</v>
      </c>
      <c r="Q20" s="18">
        <v>0</v>
      </c>
      <c r="R20" s="31">
        <v>11215.7</v>
      </c>
      <c r="S20" s="18">
        <v>0</v>
      </c>
      <c r="T20" s="18">
        <f t="shared" ref="T20" si="62">W20</f>
        <v>0</v>
      </c>
      <c r="U20" s="18">
        <v>0</v>
      </c>
      <c r="V20" s="18">
        <v>0</v>
      </c>
      <c r="W20" s="18">
        <v>0</v>
      </c>
      <c r="X20" s="18">
        <v>0</v>
      </c>
      <c r="Y20" s="18">
        <f t="shared" ref="Y20" si="63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64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65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66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67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68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69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39" t="s">
        <v>53</v>
      </c>
      <c r="B21" s="65" t="s">
        <v>52</v>
      </c>
      <c r="C21" s="65"/>
      <c r="D21" s="65"/>
      <c r="E21" s="8">
        <f>SUM(E22:E44)</f>
        <v>138785.9</v>
      </c>
      <c r="F21" s="8">
        <f t="shared" ref="F21:BG21" si="70">SUM(F22:F44)</f>
        <v>0</v>
      </c>
      <c r="G21" s="8">
        <f t="shared" si="70"/>
        <v>51204.800000000003</v>
      </c>
      <c r="H21" s="8">
        <f t="shared" si="70"/>
        <v>85095</v>
      </c>
      <c r="I21" s="8">
        <f t="shared" si="70"/>
        <v>2486.1</v>
      </c>
      <c r="J21" s="8">
        <f t="shared" si="70"/>
        <v>63479.899999999994</v>
      </c>
      <c r="K21" s="8">
        <f t="shared" si="70"/>
        <v>0</v>
      </c>
      <c r="L21" s="8">
        <f t="shared" si="70"/>
        <v>21047.200000000001</v>
      </c>
      <c r="M21" s="8">
        <f t="shared" si="70"/>
        <v>40684.1</v>
      </c>
      <c r="N21" s="8">
        <f t="shared" si="70"/>
        <v>1748.6</v>
      </c>
      <c r="O21" s="8">
        <f t="shared" si="70"/>
        <v>75306</v>
      </c>
      <c r="P21" s="8">
        <f t="shared" si="70"/>
        <v>0</v>
      </c>
      <c r="Q21" s="8">
        <f t="shared" si="70"/>
        <v>30157.599999999999</v>
      </c>
      <c r="R21" s="8">
        <f t="shared" si="70"/>
        <v>44410.9</v>
      </c>
      <c r="S21" s="8">
        <f t="shared" si="70"/>
        <v>737.50000000000011</v>
      </c>
      <c r="T21" s="8">
        <f t="shared" si="70"/>
        <v>0</v>
      </c>
      <c r="U21" s="8">
        <f t="shared" si="70"/>
        <v>0</v>
      </c>
      <c r="V21" s="8">
        <f t="shared" si="70"/>
        <v>0</v>
      </c>
      <c r="W21" s="8">
        <f t="shared" si="70"/>
        <v>0</v>
      </c>
      <c r="X21" s="8">
        <f t="shared" si="70"/>
        <v>0</v>
      </c>
      <c r="Y21" s="8">
        <f t="shared" si="70"/>
        <v>0</v>
      </c>
      <c r="Z21" s="8">
        <f t="shared" si="70"/>
        <v>0</v>
      </c>
      <c r="AA21" s="8">
        <f t="shared" si="70"/>
        <v>0</v>
      </c>
      <c r="AB21" s="8">
        <f t="shared" si="70"/>
        <v>0</v>
      </c>
      <c r="AC21" s="8">
        <f t="shared" si="70"/>
        <v>0</v>
      </c>
      <c r="AD21" s="8">
        <f t="shared" si="70"/>
        <v>0</v>
      </c>
      <c r="AE21" s="8">
        <f t="shared" si="70"/>
        <v>0</v>
      </c>
      <c r="AF21" s="8">
        <f t="shared" si="70"/>
        <v>0</v>
      </c>
      <c r="AG21" s="8">
        <f t="shared" si="70"/>
        <v>0</v>
      </c>
      <c r="AH21" s="8">
        <f t="shared" si="70"/>
        <v>0</v>
      </c>
      <c r="AI21" s="8">
        <f t="shared" si="70"/>
        <v>0</v>
      </c>
      <c r="AJ21" s="8">
        <f t="shared" si="70"/>
        <v>0</v>
      </c>
      <c r="AK21" s="8">
        <f t="shared" si="70"/>
        <v>0</v>
      </c>
      <c r="AL21" s="8">
        <f t="shared" si="70"/>
        <v>0</v>
      </c>
      <c r="AM21" s="8">
        <f t="shared" si="70"/>
        <v>0</v>
      </c>
      <c r="AN21" s="8">
        <f t="shared" si="70"/>
        <v>0</v>
      </c>
      <c r="AO21" s="8">
        <f t="shared" si="70"/>
        <v>0</v>
      </c>
      <c r="AP21" s="8">
        <f t="shared" si="70"/>
        <v>0</v>
      </c>
      <c r="AQ21" s="8">
        <f t="shared" si="70"/>
        <v>0</v>
      </c>
      <c r="AR21" s="8">
        <f t="shared" si="70"/>
        <v>0</v>
      </c>
      <c r="AS21" s="8">
        <f t="shared" si="70"/>
        <v>0</v>
      </c>
      <c r="AT21" s="8">
        <f t="shared" si="70"/>
        <v>0</v>
      </c>
      <c r="AU21" s="8">
        <f t="shared" si="70"/>
        <v>0</v>
      </c>
      <c r="AV21" s="8">
        <f t="shared" si="70"/>
        <v>0</v>
      </c>
      <c r="AW21" s="8">
        <f t="shared" si="70"/>
        <v>0</v>
      </c>
      <c r="AX21" s="8">
        <f t="shared" si="70"/>
        <v>0</v>
      </c>
      <c r="AY21" s="8">
        <f t="shared" si="70"/>
        <v>0</v>
      </c>
      <c r="AZ21" s="8">
        <f t="shared" si="70"/>
        <v>0</v>
      </c>
      <c r="BA21" s="8">
        <f t="shared" si="70"/>
        <v>0</v>
      </c>
      <c r="BB21" s="8">
        <f t="shared" si="70"/>
        <v>0</v>
      </c>
      <c r="BC21" s="8">
        <f t="shared" si="70"/>
        <v>0</v>
      </c>
      <c r="BD21" s="8">
        <f t="shared" si="70"/>
        <v>0</v>
      </c>
      <c r="BE21" s="8">
        <f t="shared" si="70"/>
        <v>0</v>
      </c>
      <c r="BF21" s="8">
        <f t="shared" si="70"/>
        <v>0</v>
      </c>
      <c r="BG21" s="8">
        <f t="shared" si="70"/>
        <v>0</v>
      </c>
    </row>
    <row r="22" spans="1:59" ht="31.5" x14ac:dyDescent="0.25">
      <c r="A22" s="10" t="s">
        <v>54</v>
      </c>
      <c r="B22" s="40" t="s">
        <v>63</v>
      </c>
      <c r="C22" s="24" t="s">
        <v>21</v>
      </c>
      <c r="D22" s="16" t="s">
        <v>67</v>
      </c>
      <c r="E22" s="11">
        <f t="shared" ref="E22:E25" si="71">J22+O22+T22+Y22+AD22+AI22+AN22+AS22+AX22+BC22</f>
        <v>807</v>
      </c>
      <c r="F22" s="11">
        <f t="shared" ref="F22:F25" si="72">K22+P22+U22+Z22+AE22+AJ22+AO22+AT22+AY22+BD22</f>
        <v>0</v>
      </c>
      <c r="G22" s="11">
        <f t="shared" ref="G22:G25" si="73">L22+Q22+V22+AA22+AF22+AK22+AP22+AU22+AZ22+BE22</f>
        <v>759</v>
      </c>
      <c r="H22" s="11">
        <f t="shared" ref="H22:H25" si="74">M22+R22+W22+AB22+AG22+AL22+AQ22+AV22+BA22+BF22</f>
        <v>40</v>
      </c>
      <c r="I22" s="11">
        <f t="shared" ref="I22:I25" si="75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76">R22</f>
        <v>0</v>
      </c>
      <c r="P22" s="19">
        <v>0</v>
      </c>
      <c r="Q22" s="19">
        <v>0</v>
      </c>
      <c r="R22" s="19">
        <v>0</v>
      </c>
      <c r="S22" s="19">
        <v>0</v>
      </c>
      <c r="T22" s="18">
        <f t="shared" ref="T22:T25" si="77">W22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78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79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80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81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82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83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84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59</v>
      </c>
      <c r="B23" s="41" t="s">
        <v>64</v>
      </c>
      <c r="C23" s="24" t="s">
        <v>21</v>
      </c>
      <c r="D23" s="16" t="s">
        <v>67</v>
      </c>
      <c r="E23" s="11">
        <f t="shared" si="71"/>
        <v>383.7</v>
      </c>
      <c r="F23" s="11">
        <f t="shared" si="72"/>
        <v>0</v>
      </c>
      <c r="G23" s="11">
        <f t="shared" si="73"/>
        <v>360.9</v>
      </c>
      <c r="H23" s="11">
        <f t="shared" si="74"/>
        <v>19</v>
      </c>
      <c r="I23" s="11">
        <f t="shared" si="75"/>
        <v>3.8</v>
      </c>
      <c r="J23" s="12">
        <f t="shared" ref="J23:J25" si="85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76"/>
        <v>0</v>
      </c>
      <c r="P23" s="19">
        <v>0</v>
      </c>
      <c r="Q23" s="19">
        <v>0</v>
      </c>
      <c r="R23" s="19">
        <v>0</v>
      </c>
      <c r="S23" s="19">
        <v>0</v>
      </c>
      <c r="T23" s="18">
        <f t="shared" si="77"/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78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79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80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81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82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83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84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60</v>
      </c>
      <c r="B24" s="41" t="s">
        <v>81</v>
      </c>
      <c r="C24" s="24" t="s">
        <v>21</v>
      </c>
      <c r="D24" s="16" t="s">
        <v>67</v>
      </c>
      <c r="E24" s="11">
        <f t="shared" si="71"/>
        <v>731.39999999999986</v>
      </c>
      <c r="F24" s="11">
        <f t="shared" si="72"/>
        <v>0</v>
      </c>
      <c r="G24" s="11">
        <f t="shared" si="73"/>
        <v>687.8</v>
      </c>
      <c r="H24" s="11">
        <f t="shared" si="74"/>
        <v>36.299999999999997</v>
      </c>
      <c r="I24" s="11">
        <f t="shared" si="75"/>
        <v>7.3</v>
      </c>
      <c r="J24" s="12">
        <f t="shared" si="85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76"/>
        <v>0</v>
      </c>
      <c r="P24" s="19">
        <v>0</v>
      </c>
      <c r="Q24" s="19">
        <v>0</v>
      </c>
      <c r="R24" s="19">
        <v>0</v>
      </c>
      <c r="S24" s="19">
        <v>0</v>
      </c>
      <c r="T24" s="18">
        <f t="shared" si="77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78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79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80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81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82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83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84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61</v>
      </c>
      <c r="B25" s="41" t="s">
        <v>65</v>
      </c>
      <c r="C25" s="24" t="s">
        <v>21</v>
      </c>
      <c r="D25" s="16" t="s">
        <v>67</v>
      </c>
      <c r="E25" s="11">
        <f t="shared" si="71"/>
        <v>4697.5</v>
      </c>
      <c r="F25" s="11">
        <f t="shared" si="72"/>
        <v>0</v>
      </c>
      <c r="G25" s="11">
        <f t="shared" si="73"/>
        <v>4418</v>
      </c>
      <c r="H25" s="11">
        <f t="shared" si="74"/>
        <v>232.6</v>
      </c>
      <c r="I25" s="11">
        <f t="shared" si="75"/>
        <v>46.9</v>
      </c>
      <c r="J25" s="12">
        <f t="shared" si="85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76"/>
        <v>0</v>
      </c>
      <c r="P25" s="19">
        <v>0</v>
      </c>
      <c r="Q25" s="19">
        <v>0</v>
      </c>
      <c r="R25" s="19">
        <v>0</v>
      </c>
      <c r="S25" s="19">
        <v>0</v>
      </c>
      <c r="T25" s="18">
        <f t="shared" si="77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78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79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80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81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82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83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84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62</v>
      </c>
      <c r="B26" s="41" t="s">
        <v>71</v>
      </c>
      <c r="C26" s="24" t="s">
        <v>21</v>
      </c>
      <c r="D26" s="16" t="s">
        <v>70</v>
      </c>
      <c r="E26" s="11">
        <f t="shared" ref="E26" si="86">J26+O26+T26+Y26+AD26+AI26+AN26+AS26+AX26+BC26</f>
        <v>3964.6</v>
      </c>
      <c r="F26" s="11">
        <f t="shared" ref="F26" si="87">K26+P26+U26+Z26+AE26+AJ26+AO26+AT26+AY26+BD26</f>
        <v>0</v>
      </c>
      <c r="G26" s="11">
        <f t="shared" ref="G26" si="88">L26+Q26+V26+AA26+AF26+AK26+AP26+AU26+AZ26+BE26</f>
        <v>0</v>
      </c>
      <c r="H26" s="11">
        <f t="shared" ref="H26" si="89">M26+R26+W26+AB26+AG26+AL26+AQ26+AV26+BA26+BF26</f>
        <v>3964.6</v>
      </c>
      <c r="I26" s="11">
        <f t="shared" ref="I26" si="90">N26+S26+X26+AC26+AH26+AM26+AR26+AW26+BB26+BG26</f>
        <v>0</v>
      </c>
      <c r="J26" s="12">
        <f t="shared" ref="J26" si="91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92">R26</f>
        <v>0</v>
      </c>
      <c r="P26" s="19">
        <v>0</v>
      </c>
      <c r="Q26" s="19">
        <v>0</v>
      </c>
      <c r="R26" s="19">
        <v>0</v>
      </c>
      <c r="S26" s="19">
        <v>0</v>
      </c>
      <c r="T26" s="18">
        <f t="shared" ref="T26" si="93">W26</f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94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95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96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97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98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99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100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72</v>
      </c>
      <c r="B27" s="41" t="s">
        <v>74</v>
      </c>
      <c r="C27" s="24" t="s">
        <v>21</v>
      </c>
      <c r="D27" s="16" t="s">
        <v>67</v>
      </c>
      <c r="E27" s="11">
        <f t="shared" ref="E27" si="101">J27+O27+T27+Y27+AD27+AI27+AN27+AS27+AX27+BC27</f>
        <v>6921.7</v>
      </c>
      <c r="F27" s="11">
        <f t="shared" ref="F27" si="102">K27+P27+U27+Z27+AE27+AJ27+AO27+AT27+AY27+BD27</f>
        <v>0</v>
      </c>
      <c r="G27" s="11">
        <f t="shared" ref="G27" si="103">L27+Q27+V27+AA27+AF27+AK27+AP27+AU27+AZ27+BE27</f>
        <v>0</v>
      </c>
      <c r="H27" s="11">
        <f t="shared" ref="H27" si="104">M27+R27+W27+AB27+AG27+AL27+AQ27+AV27+BA27+BF27</f>
        <v>6852.5</v>
      </c>
      <c r="I27" s="11">
        <f t="shared" ref="I27" si="105">N27+S27+X27+AC27+AH27+AM27+AR27+AW27+BB27+BG27</f>
        <v>69.2</v>
      </c>
      <c r="J27" s="12">
        <f t="shared" ref="J27" si="106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07">R27</f>
        <v>0</v>
      </c>
      <c r="P27" s="19">
        <v>0</v>
      </c>
      <c r="Q27" s="19">
        <v>0</v>
      </c>
      <c r="R27" s="19">
        <v>0</v>
      </c>
      <c r="S27" s="19">
        <v>0</v>
      </c>
      <c r="T27" s="18">
        <f t="shared" ref="T27" si="108">W27</f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09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10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1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12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13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14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15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75</v>
      </c>
      <c r="B28" s="41" t="s">
        <v>76</v>
      </c>
      <c r="C28" s="24" t="s">
        <v>21</v>
      </c>
      <c r="D28" s="16" t="s">
        <v>67</v>
      </c>
      <c r="E28" s="11">
        <f t="shared" ref="E28" si="116">J28+O28+T28+Y28+AD28+AI28+AN28+AS28+AX28+BC28</f>
        <v>10157.800000000001</v>
      </c>
      <c r="F28" s="11">
        <f t="shared" ref="F28" si="117">K28+P28+U28+Z28+AE28+AJ28+AO28+AT28+AY28+BD28</f>
        <v>0</v>
      </c>
      <c r="G28" s="11">
        <f t="shared" ref="G28" si="118">L28+Q28+V28+AA28+AF28+AK28+AP28+AU28+AZ28+BE28</f>
        <v>0</v>
      </c>
      <c r="H28" s="11">
        <f t="shared" ref="H28" si="119">M28+R28+W28+AB28+AG28+AL28+AQ28+AV28+BA28+BF28</f>
        <v>10056.200000000001</v>
      </c>
      <c r="I28" s="11">
        <f t="shared" ref="I28" si="120">N28+S28+X28+AC28+AH28+AM28+AR28+AW28+BB28+BG28</f>
        <v>101.6</v>
      </c>
      <c r="J28" s="12">
        <f t="shared" ref="J28" si="121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22">R28</f>
        <v>0</v>
      </c>
      <c r="P28" s="19">
        <v>0</v>
      </c>
      <c r="Q28" s="19">
        <v>0</v>
      </c>
      <c r="R28" s="19">
        <v>0</v>
      </c>
      <c r="S28" s="19">
        <v>0</v>
      </c>
      <c r="T28" s="18">
        <f t="shared" ref="T28" si="123">W28</f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24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25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26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27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28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29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30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77</v>
      </c>
      <c r="B29" s="41" t="s">
        <v>79</v>
      </c>
      <c r="C29" s="24" t="s">
        <v>21</v>
      </c>
      <c r="D29" s="16" t="s">
        <v>67</v>
      </c>
      <c r="E29" s="11">
        <f t="shared" ref="E29:E31" si="131">J29+O29+T29+Y29+AD29+AI29+AN29+AS29+AX29+BC29</f>
        <v>5994.2</v>
      </c>
      <c r="F29" s="11">
        <f t="shared" ref="F29:F31" si="132">K29+P29+U29+Z29+AE29+AJ29+AO29+AT29+AY29+BD29</f>
        <v>0</v>
      </c>
      <c r="G29" s="11">
        <f t="shared" ref="G29:G31" si="133">L29+Q29+V29+AA29+AF29+AK29+AP29+AU29+AZ29+BE29</f>
        <v>0</v>
      </c>
      <c r="H29" s="11">
        <f t="shared" ref="H29:H31" si="134">M29+R29+W29+AB29+AG29+AL29+AQ29+AV29+BA29+BF29</f>
        <v>5934.2</v>
      </c>
      <c r="I29" s="11">
        <f t="shared" ref="I29:I31" si="135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36">R29</f>
        <v>0</v>
      </c>
      <c r="P29" s="19">
        <v>0</v>
      </c>
      <c r="Q29" s="19">
        <v>0</v>
      </c>
      <c r="R29" s="19">
        <v>0</v>
      </c>
      <c r="S29" s="19">
        <v>0</v>
      </c>
      <c r="T29" s="18">
        <f t="shared" ref="T29:T31" si="137">W29</f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38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39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40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41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42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43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44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78</v>
      </c>
      <c r="B30" s="42" t="s">
        <v>82</v>
      </c>
      <c r="C30" s="16" t="s">
        <v>21</v>
      </c>
      <c r="D30" s="16" t="s">
        <v>67</v>
      </c>
      <c r="E30" s="11">
        <f t="shared" si="131"/>
        <v>4785.5999999999995</v>
      </c>
      <c r="F30" s="11">
        <f t="shared" si="132"/>
        <v>0</v>
      </c>
      <c r="G30" s="11">
        <f t="shared" si="133"/>
        <v>4500.8999999999996</v>
      </c>
      <c r="H30" s="11">
        <f t="shared" si="134"/>
        <v>236.9</v>
      </c>
      <c r="I30" s="11">
        <f t="shared" si="135"/>
        <v>47.8</v>
      </c>
      <c r="J30" s="12">
        <f t="shared" ref="J30:J31" si="145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36"/>
        <v>0</v>
      </c>
      <c r="P30" s="19">
        <v>0</v>
      </c>
      <c r="Q30" s="19">
        <v>0</v>
      </c>
      <c r="R30" s="19">
        <v>0</v>
      </c>
      <c r="S30" s="19">
        <v>0</v>
      </c>
      <c r="T30" s="18">
        <f t="shared" si="137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38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39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40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41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42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43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44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91</v>
      </c>
      <c r="B31" s="42" t="s">
        <v>83</v>
      </c>
      <c r="C31" s="16" t="s">
        <v>21</v>
      </c>
      <c r="D31" s="16" t="s">
        <v>67</v>
      </c>
      <c r="E31" s="11">
        <f t="shared" si="131"/>
        <v>3984.2</v>
      </c>
      <c r="F31" s="11">
        <f t="shared" si="132"/>
        <v>0</v>
      </c>
      <c r="G31" s="11">
        <f t="shared" si="133"/>
        <v>3747.2</v>
      </c>
      <c r="H31" s="11">
        <f t="shared" si="134"/>
        <v>197.1</v>
      </c>
      <c r="I31" s="11">
        <f t="shared" si="135"/>
        <v>39.9</v>
      </c>
      <c r="J31" s="12">
        <f t="shared" si="145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36"/>
        <v>0</v>
      </c>
      <c r="P31" s="19">
        <v>0</v>
      </c>
      <c r="Q31" s="19">
        <v>0</v>
      </c>
      <c r="R31" s="19">
        <v>0</v>
      </c>
      <c r="S31" s="19">
        <v>0</v>
      </c>
      <c r="T31" s="18">
        <f t="shared" si="137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38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39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40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41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42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43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44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92</v>
      </c>
      <c r="B32" s="42" t="s">
        <v>84</v>
      </c>
      <c r="C32" s="16" t="s">
        <v>21</v>
      </c>
      <c r="D32" s="16" t="s">
        <v>67</v>
      </c>
      <c r="E32" s="11">
        <f t="shared" ref="E32:E34" si="146">J32+O32+T32+Y32+AD32+AI32+AN32+AS32+AX32+BC32</f>
        <v>768.80000000000007</v>
      </c>
      <c r="F32" s="11">
        <f t="shared" ref="F32:F34" si="147">K32+P32+U32+Z32+AE32+AJ32+AO32+AT32+AY32+BD32</f>
        <v>0</v>
      </c>
      <c r="G32" s="11">
        <f t="shared" ref="G32:G34" si="148">L32+Q32+V32+AA32+AF32+AK32+AP32+AU32+AZ32+BE32</f>
        <v>723</v>
      </c>
      <c r="H32" s="11">
        <f t="shared" ref="H32:H34" si="149">M32+R32+W32+AB32+AG32+AL32+AQ32+AV32+BA32+BF32</f>
        <v>38.1</v>
      </c>
      <c r="I32" s="11">
        <f t="shared" ref="I32:I34" si="150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51">R32</f>
        <v>0</v>
      </c>
      <c r="P32" s="19">
        <v>0</v>
      </c>
      <c r="Q32" s="19">
        <v>0</v>
      </c>
      <c r="R32" s="19">
        <v>0</v>
      </c>
      <c r="S32" s="19">
        <v>0</v>
      </c>
      <c r="T32" s="18">
        <f t="shared" ref="T32:T34" si="152">W32</f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53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54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55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56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57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58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59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93</v>
      </c>
      <c r="B33" s="42" t="s">
        <v>85</v>
      </c>
      <c r="C33" s="16" t="s">
        <v>21</v>
      </c>
      <c r="D33" s="16" t="s">
        <v>67</v>
      </c>
      <c r="E33" s="11">
        <f t="shared" si="146"/>
        <v>656.7</v>
      </c>
      <c r="F33" s="11">
        <f t="shared" si="147"/>
        <v>0</v>
      </c>
      <c r="G33" s="11">
        <f t="shared" si="148"/>
        <v>617.70000000000005</v>
      </c>
      <c r="H33" s="11">
        <f t="shared" si="149"/>
        <v>32.5</v>
      </c>
      <c r="I33" s="11">
        <f t="shared" si="150"/>
        <v>6.5</v>
      </c>
      <c r="J33" s="12">
        <f t="shared" ref="J33:J34" si="160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51"/>
        <v>0</v>
      </c>
      <c r="P33" s="19">
        <v>0</v>
      </c>
      <c r="Q33" s="19">
        <v>0</v>
      </c>
      <c r="R33" s="19">
        <v>0</v>
      </c>
      <c r="S33" s="19">
        <v>0</v>
      </c>
      <c r="T33" s="18">
        <f t="shared" si="152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53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54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55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56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57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58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59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94</v>
      </c>
      <c r="B34" s="42" t="s">
        <v>86</v>
      </c>
      <c r="C34" s="16" t="s">
        <v>21</v>
      </c>
      <c r="D34" s="16" t="s">
        <v>67</v>
      </c>
      <c r="E34" s="11">
        <f t="shared" si="146"/>
        <v>1899.3999999999999</v>
      </c>
      <c r="F34" s="11">
        <f t="shared" si="147"/>
        <v>0</v>
      </c>
      <c r="G34" s="11">
        <f t="shared" si="148"/>
        <v>1786.3</v>
      </c>
      <c r="H34" s="11">
        <f t="shared" si="149"/>
        <v>94.1</v>
      </c>
      <c r="I34" s="11">
        <f t="shared" si="150"/>
        <v>19</v>
      </c>
      <c r="J34" s="12">
        <f t="shared" si="160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51"/>
        <v>0</v>
      </c>
      <c r="P34" s="19">
        <v>0</v>
      </c>
      <c r="Q34" s="19">
        <v>0</v>
      </c>
      <c r="R34" s="19">
        <v>0</v>
      </c>
      <c r="S34" s="19">
        <v>0</v>
      </c>
      <c r="T34" s="18">
        <f t="shared" si="152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53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54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55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56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57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58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59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95</v>
      </c>
      <c r="B35" s="42" t="s">
        <v>87</v>
      </c>
      <c r="C35" s="16" t="s">
        <v>21</v>
      </c>
      <c r="D35" s="16" t="s">
        <v>67</v>
      </c>
      <c r="E35" s="11">
        <f t="shared" ref="E35:E37" si="161">J35+O35+T35+Y35+AD35+AI35+AN35+AS35+AX35+BC35</f>
        <v>1342.1000000000001</v>
      </c>
      <c r="F35" s="11">
        <f t="shared" ref="F35:F37" si="162">K35+P35+U35+Z35+AE35+AJ35+AO35+AT35+AY35+BD35</f>
        <v>0</v>
      </c>
      <c r="G35" s="11">
        <f t="shared" ref="G35:G37" si="163">L35+Q35+V35+AA35+AF35+AK35+AP35+AU35+AZ35+BE35</f>
        <v>1262.2</v>
      </c>
      <c r="H35" s="11">
        <f t="shared" ref="H35:H37" si="164">M35+R35+W35+AB35+AG35+AL35+AQ35+AV35+BA35+BF35</f>
        <v>66.5</v>
      </c>
      <c r="I35" s="11">
        <f t="shared" ref="I35:I37" si="165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66">R35</f>
        <v>0</v>
      </c>
      <c r="P35" s="19">
        <v>0</v>
      </c>
      <c r="Q35" s="19">
        <v>0</v>
      </c>
      <c r="R35" s="19">
        <v>0</v>
      </c>
      <c r="S35" s="19">
        <v>0</v>
      </c>
      <c r="T35" s="18">
        <f t="shared" ref="T35:T37" si="167">W35</f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68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69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70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71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72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73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74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96</v>
      </c>
      <c r="B36" s="42" t="s">
        <v>88</v>
      </c>
      <c r="C36" s="16" t="s">
        <v>21</v>
      </c>
      <c r="D36" s="16" t="s">
        <v>67</v>
      </c>
      <c r="E36" s="11">
        <f t="shared" si="161"/>
        <v>1834.2</v>
      </c>
      <c r="F36" s="11">
        <f t="shared" si="162"/>
        <v>0</v>
      </c>
      <c r="G36" s="11">
        <f t="shared" si="163"/>
        <v>1725</v>
      </c>
      <c r="H36" s="11">
        <f t="shared" si="164"/>
        <v>90.8</v>
      </c>
      <c r="I36" s="11">
        <f t="shared" si="165"/>
        <v>18.399999999999999</v>
      </c>
      <c r="J36" s="12">
        <f t="shared" ref="J36:J37" si="175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66"/>
        <v>0</v>
      </c>
      <c r="P36" s="19">
        <v>0</v>
      </c>
      <c r="Q36" s="19">
        <v>0</v>
      </c>
      <c r="R36" s="19">
        <v>0</v>
      </c>
      <c r="S36" s="19">
        <v>0</v>
      </c>
      <c r="T36" s="18">
        <f t="shared" si="167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68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69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70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71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72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73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74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97</v>
      </c>
      <c r="B37" s="42" t="s">
        <v>89</v>
      </c>
      <c r="C37" s="16" t="s">
        <v>21</v>
      </c>
      <c r="D37" s="16" t="s">
        <v>67</v>
      </c>
      <c r="E37" s="11">
        <f t="shared" si="161"/>
        <v>488.5</v>
      </c>
      <c r="F37" s="11">
        <f t="shared" si="162"/>
        <v>0</v>
      </c>
      <c r="G37" s="11">
        <f t="shared" si="163"/>
        <v>459.2</v>
      </c>
      <c r="H37" s="11">
        <f t="shared" si="164"/>
        <v>24.2</v>
      </c>
      <c r="I37" s="11">
        <f t="shared" si="165"/>
        <v>5.0999999999999996</v>
      </c>
      <c r="J37" s="12">
        <f t="shared" si="175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66"/>
        <v>0</v>
      </c>
      <c r="P37" s="19">
        <v>0</v>
      </c>
      <c r="Q37" s="19">
        <v>0</v>
      </c>
      <c r="R37" s="19">
        <v>0</v>
      </c>
      <c r="S37" s="19">
        <v>0</v>
      </c>
      <c r="T37" s="18">
        <f t="shared" si="167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68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69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70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71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72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73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74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98</v>
      </c>
      <c r="B38" s="43" t="s">
        <v>90</v>
      </c>
      <c r="C38" s="16" t="s">
        <v>21</v>
      </c>
      <c r="D38" s="16" t="s">
        <v>67</v>
      </c>
      <c r="E38" s="11">
        <f t="shared" ref="E38" si="176">J38+O38+T38+Y38+AD38+AI38+AN38+AS38+AX38+BC38</f>
        <v>14062.5</v>
      </c>
      <c r="F38" s="11">
        <f t="shared" ref="F38" si="177">K38+P38+U38+Z38+AE38+AJ38+AO38+AT38+AY38+BD38</f>
        <v>0</v>
      </c>
      <c r="G38" s="11">
        <f t="shared" ref="G38" si="178">L38+Q38+V38+AA38+AF38+AK38+AP38+AU38+AZ38+BE38</f>
        <v>0</v>
      </c>
      <c r="H38" s="11">
        <f t="shared" ref="H38" si="179">M38+R38+W38+AB38+AG38+AL38+AQ38+AV38+BA38+BF38</f>
        <v>12768.5</v>
      </c>
      <c r="I38" s="11">
        <f t="shared" ref="I38" si="180">N38+S38+X38+AC38+AH38+AM38+AR38+AW38+BB38+BG38</f>
        <v>1294</v>
      </c>
      <c r="J38" s="12">
        <f t="shared" ref="J38:J44" si="181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82">R38</f>
        <v>0</v>
      </c>
      <c r="P38" s="19">
        <v>0</v>
      </c>
      <c r="Q38" s="19">
        <v>0</v>
      </c>
      <c r="R38" s="19">
        <v>0</v>
      </c>
      <c r="S38" s="19">
        <v>0</v>
      </c>
      <c r="T38" s="18">
        <f t="shared" ref="T38" si="183">W38</f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84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85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86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87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88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189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190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101</v>
      </c>
      <c r="B39" s="43" t="s">
        <v>102</v>
      </c>
      <c r="C39" s="16" t="s">
        <v>21</v>
      </c>
      <c r="D39" s="16" t="s">
        <v>67</v>
      </c>
      <c r="E39" s="11">
        <f t="shared" ref="E39" si="191">J39+O39+T39+Y39+AD39+AI39+AN39+AS39+AX39+BC39</f>
        <v>30484.2</v>
      </c>
      <c r="F39" s="11">
        <f t="shared" ref="F39" si="192">K39+P39+U39+Z39+AE39+AJ39+AO39+AT39+AY39+BD39</f>
        <v>0</v>
      </c>
      <c r="G39" s="11">
        <f t="shared" ref="G39" si="193">L39+Q39+V39+AA39+AF39+AK39+AP39+AU39+AZ39+BE39</f>
        <v>28670.3</v>
      </c>
      <c r="H39" s="11">
        <f t="shared" ref="H39" si="194">M39+R39+W39+AB39+AG39+AL39+AQ39+AV39+BA39+BF39</f>
        <v>1509</v>
      </c>
      <c r="I39" s="11">
        <f t="shared" ref="I39" si="195">N39+S39+X39+AC39+AH39+AM39+AR39+AW39+BB39+BG39</f>
        <v>304.89999999999998</v>
      </c>
      <c r="J39" s="32">
        <f t="shared" si="181"/>
        <v>0</v>
      </c>
      <c r="K39" s="19">
        <v>0</v>
      </c>
      <c r="L39" s="21">
        <v>0</v>
      </c>
      <c r="M39" s="26">
        <v>0</v>
      </c>
      <c r="N39" s="21">
        <v>0</v>
      </c>
      <c r="O39" s="31">
        <f>SUM(Q39:S39)</f>
        <v>30484.2</v>
      </c>
      <c r="P39" s="19">
        <v>0</v>
      </c>
      <c r="Q39" s="21">
        <f>30157.6-1487.3</f>
        <v>28670.3</v>
      </c>
      <c r="R39" s="21">
        <f>1587.3-78.3</f>
        <v>1509</v>
      </c>
      <c r="S39" s="21">
        <v>304.89999999999998</v>
      </c>
      <c r="T39" s="18">
        <f t="shared" ref="T39" si="196">W39</f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197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198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199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0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1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2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3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105</v>
      </c>
      <c r="B40" s="43" t="s">
        <v>107</v>
      </c>
      <c r="C40" s="16" t="s">
        <v>21</v>
      </c>
      <c r="D40" s="16" t="s">
        <v>67</v>
      </c>
      <c r="E40" s="11">
        <f t="shared" ref="E40" si="204">J40+O40+T40+Y40+AD40+AI40+AN40+AS40+AX40+BC40</f>
        <v>8280</v>
      </c>
      <c r="F40" s="11">
        <f t="shared" ref="F40" si="205">K40+P40+U40+Z40+AE40+AJ40+AO40+AT40+AY40+BD40</f>
        <v>0</v>
      </c>
      <c r="G40" s="11">
        <f t="shared" ref="G40" si="206">L40+Q40+V40+AA40+AF40+AK40+AP40+AU40+AZ40+BE40</f>
        <v>0</v>
      </c>
      <c r="H40" s="11">
        <f t="shared" ref="H40" si="207">M40+R40+W40+AB40+AG40+AL40+AQ40+AV40+BA40+BF40</f>
        <v>8197.2000000000007</v>
      </c>
      <c r="I40" s="11">
        <f t="shared" ref="I40" si="208">N40+S40+X40+AC40+AH40+AM40+AR40+AW40+BB40+BG40</f>
        <v>82.8</v>
      </c>
      <c r="J40" s="32">
        <f t="shared" si="181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ref="O40:O44" si="209">SUM(Q40:S40)</f>
        <v>8280</v>
      </c>
      <c r="P40" s="19">
        <v>0</v>
      </c>
      <c r="Q40" s="36">
        <v>0</v>
      </c>
      <c r="R40" s="21">
        <v>8197.2000000000007</v>
      </c>
      <c r="S40" s="21">
        <v>82.8</v>
      </c>
      <c r="T40" s="18">
        <f t="shared" ref="T40" si="210">W40</f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1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2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3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4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5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6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17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108</v>
      </c>
      <c r="B41" s="43" t="s">
        <v>58</v>
      </c>
      <c r="C41" s="16" t="s">
        <v>21</v>
      </c>
      <c r="D41" s="16" t="s">
        <v>21</v>
      </c>
      <c r="E41" s="11">
        <f t="shared" ref="E41" si="218">J41+O41+T41+Y41+AD41+AI41+AN41+AS41+AX41+BC41</f>
        <v>1565.6</v>
      </c>
      <c r="F41" s="11">
        <f t="shared" ref="F41" si="219">K41+P41+U41+Z41+AE41+AJ41+AO41+AT41+AY41+BD41</f>
        <v>0</v>
      </c>
      <c r="G41" s="11">
        <f t="shared" ref="G41" si="220">L41+Q41+V41+AA41+AF41+AK41+AP41+AU41+AZ41+BE41</f>
        <v>1487.3</v>
      </c>
      <c r="H41" s="11">
        <f t="shared" ref="H41" si="221">M41+R41+W41+AB41+AG41+AL41+AQ41+AV41+BA41+BF41</f>
        <v>78.3</v>
      </c>
      <c r="I41" s="11">
        <f t="shared" ref="I41" si="222">N41+S41+X41+AC41+AH41+AM41+AR41+AW41+BB41+BG41</f>
        <v>0</v>
      </c>
      <c r="J41" s="32">
        <f t="shared" si="181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09"/>
        <v>1565.6</v>
      </c>
      <c r="P41" s="19">
        <v>0</v>
      </c>
      <c r="Q41" s="21">
        <v>1487.3</v>
      </c>
      <c r="R41" s="21">
        <v>78.3</v>
      </c>
      <c r="S41" s="21">
        <v>0</v>
      </c>
      <c r="T41" s="18">
        <f t="shared" ref="T41" si="223">W41</f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4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5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6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7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8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29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0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109</v>
      </c>
      <c r="B42" s="43" t="s">
        <v>110</v>
      </c>
      <c r="C42" s="16" t="s">
        <v>21</v>
      </c>
      <c r="D42" s="16" t="s">
        <v>67</v>
      </c>
      <c r="E42" s="11">
        <f t="shared" ref="E42" si="231">J42+O42+T42+Y42+AD42+AI42+AN42+AS42+AX42+BC42</f>
        <v>16600</v>
      </c>
      <c r="F42" s="11">
        <f t="shared" ref="F42" si="232">K42+P42+U42+Z42+AE42+AJ42+AO42+AT42+AY42+BD42</f>
        <v>0</v>
      </c>
      <c r="G42" s="11">
        <f t="shared" ref="G42" si="233">L42+Q42+V42+AA42+AF42+AK42+AP42+AU42+AZ42+BE42</f>
        <v>0</v>
      </c>
      <c r="H42" s="11">
        <f t="shared" ref="H42" si="234">M42+R42+W42+AB42+AG42+AL42+AQ42+AV42+BA42+BF42</f>
        <v>16434</v>
      </c>
      <c r="I42" s="11">
        <f t="shared" ref="I42" si="235">N42+S42+X42+AC42+AH42+AM42+AR42+AW42+BB42+BG42</f>
        <v>166</v>
      </c>
      <c r="J42" s="32">
        <f t="shared" si="181"/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si="209"/>
        <v>16600</v>
      </c>
      <c r="P42" s="19">
        <v>0</v>
      </c>
      <c r="Q42" s="21">
        <v>0</v>
      </c>
      <c r="R42" s="21">
        <v>16434</v>
      </c>
      <c r="S42" s="21">
        <v>166</v>
      </c>
      <c r="T42" s="18">
        <f t="shared" ref="T42" si="236">W42</f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37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38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39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0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1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2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3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47.25" x14ac:dyDescent="0.25">
      <c r="A43" s="10" t="s">
        <v>111</v>
      </c>
      <c r="B43" s="43" t="s">
        <v>112</v>
      </c>
      <c r="C43" s="16" t="s">
        <v>21</v>
      </c>
      <c r="D43" s="16" t="s">
        <v>67</v>
      </c>
      <c r="E43" s="11">
        <f t="shared" ref="E43" si="244">J43+O43+T43+Y43+AD43+AI43+AN43+AS43+AX43+BC43</f>
        <v>8416.7000000000007</v>
      </c>
      <c r="F43" s="11">
        <f t="shared" ref="F43" si="245">K43+P43+U43+Z43+AE43+AJ43+AO43+AT43+AY43+BD43</f>
        <v>0</v>
      </c>
      <c r="G43" s="11">
        <f t="shared" ref="G43" si="246">L43+Q43+V43+AA43+AF43+AK43+AP43+AU43+AZ43+BE43</f>
        <v>0</v>
      </c>
      <c r="H43" s="11">
        <f t="shared" ref="H43" si="247">M43+R43+W43+AB43+AG43+AL43+AQ43+AV43+BA43+BF43</f>
        <v>8332.5</v>
      </c>
      <c r="I43" s="11">
        <f t="shared" ref="I43" si="248">N43+S43+X43+AC43+AH43+AM43+AR43+AW43+BB43+BG43</f>
        <v>84.2</v>
      </c>
      <c r="J43" s="32">
        <f t="shared" si="181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09"/>
        <v>8416.7000000000007</v>
      </c>
      <c r="P43" s="19">
        <v>0</v>
      </c>
      <c r="Q43" s="21">
        <v>0</v>
      </c>
      <c r="R43" s="21">
        <v>8332.5</v>
      </c>
      <c r="S43" s="21">
        <v>84.2</v>
      </c>
      <c r="T43" s="18">
        <f t="shared" ref="T43" si="249">W43</f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" si="250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" si="251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" si="252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" si="253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" si="254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" si="255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" si="256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47.25" x14ac:dyDescent="0.25">
      <c r="A44" s="10" t="s">
        <v>113</v>
      </c>
      <c r="B44" s="43" t="s">
        <v>114</v>
      </c>
      <c r="C44" s="16" t="s">
        <v>21</v>
      </c>
      <c r="D44" s="16" t="s">
        <v>67</v>
      </c>
      <c r="E44" s="11">
        <f t="shared" ref="E44" si="257">J44+O44+T44+Y44+AD44+AI44+AN44+AS44+AX44+BC44</f>
        <v>9959.5</v>
      </c>
      <c r="F44" s="11">
        <f t="shared" ref="F44" si="258">K44+P44+U44+Z44+AE44+AJ44+AO44+AT44+AY44+BD44</f>
        <v>0</v>
      </c>
      <c r="G44" s="11">
        <f t="shared" ref="G44" si="259">L44+Q44+V44+AA44+AF44+AK44+AP44+AU44+AZ44+BE44</f>
        <v>0</v>
      </c>
      <c r="H44" s="11">
        <f t="shared" ref="H44" si="260">M44+R44+W44+AB44+AG44+AL44+AQ44+AV44+BA44+BF44</f>
        <v>9859.9</v>
      </c>
      <c r="I44" s="11">
        <f t="shared" ref="I44" si="261">N44+S44+X44+AC44+AH44+AM44+AR44+AW44+BB44+BG44</f>
        <v>99.6</v>
      </c>
      <c r="J44" s="32">
        <f t="shared" si="181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09"/>
        <v>9959.5</v>
      </c>
      <c r="P44" s="19">
        <v>0</v>
      </c>
      <c r="Q44" s="21">
        <v>0</v>
      </c>
      <c r="R44" s="21">
        <v>9859.9</v>
      </c>
      <c r="S44" s="21">
        <v>99.6</v>
      </c>
      <c r="T44" s="18">
        <f t="shared" ref="T44" si="262">W44</f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ref="Y44" si="263">AB44</f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ref="AD44" si="264">AG44</f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ref="AI44" si="265">AL44</f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ref="AN44" si="266">AQ44</f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ref="AS44" si="267">AV44</f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ref="AX44" si="268">BA44</f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ref="BC44" si="269">BF44</f>
        <v>0</v>
      </c>
      <c r="BD44" s="19">
        <v>0</v>
      </c>
      <c r="BE44" s="19">
        <v>0</v>
      </c>
      <c r="BF44" s="19">
        <v>0</v>
      </c>
      <c r="BG44" s="19">
        <v>0</v>
      </c>
    </row>
  </sheetData>
  <dataConsolidate/>
  <mergeCells count="43"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Z7:AC7"/>
    <mergeCell ref="Y6:AC6"/>
    <mergeCell ref="AX6:BB6"/>
    <mergeCell ref="AY7:BB7"/>
    <mergeCell ref="P7:S7"/>
    <mergeCell ref="AI7:AI8"/>
    <mergeCell ref="AJ7:AM7"/>
    <mergeCell ref="AN7:AN8"/>
    <mergeCell ref="AO7:AR7"/>
    <mergeCell ref="T7:T8"/>
    <mergeCell ref="U7:X7"/>
    <mergeCell ref="AX7:AX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</mergeCells>
  <printOptions horizontalCentered="1"/>
  <pageMargins left="0" right="0" top="0.19685039370078741" bottom="0.19685039370078741" header="0.31496062992125984" footer="0.31496062992125984"/>
  <pageSetup paperSize="9" scale="37" fitToWidth="3" orientation="landscape" r:id="rId1"/>
  <headerFooter>
    <oddFooter>Страница  &amp;P из &amp;N</oddFooter>
  </headerFooter>
  <colBreaks count="2" manualBreakCount="2">
    <brk id="14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2022-06-16T08:14:56Z</cp:lastPrinted>
  <dcterms:created xsi:type="dcterms:W3CDTF">2019-10-14T07:16:42Z</dcterms:created>
  <dcterms:modified xsi:type="dcterms:W3CDTF">2022-06-16T08:14:58Z</dcterms:modified>
</cp:coreProperties>
</file>