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5165" yWindow="3705" windowWidth="14805" windowHeight="4410"/>
  </bookViews>
  <sheets>
    <sheet name="Приложение 1" sheetId="5" r:id="rId1"/>
    <sheet name="Приложение 2 -ТЭО" sheetId="6" r:id="rId2"/>
    <sheet name="расчет" sheetId="9" state="hidden" r:id="rId3"/>
  </sheets>
  <definedNames>
    <definedName name="_xlnm._FilterDatabase" localSheetId="1" hidden="1">'Приложение 2 -ТЭО'!$A$6:$H$8</definedName>
    <definedName name="_xlnm.Print_Titles" localSheetId="0">'Приложение 1'!$6:$7</definedName>
    <definedName name="_xlnm.Print_Titles" localSheetId="1">'Приложение 2 -ТЭО'!$A:$D,'Приложение 2 -ТЭО'!$6:$9</definedName>
    <definedName name="_xlnm.Print_Titles" localSheetId="2">расчет!$4:$4</definedName>
    <definedName name="_xlnm.Print_Area" localSheetId="1">'Приложение 2 -ТЭО'!$A$1:$AJ$90</definedName>
    <definedName name="_xlnm.Print_Area" localSheetId="2">расчет!$A$1:$X$61</definedName>
  </definedNames>
  <calcPr calcId="162913"/>
</workbook>
</file>

<file path=xl/calcChain.xml><?xml version="1.0" encoding="utf-8"?>
<calcChain xmlns="http://schemas.openxmlformats.org/spreadsheetml/2006/main">
  <c r="AG65" i="6" l="1"/>
  <c r="AC65" i="6"/>
  <c r="Y65" i="6"/>
  <c r="U65" i="6"/>
  <c r="Q65" i="6"/>
  <c r="M65" i="6"/>
  <c r="I65" i="6"/>
  <c r="H65" i="6"/>
  <c r="G65" i="6"/>
  <c r="F65" i="6"/>
  <c r="E65" i="6"/>
  <c r="AG45" i="6"/>
  <c r="AC45" i="6"/>
  <c r="Y45" i="6"/>
  <c r="U45" i="6"/>
  <c r="Q45" i="6"/>
  <c r="M45" i="6"/>
  <c r="I45" i="6"/>
  <c r="H45" i="6"/>
  <c r="G45" i="6"/>
  <c r="F45" i="6"/>
  <c r="E45" i="6"/>
  <c r="E17" i="5"/>
  <c r="G12" i="6"/>
  <c r="E12" i="6"/>
  <c r="G16" i="6"/>
  <c r="H16" i="6"/>
  <c r="F16" i="6"/>
  <c r="E16" i="6"/>
  <c r="G22" i="6"/>
  <c r="F22" i="6"/>
  <c r="H22" i="6"/>
  <c r="E22" i="6"/>
  <c r="G20" i="6"/>
  <c r="F20" i="6"/>
  <c r="H20" i="6"/>
  <c r="E20" i="6"/>
  <c r="G24" i="6"/>
  <c r="F24" i="6"/>
  <c r="H24" i="6"/>
  <c r="E24" i="6"/>
  <c r="G13" i="6"/>
  <c r="H13" i="6"/>
  <c r="F13" i="6"/>
  <c r="E13" i="6"/>
  <c r="G14" i="6"/>
  <c r="H14" i="6"/>
  <c r="F14" i="6"/>
  <c r="E14" i="6"/>
  <c r="G15" i="6"/>
  <c r="H15" i="6"/>
  <c r="F15" i="6"/>
  <c r="E15" i="6"/>
  <c r="G17" i="6"/>
  <c r="F17" i="6"/>
  <c r="H17" i="6"/>
  <c r="E17" i="6"/>
  <c r="G18" i="6"/>
  <c r="F18" i="6"/>
  <c r="H18" i="6"/>
  <c r="E18" i="6"/>
  <c r="G19" i="6"/>
  <c r="F19" i="6"/>
  <c r="H19" i="6"/>
  <c r="E19" i="6"/>
  <c r="G21" i="6"/>
  <c r="F21" i="6"/>
  <c r="H21" i="6"/>
  <c r="E21" i="6"/>
  <c r="G23" i="6"/>
  <c r="F23" i="6"/>
  <c r="H23" i="6"/>
  <c r="E23" i="6"/>
  <c r="G25" i="6"/>
  <c r="F25" i="6"/>
  <c r="H25" i="6"/>
  <c r="E25" i="6"/>
  <c r="G26" i="6"/>
  <c r="F26" i="6"/>
  <c r="H26" i="6"/>
  <c r="E26" i="6"/>
  <c r="G27" i="6"/>
  <c r="F27" i="6"/>
  <c r="H27" i="6"/>
  <c r="E27" i="6"/>
  <c r="G28" i="6"/>
  <c r="F28" i="6"/>
  <c r="H28" i="6"/>
  <c r="E28" i="6"/>
  <c r="G29" i="6"/>
  <c r="F29" i="6"/>
  <c r="H29" i="6"/>
  <c r="E29" i="6"/>
  <c r="G30" i="6"/>
  <c r="F30" i="6"/>
  <c r="H30" i="6"/>
  <c r="E30" i="6"/>
  <c r="E11" i="6"/>
  <c r="G32" i="6"/>
  <c r="E32" i="6"/>
  <c r="G33" i="6"/>
  <c r="F33" i="6"/>
  <c r="H33" i="6"/>
  <c r="E33" i="6"/>
  <c r="G34" i="6"/>
  <c r="F34" i="6"/>
  <c r="H34" i="6"/>
  <c r="E34" i="6"/>
  <c r="G35" i="6"/>
  <c r="F35" i="6"/>
  <c r="H35" i="6"/>
  <c r="E35" i="6"/>
  <c r="G36" i="6"/>
  <c r="F36" i="6"/>
  <c r="H36" i="6"/>
  <c r="E36" i="6"/>
  <c r="G37" i="6"/>
  <c r="F37" i="6"/>
  <c r="H37" i="6"/>
  <c r="E37" i="6"/>
  <c r="G38" i="6"/>
  <c r="F38" i="6"/>
  <c r="H38" i="6"/>
  <c r="E38" i="6"/>
  <c r="G39" i="6"/>
  <c r="F39" i="6"/>
  <c r="H39" i="6"/>
  <c r="E39" i="6"/>
  <c r="G40" i="6"/>
  <c r="F40" i="6"/>
  <c r="H40" i="6"/>
  <c r="E40" i="6"/>
  <c r="G41" i="6"/>
  <c r="F41" i="6"/>
  <c r="H41" i="6"/>
  <c r="E41" i="6"/>
  <c r="G42" i="6"/>
  <c r="F42" i="6"/>
  <c r="H42" i="6"/>
  <c r="E42" i="6"/>
  <c r="G43" i="6"/>
  <c r="F43" i="6"/>
  <c r="H43" i="6"/>
  <c r="E43" i="6"/>
  <c r="G44" i="6"/>
  <c r="F44" i="6"/>
  <c r="H44" i="6"/>
  <c r="E44" i="6"/>
  <c r="G46" i="6"/>
  <c r="F46" i="6"/>
  <c r="H46" i="6"/>
  <c r="E46" i="6"/>
  <c r="G47" i="6"/>
  <c r="F47" i="6"/>
  <c r="H47" i="6"/>
  <c r="E47" i="6"/>
  <c r="G49" i="6"/>
  <c r="F49" i="6"/>
  <c r="H49" i="6"/>
  <c r="E49" i="6"/>
  <c r="G50" i="6"/>
  <c r="F50" i="6"/>
  <c r="H50" i="6"/>
  <c r="E50" i="6"/>
  <c r="G48" i="6"/>
  <c r="F48" i="6"/>
  <c r="H48" i="6"/>
  <c r="E48" i="6"/>
  <c r="E31" i="6"/>
  <c r="G52" i="6"/>
  <c r="F52" i="6"/>
  <c r="H52" i="6"/>
  <c r="E52" i="6"/>
  <c r="G53" i="6"/>
  <c r="F53" i="6"/>
  <c r="H53" i="6"/>
  <c r="E53" i="6"/>
  <c r="G54" i="6"/>
  <c r="F54" i="6"/>
  <c r="H54" i="6"/>
  <c r="E54" i="6"/>
  <c r="G55" i="6"/>
  <c r="F55" i="6"/>
  <c r="H55" i="6"/>
  <c r="E55" i="6"/>
  <c r="G56" i="6"/>
  <c r="F56" i="6"/>
  <c r="H56" i="6"/>
  <c r="E56" i="6"/>
  <c r="G57" i="6"/>
  <c r="F57" i="6"/>
  <c r="H57" i="6"/>
  <c r="E57" i="6"/>
  <c r="G58" i="6"/>
  <c r="F58" i="6"/>
  <c r="H58" i="6"/>
  <c r="E58" i="6"/>
  <c r="G59" i="6"/>
  <c r="F59" i="6"/>
  <c r="H59" i="6"/>
  <c r="E59" i="6"/>
  <c r="G60" i="6"/>
  <c r="F60" i="6"/>
  <c r="H60" i="6"/>
  <c r="E60" i="6"/>
  <c r="G61" i="6"/>
  <c r="F61" i="6"/>
  <c r="H61" i="6"/>
  <c r="E61" i="6"/>
  <c r="G62" i="6"/>
  <c r="F62" i="6"/>
  <c r="H62" i="6"/>
  <c r="E62" i="6"/>
  <c r="G63" i="6"/>
  <c r="F63" i="6"/>
  <c r="H63" i="6"/>
  <c r="E63" i="6"/>
  <c r="G64" i="6"/>
  <c r="F64" i="6"/>
  <c r="H64" i="6"/>
  <c r="E64" i="6"/>
  <c r="G66" i="6"/>
  <c r="F66" i="6"/>
  <c r="H66" i="6"/>
  <c r="E66" i="6"/>
  <c r="G67" i="6"/>
  <c r="F67" i="6"/>
  <c r="H67" i="6"/>
  <c r="E67" i="6"/>
  <c r="G68" i="6"/>
  <c r="F68" i="6"/>
  <c r="H68" i="6"/>
  <c r="E68" i="6"/>
  <c r="G69" i="6"/>
  <c r="F69" i="6"/>
  <c r="H69" i="6"/>
  <c r="E69" i="6"/>
  <c r="G70" i="6"/>
  <c r="F70" i="6"/>
  <c r="H70" i="6"/>
  <c r="E70" i="6"/>
  <c r="E51" i="6"/>
  <c r="G72" i="6"/>
  <c r="E72" i="6"/>
  <c r="G73" i="6"/>
  <c r="E73" i="6"/>
  <c r="G74" i="6"/>
  <c r="E74" i="6"/>
  <c r="G75" i="6"/>
  <c r="E75" i="6"/>
  <c r="G77" i="6"/>
  <c r="E77" i="6"/>
  <c r="G78" i="6"/>
  <c r="E78" i="6"/>
  <c r="G79" i="6"/>
  <c r="E79" i="6"/>
  <c r="G81" i="6"/>
  <c r="E81" i="6"/>
  <c r="G82" i="6"/>
  <c r="E82" i="6"/>
  <c r="G84" i="6"/>
  <c r="E84" i="6"/>
  <c r="G86" i="6"/>
  <c r="E86" i="6"/>
  <c r="G87" i="6"/>
  <c r="E87" i="6"/>
  <c r="G88" i="6"/>
  <c r="E88" i="6"/>
  <c r="G89" i="6"/>
  <c r="E89" i="6"/>
  <c r="E71" i="6"/>
  <c r="E10" i="6"/>
  <c r="E9" i="5"/>
  <c r="K28" i="6"/>
  <c r="F11" i="6"/>
  <c r="F31" i="6"/>
  <c r="F51" i="6"/>
  <c r="F10" i="6"/>
  <c r="J51" i="6"/>
  <c r="J10" i="6"/>
  <c r="L51" i="6"/>
  <c r="L10" i="6"/>
  <c r="N51" i="6"/>
  <c r="N10" i="6"/>
  <c r="P51" i="6"/>
  <c r="P10" i="6"/>
  <c r="R51" i="6"/>
  <c r="R10" i="6"/>
  <c r="T10" i="6"/>
  <c r="V10" i="6"/>
  <c r="X11" i="6"/>
  <c r="X10" i="6"/>
  <c r="Z10" i="6"/>
  <c r="AB10" i="6"/>
  <c r="AD10" i="6"/>
  <c r="AF10" i="6"/>
  <c r="AH10" i="6"/>
  <c r="AG70" i="6"/>
  <c r="AC70" i="6"/>
  <c r="Y70" i="6"/>
  <c r="U70" i="6"/>
  <c r="Q70" i="6"/>
  <c r="M70" i="6"/>
  <c r="I70" i="6"/>
  <c r="AG69" i="6"/>
  <c r="AC69" i="6"/>
  <c r="Y69" i="6"/>
  <c r="U69" i="6"/>
  <c r="Q69" i="6"/>
  <c r="M69" i="6"/>
  <c r="I69" i="6"/>
  <c r="AG68" i="6"/>
  <c r="AC68" i="6"/>
  <c r="Y68" i="6"/>
  <c r="U68" i="6"/>
  <c r="Q68" i="6"/>
  <c r="M68" i="6"/>
  <c r="I68" i="6"/>
  <c r="AG67" i="6"/>
  <c r="AC67" i="6"/>
  <c r="Y67" i="6"/>
  <c r="U67" i="6"/>
  <c r="Q67" i="6"/>
  <c r="M67" i="6"/>
  <c r="I67" i="6"/>
  <c r="AG66" i="6"/>
  <c r="AC66" i="6"/>
  <c r="Y66" i="6"/>
  <c r="U66" i="6"/>
  <c r="Q66" i="6"/>
  <c r="M66" i="6"/>
  <c r="I66" i="6"/>
  <c r="AG64" i="6"/>
  <c r="AC64" i="6"/>
  <c r="Y64" i="6"/>
  <c r="U64" i="6"/>
  <c r="Q64" i="6"/>
  <c r="M64" i="6"/>
  <c r="I64" i="6"/>
  <c r="AG63" i="6"/>
  <c r="AC63" i="6"/>
  <c r="Y63" i="6"/>
  <c r="U63" i="6"/>
  <c r="Q63" i="6"/>
  <c r="M63" i="6"/>
  <c r="I63" i="6"/>
  <c r="AG62" i="6"/>
  <c r="AC62" i="6"/>
  <c r="Y62" i="6"/>
  <c r="U62" i="6"/>
  <c r="Q62" i="6"/>
  <c r="M62" i="6"/>
  <c r="I62" i="6"/>
  <c r="AG61" i="6"/>
  <c r="AC61" i="6"/>
  <c r="Y61" i="6"/>
  <c r="U61" i="6"/>
  <c r="Q61" i="6"/>
  <c r="M61" i="6"/>
  <c r="I61" i="6"/>
  <c r="AG60" i="6"/>
  <c r="AC60" i="6"/>
  <c r="Y60" i="6"/>
  <c r="U60" i="6"/>
  <c r="Q60" i="6"/>
  <c r="M60" i="6"/>
  <c r="I60" i="6"/>
  <c r="AG59" i="6"/>
  <c r="AC59" i="6"/>
  <c r="Y59" i="6"/>
  <c r="U59" i="6"/>
  <c r="Q59" i="6"/>
  <c r="M59" i="6"/>
  <c r="I59" i="6"/>
  <c r="AG58" i="6"/>
  <c r="AC58" i="6"/>
  <c r="Y58" i="6"/>
  <c r="U58" i="6"/>
  <c r="Q58" i="6"/>
  <c r="M58" i="6"/>
  <c r="I58" i="6"/>
  <c r="AG57" i="6"/>
  <c r="AC57" i="6"/>
  <c r="Y57" i="6"/>
  <c r="U57" i="6"/>
  <c r="Q57" i="6"/>
  <c r="M57" i="6"/>
  <c r="I57" i="6"/>
  <c r="AG56" i="6"/>
  <c r="AC56" i="6"/>
  <c r="Y56" i="6"/>
  <c r="U56" i="6"/>
  <c r="Q56" i="6"/>
  <c r="M56" i="6"/>
  <c r="I56" i="6"/>
  <c r="AG55" i="6"/>
  <c r="AC55" i="6"/>
  <c r="Y55" i="6"/>
  <c r="U55" i="6"/>
  <c r="Q55" i="6"/>
  <c r="M55" i="6"/>
  <c r="I55" i="6"/>
  <c r="AG54" i="6"/>
  <c r="AC54" i="6"/>
  <c r="Y54" i="6"/>
  <c r="U54" i="6"/>
  <c r="Q54" i="6"/>
  <c r="M54" i="6"/>
  <c r="I54" i="6"/>
  <c r="AG53" i="6"/>
  <c r="AC53" i="6"/>
  <c r="Y53" i="6"/>
  <c r="U53" i="6"/>
  <c r="Q53" i="6"/>
  <c r="M53" i="6"/>
  <c r="I53" i="6"/>
  <c r="AG52" i="6"/>
  <c r="AC52" i="6"/>
  <c r="Y52" i="6"/>
  <c r="U52" i="6"/>
  <c r="Q52" i="6"/>
  <c r="M52" i="6"/>
  <c r="I52" i="6"/>
  <c r="AJ51" i="6"/>
  <c r="AI51" i="6"/>
  <c r="AH51" i="6"/>
  <c r="AF51" i="6"/>
  <c r="AE51" i="6"/>
  <c r="AD51" i="6"/>
  <c r="AB51" i="6"/>
  <c r="AA51" i="6"/>
  <c r="Z51" i="6"/>
  <c r="X51" i="6"/>
  <c r="W51" i="6"/>
  <c r="V51" i="6"/>
  <c r="T51" i="6"/>
  <c r="S51" i="6"/>
  <c r="O51" i="6"/>
  <c r="K51" i="6"/>
  <c r="AG51" i="6"/>
  <c r="AC51" i="6"/>
  <c r="Y51" i="6"/>
  <c r="U51" i="6"/>
  <c r="Q51" i="6"/>
  <c r="G51" i="6"/>
  <c r="M51" i="6"/>
  <c r="I51" i="6"/>
  <c r="H51" i="6"/>
  <c r="K11" i="6"/>
  <c r="K31" i="6"/>
  <c r="K10" i="6"/>
  <c r="K71" i="6"/>
  <c r="O11" i="6"/>
  <c r="O31" i="6"/>
  <c r="O71" i="6"/>
  <c r="O10" i="6"/>
  <c r="F73" i="6"/>
  <c r="H73" i="6"/>
  <c r="F75" i="6"/>
  <c r="H75" i="6"/>
  <c r="F76" i="6"/>
  <c r="H76" i="6"/>
  <c r="F77" i="6"/>
  <c r="H77" i="6"/>
  <c r="F79" i="6"/>
  <c r="H79" i="6"/>
  <c r="F80" i="6"/>
  <c r="G80" i="6"/>
  <c r="H80" i="6"/>
  <c r="F89" i="6"/>
  <c r="H89" i="6"/>
  <c r="F81" i="6"/>
  <c r="H81" i="6"/>
  <c r="F82" i="6"/>
  <c r="H82" i="6"/>
  <c r="F83" i="6"/>
  <c r="G83" i="6"/>
  <c r="H83" i="6"/>
  <c r="F84" i="6"/>
  <c r="H84" i="6"/>
  <c r="F85" i="6"/>
  <c r="G85" i="6"/>
  <c r="H85" i="6"/>
  <c r="F86" i="6"/>
  <c r="H86" i="6"/>
  <c r="F87" i="6"/>
  <c r="H87" i="6"/>
  <c r="F88" i="6"/>
  <c r="H88" i="6"/>
  <c r="F74" i="6"/>
  <c r="H74" i="6"/>
  <c r="F90" i="6"/>
  <c r="G90" i="6"/>
  <c r="H90" i="6"/>
  <c r="F78" i="6"/>
  <c r="H78" i="6"/>
  <c r="H72" i="6"/>
  <c r="F72" i="6"/>
  <c r="H32" i="6"/>
  <c r="F32" i="6"/>
  <c r="H12" i="6"/>
  <c r="F12" i="6"/>
  <c r="F71" i="6"/>
  <c r="AG78" i="6"/>
  <c r="AG90" i="6"/>
  <c r="AG74" i="6"/>
  <c r="AG88" i="6"/>
  <c r="AG87" i="6"/>
  <c r="AG86" i="6"/>
  <c r="AG85" i="6"/>
  <c r="AG84" i="6"/>
  <c r="AG83" i="6"/>
  <c r="AG82" i="6"/>
  <c r="AG81" i="6"/>
  <c r="AG89" i="6"/>
  <c r="AG80" i="6"/>
  <c r="AG79" i="6"/>
  <c r="AG77" i="6"/>
  <c r="AG76" i="6"/>
  <c r="AG75" i="6"/>
  <c r="AG73" i="6"/>
  <c r="AG72" i="6"/>
  <c r="AJ71" i="6"/>
  <c r="AI71" i="6"/>
  <c r="AH71" i="6"/>
  <c r="AG50" i="6"/>
  <c r="AG49" i="6"/>
  <c r="AG48" i="6"/>
  <c r="AG47" i="6"/>
  <c r="AG46" i="6"/>
  <c r="AG44" i="6"/>
  <c r="AG43" i="6"/>
  <c r="AG42" i="6"/>
  <c r="AG41" i="6"/>
  <c r="AG40" i="6"/>
  <c r="AG39" i="6"/>
  <c r="AG38" i="6"/>
  <c r="AG37" i="6"/>
  <c r="AG36" i="6"/>
  <c r="AG35" i="6"/>
  <c r="AG34" i="6"/>
  <c r="AG33" i="6"/>
  <c r="AG32" i="6"/>
  <c r="AJ31" i="6"/>
  <c r="AH31" i="6"/>
  <c r="AG30" i="6"/>
  <c r="AG29" i="6"/>
  <c r="AG28" i="6"/>
  <c r="AG27" i="6"/>
  <c r="AG26" i="6"/>
  <c r="AG25" i="6"/>
  <c r="AG24" i="6"/>
  <c r="AG23" i="6"/>
  <c r="AG22" i="6"/>
  <c r="AG21" i="6"/>
  <c r="AG20" i="6"/>
  <c r="AG19" i="6"/>
  <c r="AG18" i="6"/>
  <c r="AG17" i="6"/>
  <c r="AG16" i="6"/>
  <c r="AG15" i="6"/>
  <c r="AG14" i="6"/>
  <c r="AG13" i="6"/>
  <c r="AG12" i="6"/>
  <c r="AJ11" i="6"/>
  <c r="AJ10" i="6"/>
  <c r="AI11" i="6"/>
  <c r="AH11" i="6"/>
  <c r="AC78" i="6"/>
  <c r="AC90" i="6"/>
  <c r="AC74" i="6"/>
  <c r="AC88" i="6"/>
  <c r="AC87" i="6"/>
  <c r="AC86" i="6"/>
  <c r="AC85" i="6"/>
  <c r="AC84" i="6"/>
  <c r="AC83" i="6"/>
  <c r="AC82" i="6"/>
  <c r="AC81" i="6"/>
  <c r="AC89" i="6"/>
  <c r="AC80" i="6"/>
  <c r="AC79" i="6"/>
  <c r="AC77" i="6"/>
  <c r="AC76" i="6"/>
  <c r="AC75" i="6"/>
  <c r="AC73" i="6"/>
  <c r="AC72" i="6"/>
  <c r="AF71" i="6"/>
  <c r="AE71" i="6"/>
  <c r="AD71" i="6"/>
  <c r="AC50" i="6"/>
  <c r="AC49" i="6"/>
  <c r="AC48" i="6"/>
  <c r="AC47" i="6"/>
  <c r="AC46" i="6"/>
  <c r="AC44" i="6"/>
  <c r="AC43" i="6"/>
  <c r="AC42" i="6"/>
  <c r="AC41" i="6"/>
  <c r="AC40" i="6"/>
  <c r="AC39" i="6"/>
  <c r="AC38" i="6"/>
  <c r="AC37" i="6"/>
  <c r="AC36" i="6"/>
  <c r="AC35" i="6"/>
  <c r="AC34" i="6"/>
  <c r="AC33" i="6"/>
  <c r="AC32" i="6"/>
  <c r="AF31" i="6"/>
  <c r="AD31" i="6"/>
  <c r="AC30" i="6"/>
  <c r="AC29" i="6"/>
  <c r="AC28" i="6"/>
  <c r="AC27" i="6"/>
  <c r="AC26" i="6"/>
  <c r="AC25" i="6"/>
  <c r="AC24" i="6"/>
  <c r="AC23" i="6"/>
  <c r="AC22" i="6"/>
  <c r="AC21" i="6"/>
  <c r="AC20" i="6"/>
  <c r="AC19" i="6"/>
  <c r="AC18" i="6"/>
  <c r="AC17" i="6"/>
  <c r="AC16" i="6"/>
  <c r="AC15" i="6"/>
  <c r="AC14" i="6"/>
  <c r="AC13" i="6"/>
  <c r="AC12" i="6"/>
  <c r="AF11" i="6"/>
  <c r="AE11" i="6"/>
  <c r="AD11" i="6"/>
  <c r="Y78" i="6"/>
  <c r="Y90" i="6"/>
  <c r="Y74" i="6"/>
  <c r="Y88" i="6"/>
  <c r="Y87" i="6"/>
  <c r="Y86" i="6"/>
  <c r="Y85" i="6"/>
  <c r="Y84" i="6"/>
  <c r="Y83" i="6"/>
  <c r="Y82" i="6"/>
  <c r="Y81" i="6"/>
  <c r="Y89" i="6"/>
  <c r="Y80" i="6"/>
  <c r="Y79" i="6"/>
  <c r="Y77" i="6"/>
  <c r="Y76" i="6"/>
  <c r="Y75" i="6"/>
  <c r="Y73" i="6"/>
  <c r="Y72" i="6"/>
  <c r="AB71" i="6"/>
  <c r="AA71" i="6"/>
  <c r="Z71" i="6"/>
  <c r="Y50" i="6"/>
  <c r="Y49" i="6"/>
  <c r="Y48" i="6"/>
  <c r="Y47" i="6"/>
  <c r="Y46" i="6"/>
  <c r="Y44" i="6"/>
  <c r="Y43" i="6"/>
  <c r="Y42" i="6"/>
  <c r="Y41" i="6"/>
  <c r="Y40" i="6"/>
  <c r="Y39" i="6"/>
  <c r="Y38" i="6"/>
  <c r="Y37" i="6"/>
  <c r="Y36" i="6"/>
  <c r="Y35" i="6"/>
  <c r="Y34" i="6"/>
  <c r="Y33" i="6"/>
  <c r="Y32" i="6"/>
  <c r="AB31" i="6"/>
  <c r="Z31" i="6"/>
  <c r="Y30" i="6"/>
  <c r="Y29" i="6"/>
  <c r="Y28" i="6"/>
  <c r="Y27" i="6"/>
  <c r="Y26" i="6"/>
  <c r="Y25" i="6"/>
  <c r="Y24" i="6"/>
  <c r="Y23" i="6"/>
  <c r="Y22" i="6"/>
  <c r="Y21" i="6"/>
  <c r="Y20" i="6"/>
  <c r="Y19" i="6"/>
  <c r="Y18" i="6"/>
  <c r="Y17" i="6"/>
  <c r="Y16" i="6"/>
  <c r="Y15" i="6"/>
  <c r="Y14" i="6"/>
  <c r="Y13" i="6"/>
  <c r="Y12" i="6"/>
  <c r="AB11" i="6"/>
  <c r="AA11" i="6"/>
  <c r="Z11" i="6"/>
  <c r="U78" i="6"/>
  <c r="U90" i="6"/>
  <c r="U74" i="6"/>
  <c r="U88" i="6"/>
  <c r="U87" i="6"/>
  <c r="U86" i="6"/>
  <c r="U85" i="6"/>
  <c r="U84" i="6"/>
  <c r="U83" i="6"/>
  <c r="U82" i="6"/>
  <c r="U81" i="6"/>
  <c r="U89" i="6"/>
  <c r="U80" i="6"/>
  <c r="U79" i="6"/>
  <c r="U77" i="6"/>
  <c r="U76" i="6"/>
  <c r="U75" i="6"/>
  <c r="U73" i="6"/>
  <c r="U72" i="6"/>
  <c r="X71" i="6"/>
  <c r="W71" i="6"/>
  <c r="V71" i="6"/>
  <c r="U50" i="6"/>
  <c r="U49" i="6"/>
  <c r="U48" i="6"/>
  <c r="U47" i="6"/>
  <c r="U46" i="6"/>
  <c r="U44" i="6"/>
  <c r="U43" i="6"/>
  <c r="U42" i="6"/>
  <c r="U41" i="6"/>
  <c r="U40" i="6"/>
  <c r="U39" i="6"/>
  <c r="U38" i="6"/>
  <c r="U37" i="6"/>
  <c r="U36" i="6"/>
  <c r="U35" i="6"/>
  <c r="U34" i="6"/>
  <c r="U33" i="6"/>
  <c r="U32" i="6"/>
  <c r="X31" i="6"/>
  <c r="V31" i="6"/>
  <c r="U30" i="6"/>
  <c r="U29" i="6"/>
  <c r="U28" i="6"/>
  <c r="U27" i="6"/>
  <c r="U26" i="6"/>
  <c r="U25" i="6"/>
  <c r="U24" i="6"/>
  <c r="U23" i="6"/>
  <c r="U22" i="6"/>
  <c r="U21" i="6"/>
  <c r="U20" i="6"/>
  <c r="U19" i="6"/>
  <c r="U18" i="6"/>
  <c r="U17" i="6"/>
  <c r="U16" i="6"/>
  <c r="U15" i="6"/>
  <c r="U14" i="6"/>
  <c r="U13" i="6"/>
  <c r="U12" i="6"/>
  <c r="W11" i="6"/>
  <c r="V11" i="6"/>
  <c r="Q78" i="6"/>
  <c r="Q90" i="6"/>
  <c r="Q74" i="6"/>
  <c r="Q88" i="6"/>
  <c r="Q87" i="6"/>
  <c r="Q86" i="6"/>
  <c r="Q85" i="6"/>
  <c r="Q84" i="6"/>
  <c r="Q83" i="6"/>
  <c r="Q82" i="6"/>
  <c r="Q81" i="6"/>
  <c r="Q89" i="6"/>
  <c r="Q80" i="6"/>
  <c r="Q79" i="6"/>
  <c r="Q77" i="6"/>
  <c r="Q76" i="6"/>
  <c r="Q75" i="6"/>
  <c r="Q73" i="6"/>
  <c r="Q72" i="6"/>
  <c r="T71" i="6"/>
  <c r="S71" i="6"/>
  <c r="R71" i="6"/>
  <c r="Q50" i="6"/>
  <c r="Q49" i="6"/>
  <c r="Q48" i="6"/>
  <c r="Q47" i="6"/>
  <c r="Q46" i="6"/>
  <c r="Q44" i="6"/>
  <c r="Q43" i="6"/>
  <c r="Q42" i="6"/>
  <c r="Q41" i="6"/>
  <c r="Q40" i="6"/>
  <c r="Q39" i="6"/>
  <c r="Q38" i="6"/>
  <c r="Q37" i="6"/>
  <c r="Q36" i="6"/>
  <c r="Q35" i="6"/>
  <c r="Q34" i="6"/>
  <c r="Q33" i="6"/>
  <c r="Q32" i="6"/>
  <c r="T31" i="6"/>
  <c r="R31" i="6"/>
  <c r="Q30" i="6"/>
  <c r="Q29" i="6"/>
  <c r="Q28" i="6"/>
  <c r="Q27" i="6"/>
  <c r="Q26" i="6"/>
  <c r="Q25" i="6"/>
  <c r="Q24" i="6"/>
  <c r="Q23" i="6"/>
  <c r="Q22" i="6"/>
  <c r="Q21" i="6"/>
  <c r="Q20" i="6"/>
  <c r="Q19" i="6"/>
  <c r="Q18" i="6"/>
  <c r="Q17" i="6"/>
  <c r="Q16" i="6"/>
  <c r="Q15" i="6"/>
  <c r="Q14" i="6"/>
  <c r="Q13" i="6"/>
  <c r="Q12" i="6"/>
  <c r="T11" i="6"/>
  <c r="S11" i="6"/>
  <c r="S31" i="6"/>
  <c r="S10" i="6"/>
  <c r="R11" i="6"/>
  <c r="Q71" i="6"/>
  <c r="AG11" i="6"/>
  <c r="Q11" i="6"/>
  <c r="Q31" i="6"/>
  <c r="Q10" i="6"/>
  <c r="Y11" i="6"/>
  <c r="AG71" i="6"/>
  <c r="Y71" i="6"/>
  <c r="AC71" i="6"/>
  <c r="AG31" i="6"/>
  <c r="U11" i="6"/>
  <c r="U31" i="6"/>
  <c r="U71" i="6"/>
  <c r="U10" i="6"/>
  <c r="Y31" i="6"/>
  <c r="AC11" i="6"/>
  <c r="AI31" i="6"/>
  <c r="AI10" i="6"/>
  <c r="AC31" i="6"/>
  <c r="AC10" i="6"/>
  <c r="AE31" i="6"/>
  <c r="AE10" i="6"/>
  <c r="AA31" i="6"/>
  <c r="AA10" i="6"/>
  <c r="W31" i="6"/>
  <c r="W10" i="6"/>
  <c r="AG10" i="6"/>
  <c r="Y10" i="6"/>
  <c r="M78" i="6"/>
  <c r="I78" i="6"/>
  <c r="M90" i="6"/>
  <c r="I90" i="6"/>
  <c r="M74" i="6"/>
  <c r="I74" i="6"/>
  <c r="M88" i="6"/>
  <c r="I88" i="6"/>
  <c r="M87" i="6"/>
  <c r="I87" i="6"/>
  <c r="M86" i="6"/>
  <c r="M85" i="6"/>
  <c r="I85" i="6"/>
  <c r="M84" i="6"/>
  <c r="I84" i="6"/>
  <c r="M83" i="6"/>
  <c r="I83" i="6"/>
  <c r="M82" i="6"/>
  <c r="I82" i="6"/>
  <c r="M81" i="6"/>
  <c r="I81" i="6"/>
  <c r="M89" i="6"/>
  <c r="M80" i="6"/>
  <c r="I80" i="6"/>
  <c r="M79" i="6"/>
  <c r="I79" i="6"/>
  <c r="M77" i="6"/>
  <c r="I77" i="6"/>
  <c r="M76" i="6"/>
  <c r="M75" i="6"/>
  <c r="I75" i="6"/>
  <c r="M73" i="6"/>
  <c r="I73" i="6"/>
  <c r="M72" i="6"/>
  <c r="M71" i="6"/>
  <c r="I72" i="6"/>
  <c r="P71" i="6"/>
  <c r="N71" i="6"/>
  <c r="L71" i="6"/>
  <c r="J71" i="6"/>
  <c r="M50" i="6"/>
  <c r="I50" i="6"/>
  <c r="M49" i="6"/>
  <c r="I49" i="6"/>
  <c r="M48" i="6"/>
  <c r="I48" i="6"/>
  <c r="M47" i="6"/>
  <c r="I47" i="6"/>
  <c r="M46" i="6"/>
  <c r="I46" i="6"/>
  <c r="M44" i="6"/>
  <c r="I44" i="6"/>
  <c r="M43" i="6"/>
  <c r="I43" i="6"/>
  <c r="M42" i="6"/>
  <c r="I42" i="6"/>
  <c r="M41" i="6"/>
  <c r="I41" i="6"/>
  <c r="M40" i="6"/>
  <c r="I40" i="6"/>
  <c r="M39" i="6"/>
  <c r="I39" i="6"/>
  <c r="M38" i="6"/>
  <c r="I38" i="6"/>
  <c r="M37" i="6"/>
  <c r="I37" i="6"/>
  <c r="M36" i="6"/>
  <c r="I36" i="6"/>
  <c r="M35" i="6"/>
  <c r="I35" i="6"/>
  <c r="M34" i="6"/>
  <c r="I34" i="6"/>
  <c r="M33" i="6"/>
  <c r="I33" i="6"/>
  <c r="M32" i="6"/>
  <c r="I32" i="6"/>
  <c r="P31" i="6"/>
  <c r="N31" i="6"/>
  <c r="L31" i="6"/>
  <c r="J31" i="6"/>
  <c r="M30" i="6"/>
  <c r="I30" i="6"/>
  <c r="M29" i="6"/>
  <c r="I29" i="6"/>
  <c r="M28" i="6"/>
  <c r="I28" i="6"/>
  <c r="M27" i="6"/>
  <c r="I27" i="6"/>
  <c r="M26" i="6"/>
  <c r="I26" i="6"/>
  <c r="M25" i="6"/>
  <c r="I25" i="6"/>
  <c r="M24" i="6"/>
  <c r="I24" i="6"/>
  <c r="M23" i="6"/>
  <c r="I23" i="6"/>
  <c r="M22" i="6"/>
  <c r="I22" i="6"/>
  <c r="M21" i="6"/>
  <c r="I21" i="6"/>
  <c r="M20" i="6"/>
  <c r="I20" i="6"/>
  <c r="M19" i="6"/>
  <c r="I19" i="6"/>
  <c r="M18" i="6"/>
  <c r="I18" i="6"/>
  <c r="M17" i="6"/>
  <c r="I17" i="6"/>
  <c r="M16" i="6"/>
  <c r="I16" i="6"/>
  <c r="M15" i="6"/>
  <c r="I15" i="6"/>
  <c r="M14" i="6"/>
  <c r="I14" i="6"/>
  <c r="M13" i="6"/>
  <c r="I13" i="6"/>
  <c r="M12" i="6"/>
  <c r="I12" i="6"/>
  <c r="P11" i="6"/>
  <c r="N11" i="6"/>
  <c r="L11" i="6"/>
  <c r="J11" i="6"/>
  <c r="M11" i="6"/>
  <c r="M31" i="6"/>
  <c r="M10" i="6"/>
  <c r="I11" i="6"/>
  <c r="I31" i="6"/>
  <c r="I10" i="6"/>
  <c r="I76" i="6"/>
  <c r="I71" i="6"/>
  <c r="G76" i="6"/>
  <c r="I89" i="6"/>
  <c r="I86" i="6"/>
  <c r="E85" i="6"/>
  <c r="N15" i="9"/>
  <c r="M38" i="9"/>
  <c r="H21" i="9"/>
  <c r="G21" i="9"/>
  <c r="P20" i="9"/>
  <c r="K21" i="9"/>
  <c r="H20" i="9"/>
  <c r="G20" i="9"/>
  <c r="P15" i="9"/>
  <c r="K16" i="9"/>
  <c r="O15" i="9"/>
  <c r="I16" i="9"/>
  <c r="H16" i="9"/>
  <c r="M15" i="9"/>
  <c r="G16" i="9"/>
  <c r="M10" i="9"/>
  <c r="G11" i="9"/>
  <c r="P9" i="9"/>
  <c r="N9" i="9"/>
  <c r="M9" i="9"/>
  <c r="P8" i="9"/>
  <c r="N8" i="9"/>
  <c r="M8" i="9"/>
  <c r="P7" i="9"/>
  <c r="N7" i="9"/>
  <c r="M7" i="9"/>
  <c r="K20" i="9"/>
  <c r="M6" i="9"/>
  <c r="N6" i="9"/>
  <c r="P6" i="9"/>
  <c r="H71" i="6"/>
  <c r="E83" i="6"/>
  <c r="E90" i="6"/>
  <c r="E80" i="6"/>
  <c r="E76" i="6"/>
  <c r="H31" i="6"/>
  <c r="H11" i="6"/>
  <c r="G71" i="6"/>
  <c r="G11" i="6"/>
  <c r="G31" i="6"/>
  <c r="G10" i="6"/>
  <c r="H10" i="6"/>
</calcChain>
</file>

<file path=xl/comments1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<sst xmlns="http://schemas.openxmlformats.org/spreadsheetml/2006/main" count="598" uniqueCount="312">
  <si>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</si>
  <si>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</si>
  <si>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</si>
  <si>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</si>
  <si>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</si>
  <si>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</si>
  <si>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</si>
  <si>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</si>
  <si>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</si>
  <si>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</si>
  <si>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</si>
  <si>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</si>
  <si>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</si>
  <si>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</si>
  <si>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</si>
  <si>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</si>
  <si>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</si>
  <si>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</si>
  <si>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</si>
  <si>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</si>
  <si>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</si>
  <si>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</si>
  <si>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</si>
  <si>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</si>
  <si>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</si>
  <si>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окружной бюджет</t>
  </si>
  <si>
    <t>районный бюджет</t>
  </si>
  <si>
    <t>6.1.</t>
  </si>
  <si>
    <t>6.2.</t>
  </si>
  <si>
    <t>6.3.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</si>
  <si>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</si>
  <si>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</si>
  <si>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</si>
  <si>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</si>
  <si>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</si>
  <si>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</si>
  <si>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</si>
  <si>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</si>
  <si>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</si>
  <si>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</si>
  <si>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</si>
  <si>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</si>
  <si>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</si>
  <si>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</si>
  <si>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</si>
  <si>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</si>
  <si>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</si>
  <si>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</si>
  <si>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</si>
  <si>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</si>
  <si>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</si>
  <si>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</si>
  <si>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</si>
  <si>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</si>
  <si>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</si>
  <si>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</si>
  <si>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</si>
  <si>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</si>
  <si>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</si>
  <si>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</si>
  <si>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</si>
  <si>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</si>
  <si>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</si>
  <si>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</si>
  <si>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</si>
  <si>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</si>
  <si>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</si>
  <si>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</si>
  <si>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</si>
  <si>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</si>
  <si>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</si>
  <si>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</si>
  <si>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</si>
  <si>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</si>
  <si>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</si>
  <si>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</si>
  <si>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</si>
  <si>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</si>
  <si>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</si>
  <si>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</si>
  <si>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</si>
  <si>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</si>
  <si>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</si>
  <si>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</si>
  <si>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</si>
  <si>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</si>
  <si>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</si>
  <si>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</si>
  <si>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</si>
  <si>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</si>
  <si>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</si>
  <si>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</si>
  <si>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</si>
  <si>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</si>
  <si>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</si>
  <si>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</si>
  <si>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</si>
  <si>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</si>
  <si>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</si>
  <si>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</si>
  <si>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</si>
  <si>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</si>
  <si>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</si>
  <si>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</si>
  <si>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</si>
  <si>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</si>
  <si>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</si>
  <si>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</si>
  <si>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</si>
  <si>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</si>
  <si>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</si>
  <si>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</si>
  <si>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</si>
  <si>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</si>
  <si>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</si>
  <si>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</si>
  <si>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</si>
  <si>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</si>
  <si>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</si>
  <si>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</si>
  <si>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</si>
  <si>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</si>
  <si>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</si>
  <si>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</si>
  <si>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</si>
  <si>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</si>
  <si>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</si>
  <si>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</si>
  <si>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</si>
  <si>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</si>
  <si>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</si>
  <si>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</si>
  <si>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</si>
  <si>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</si>
  <si>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</si>
  <si>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</si>
  <si>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</si>
  <si>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</si>
  <si>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</si>
  <si>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</si>
  <si>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</si>
  <si>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</si>
  <si>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</si>
  <si>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</si>
  <si>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</si>
  <si>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</si>
  <si>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</si>
  <si>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</si>
  <si>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</si>
  <si>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</si>
  <si>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</si>
  <si>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</si>
  <si>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</si>
  <si>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</si>
  <si>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</si>
  <si>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</si>
  <si>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</si>
  <si>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- количество изготовленных технических планов на объекты недвижимого имущества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</si>
  <si>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</si>
  <si>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</si>
  <si>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Обеспечение деятельности органов местного самоуправления поселений</t>
  </si>
  <si>
    <t>Тыс. кВт /ч</t>
  </si>
  <si>
    <t>Гкал</t>
  </si>
  <si>
    <t>уголь</t>
  </si>
  <si>
    <t>Тонн</t>
  </si>
  <si>
    <t>дрова</t>
  </si>
  <si>
    <t>Куб. м</t>
  </si>
  <si>
    <t>холодная вода</t>
  </si>
  <si>
    <t>Подготовка и проведение выборов представительных органов местного самоуправления и глав муниципальных образований</t>
  </si>
  <si>
    <t>Наименование индикатора (показателя)</t>
  </si>
  <si>
    <t>Задачи, направленные на достижение цели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</si>
  <si>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</si>
  <si>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</si>
  <si>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</si>
  <si>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</si>
  <si>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</si>
  <si>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</si>
  <si>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Базовое значение индикатора в год, предшествующий началу реализации муниципальной программы</t>
  </si>
  <si>
    <t>Раздел 1. Расходы на оплату коммунальных услуг и приобретение твердого топлива</t>
  </si>
  <si>
    <t>2025 год</t>
  </si>
  <si>
    <t>2024 год</t>
  </si>
  <si>
    <t>твердые коммунальные отходы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</si>
  <si>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</si>
  <si>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</si>
  <si>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</si>
  <si>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</si>
  <si>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</si>
  <si>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</si>
  <si>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</si>
  <si>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</si>
  <si>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</si>
  <si>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</si>
  <si>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</si>
  <si>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</si>
  <si>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</si>
  <si>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</si>
  <si>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</si>
  <si>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</si>
  <si>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</si>
  <si>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</si>
  <si>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Всего на 2024-2030 годы</t>
  </si>
  <si>
    <t>2026 год</t>
  </si>
  <si>
    <t>2027 год</t>
  </si>
  <si>
    <t>2028 год</t>
  </si>
  <si>
    <t>2029 год</t>
  </si>
  <si>
    <t>2030 год</t>
  </si>
  <si>
    <t>Итого:</t>
  </si>
  <si>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</si>
  <si>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</si>
  <si>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</si>
  <si>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</si>
  <si>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</si>
  <si>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</si>
  <si>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</si>
  <si>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</si>
  <si>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</si>
  <si>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</si>
  <si>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</si>
  <si>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</si>
  <si>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</si>
  <si>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</si>
  <si>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</si>
  <si>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</si>
  <si>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</si>
  <si>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</si>
  <si>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</si>
  <si>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</si>
  <si>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2.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</si>
  <si>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</si>
  <si>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</si>
  <si>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</si>
  <si>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</si>
  <si>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</si>
  <si>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</si>
  <si>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</si>
  <si>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</si>
  <si>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</si>
  <si>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</si>
  <si>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</si>
  <si>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</si>
  <si>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</si>
  <si>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</si>
  <si>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</si>
  <si>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</si>
  <si>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</si>
  <si>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</si>
  <si>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3.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</si>
  <si>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</si>
  <si>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</si>
  <si>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</si>
  <si>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</si>
  <si>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</si>
  <si>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</si>
  <si>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</si>
  <si>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</si>
  <si>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</si>
  <si>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</si>
  <si>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</si>
  <si>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</si>
  <si>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</si>
  <si>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</si>
  <si>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</si>
  <si>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</si>
  <si>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</si>
  <si>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</si>
  <si>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- финансовое обеспечение организации и проведения выборов депутатов представительных органов местного самоуправления и глав местных администрации</t>
  </si>
  <si>
    <t>- объем потребленной электрической энергии органами местного самоуправления поселений в целях решения вопросов местного значения</t>
  </si>
  <si>
    <t>- объем потребленной тепловой энергии органами местного самоуправления поселений в целях решения вопросов местного значения</t>
  </si>
  <si>
    <t>- объем приобретенного твердого топлива органами местного самоуправления поселений в целях решения вопросов местного значения:</t>
  </si>
  <si>
    <t>- объем иных коммунальных услуг, потребляемых органами местного самоуправления поселений в целях решения вопросов местного значения:</t>
  </si>
  <si>
    <t>горячая вода</t>
  </si>
  <si>
    <t>водоотведение</t>
  </si>
  <si>
    <t>газ</t>
  </si>
  <si>
    <t>внебюджетные источники</t>
  </si>
  <si>
    <t>Планируемое значение индикатора (показателя) по годам реализации муниципальной программы</t>
  </si>
  <si>
    <t xml:space="preserve">Администрация поселения </t>
  </si>
  <si>
    <t>Городское поселение "Рабочий поселок Искателей" Заполярного района Ненецкого автономного округа</t>
  </si>
  <si>
    <t>Перечень мероприятий муниципальной программы "Возмещение части затрат органов местного самоуправления поселений 
муниципального района «Заполярный район» Ненецкого автономного округа" на 2024-2030 годы"</t>
  </si>
  <si>
    <t>Приложение 2
к  муниципальной программе "Возмещение части затрат органов местного самоуправления поселений муниципального района «Заполярный район» 
Ненецкого автономного округа" на 2024-2030 годы"</t>
  </si>
  <si>
    <t>Приложение 1
к  муниципальной программе "Возмещение части затрат 
органов местного самоуправления поселений 
муниципального района «Заполярный район» 
Ненецкого автономного округа" на 2024-2030 годы"</t>
  </si>
  <si>
    <t>Перечень целевых показателей муниципальной программы "Возмещение части затрат органов местного самоуправления поселений 
муниципального района «Заполярный район» Ненецкого автономного округа" на 2024-2030 годы"</t>
  </si>
  <si>
    <t xml:space="preserve">Раздел 2. Расходы на выплату пенсий за выслугу лет лицам, замещавшим выборные должности </t>
  </si>
  <si>
    <t>4.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</si>
  <si>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</si>
  <si>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</si>
  <si>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</si>
  <si>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</si>
  <si>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</si>
  <si>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</si>
  <si>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</si>
  <si>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</si>
  <si>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</si>
  <si>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</si>
  <si>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</si>
  <si>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</si>
  <si>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</si>
  <si>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</si>
  <si>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</si>
  <si>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</si>
  <si>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</si>
  <si>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</si>
  <si>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</si>
  <si>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Раздел 3. Расходы на выплату пенсий за выслугу лет лицам, замещавшим должности муниципальной службы</t>
  </si>
  <si>
    <t>Раздел 4.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</si>
  <si>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 xml:space="preserve">Обеспечение выплаты пенсий за выслугу лет лицам, замешавшим должности муниципальной службы </t>
  </si>
  <si>
    <t xml:space="preserve">- финансовое обеспечение выплаты пенсий за выслугу лет лицам, замещавшим должности муниципальной службы </t>
  </si>
  <si>
    <t xml:space="preserve">Обеспечение выплаты пенсий за выслугу лет лицам, замешавшим выборные должности </t>
  </si>
  <si>
    <t>- финансовое обеспечение выплаты пенсий за выслугу лет лицам, замещавшим выборные должности</t>
  </si>
  <si>
    <t>2.19</t>
  </si>
  <si>
    <t>3.19</t>
  </si>
  <si>
    <t>Приложение 1 к постановлению
Администрации Заполярного района
от 26.12.2024 № 425п</t>
  </si>
  <si>
    <t>Приложение 2 к постановлению
Администрации Заполярного района
от 26.12.2024 № 425п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</si>
</sst>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  <numFmt numFmtId="169" formatCode="_-* #,##0.0_р_._-;\-* #,##0.0_р_._-;_-* &quot;-&quot;??_р_.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9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164" fontId="5" fillId="0" borderId="0" applyFont="0" applyFill="0" applyBorder="0" applyAlignment="0" applyProtection="0"/>
    <xf numFmtId="0" fontId="1" fillId="0" borderId="0"/>
    <xf numFmtId="164" fontId="5" fillId="0" borderId="0" applyFont="0" applyFill="0" applyBorder="0" applyAlignment="0" applyProtection="0"/>
  </cellStyleXfs>
  <cellXfs count="145">
    <xf numFmtId="0" fontId="0" fillId="0" borderId="0" xfId="0"/>
    <xf numFmtId="0" fontId="9" fillId="0" borderId="1" xfId="3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0" fillId="0" borderId="0" xfId="0" applyFill="1"/>
    <xf numFmtId="0" fontId="10" fillId="0" borderId="0" xfId="2" applyFont="1" applyFill="1" applyAlignment="1">
      <alignment vertical="center"/>
    </xf>
    <xf numFmtId="0" fontId="15" fillId="0" borderId="0" xfId="2" applyFont="1" applyFill="1" applyAlignment="1">
      <alignment vertical="center"/>
    </xf>
    <xf numFmtId="0" fontId="10" fillId="0" borderId="0" xfId="2" applyFont="1" applyFill="1" applyAlignment="1">
      <alignment horizontal="center" vertical="center" wrapText="1"/>
    </xf>
    <xf numFmtId="0" fontId="14" fillId="0" borderId="0" xfId="2" applyFont="1" applyFill="1" applyAlignment="1">
      <alignment horizontal="center" vertical="center"/>
    </xf>
    <xf numFmtId="0" fontId="11" fillId="0" borderId="0" xfId="2" applyFont="1" applyFill="1" applyAlignment="1">
      <alignment horizontal="center" vertical="center" wrapText="1"/>
    </xf>
    <xf numFmtId="0" fontId="13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/>
    </xf>
    <xf numFmtId="0" fontId="16" fillId="0" borderId="1" xfId="7" applyFont="1" applyFill="1" applyBorder="1" applyAlignment="1">
      <alignment horizontal="center" vertical="center" wrapText="1"/>
    </xf>
    <xf numFmtId="0" fontId="16" fillId="0" borderId="1" xfId="7" applyFont="1" applyFill="1" applyBorder="1" applyAlignment="1">
      <alignment vertical="center"/>
    </xf>
    <xf numFmtId="0" fontId="16" fillId="0" borderId="1" xfId="7" applyFont="1" applyFill="1" applyBorder="1" applyAlignment="1">
      <alignment vertical="center" wrapText="1"/>
    </xf>
    <xf numFmtId="0" fontId="12" fillId="0" borderId="1" xfId="7" applyFont="1" applyFill="1" applyBorder="1" applyAlignment="1">
      <alignment vertical="center"/>
    </xf>
    <xf numFmtId="0" fontId="12" fillId="0" borderId="0" xfId="7" applyFont="1" applyFill="1" applyBorder="1" applyAlignment="1">
      <alignment vertical="center"/>
    </xf>
    <xf numFmtId="0" fontId="16" fillId="5" borderId="1" xfId="7" applyFont="1" applyFill="1" applyBorder="1" applyAlignment="1">
      <alignment horizontal="center" vertical="center" wrapText="1"/>
    </xf>
    <xf numFmtId="0" fontId="16" fillId="5" borderId="1" xfId="7" applyFont="1" applyFill="1" applyBorder="1" applyAlignment="1">
      <alignment vertical="center" wrapText="1"/>
    </xf>
    <xf numFmtId="0" fontId="16" fillId="0" borderId="0" xfId="7" applyFont="1" applyFill="1" applyBorder="1" applyAlignment="1">
      <alignment vertical="center" wrapText="1"/>
    </xf>
    <xf numFmtId="0" fontId="14" fillId="5" borderId="1" xfId="2" applyFont="1" applyFill="1" applyBorder="1" applyAlignment="1">
      <alignment vertical="center" wrapText="1"/>
    </xf>
    <xf numFmtId="165" fontId="16" fillId="0" borderId="1" xfId="7" applyNumberFormat="1" applyFont="1" applyFill="1" applyBorder="1" applyAlignment="1">
      <alignment vertical="center" wrapText="1"/>
    </xf>
    <xf numFmtId="165" fontId="7" fillId="4" borderId="1" xfId="7" applyNumberFormat="1" applyFont="1" applyFill="1" applyBorder="1" applyAlignment="1">
      <alignment horizontal="right" vertical="center" wrapText="1"/>
    </xf>
    <xf numFmtId="0" fontId="12" fillId="0" borderId="1" xfId="7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vertical="center" wrapText="1"/>
    </xf>
    <xf numFmtId="0" fontId="12" fillId="0" borderId="1" xfId="7" applyFont="1" applyFill="1" applyBorder="1" applyAlignment="1">
      <alignment vertical="center" wrapText="1"/>
    </xf>
    <xf numFmtId="168" fontId="12" fillId="0" borderId="1" xfId="7" applyNumberFormat="1" applyFont="1" applyFill="1" applyBorder="1" applyAlignment="1">
      <alignment vertical="center"/>
    </xf>
    <xf numFmtId="165" fontId="12" fillId="0" borderId="1" xfId="7" applyNumberFormat="1" applyFont="1" applyFill="1" applyBorder="1" applyAlignment="1">
      <alignment horizontal="right" vertical="center" wrapText="1"/>
    </xf>
    <xf numFmtId="165" fontId="8" fillId="0" borderId="1" xfId="7" applyNumberFormat="1" applyFont="1" applyFill="1" applyBorder="1" applyAlignment="1">
      <alignment horizontal="right" vertical="center" wrapText="1"/>
    </xf>
    <xf numFmtId="165" fontId="8" fillId="2" borderId="1" xfId="7" applyNumberFormat="1" applyFont="1" applyFill="1" applyBorder="1" applyAlignment="1">
      <alignment horizontal="right" vertical="center" wrapText="1"/>
    </xf>
    <xf numFmtId="0" fontId="12" fillId="0" borderId="6" xfId="7" applyFont="1" applyFill="1" applyBorder="1" applyAlignment="1">
      <alignment horizontal="center" vertical="center"/>
    </xf>
    <xf numFmtId="0" fontId="12" fillId="0" borderId="10" xfId="7" applyFont="1" applyFill="1" applyBorder="1" applyAlignment="1">
      <alignment horizontal="center" vertical="center"/>
    </xf>
    <xf numFmtId="0" fontId="12" fillId="0" borderId="2" xfId="7" applyFont="1" applyFill="1" applyBorder="1" applyAlignment="1">
      <alignment horizontal="center" vertical="center"/>
    </xf>
    <xf numFmtId="168" fontId="12" fillId="0" borderId="6" xfId="7" applyNumberFormat="1" applyFont="1" applyFill="1" applyBorder="1" applyAlignment="1">
      <alignment horizontal="center" vertical="center"/>
    </xf>
    <xf numFmtId="168" fontId="12" fillId="0" borderId="10" xfId="7" applyNumberFormat="1" applyFont="1" applyFill="1" applyBorder="1" applyAlignment="1">
      <alignment horizontal="center" vertical="center"/>
    </xf>
    <xf numFmtId="0" fontId="10" fillId="0" borderId="6" xfId="2" applyFont="1" applyFill="1" applyBorder="1" applyAlignment="1">
      <alignment vertical="center" wrapText="1"/>
    </xf>
    <xf numFmtId="168" fontId="12" fillId="0" borderId="2" xfId="7" applyNumberFormat="1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vertical="center" wrapText="1"/>
    </xf>
    <xf numFmtId="0" fontId="12" fillId="0" borderId="1" xfId="7" applyFont="1" applyFill="1" applyBorder="1" applyAlignment="1">
      <alignment horizontal="center" vertical="center" wrapText="1"/>
    </xf>
    <xf numFmtId="0" fontId="12" fillId="0" borderId="2" xfId="7" applyFont="1" applyFill="1" applyBorder="1" applyAlignment="1">
      <alignment horizontal="center" vertical="center" wrapText="1"/>
    </xf>
    <xf numFmtId="0" fontId="16" fillId="0" borderId="0" xfId="7" applyFont="1" applyFill="1" applyBorder="1" applyAlignment="1">
      <alignment vertical="center"/>
    </xf>
    <xf numFmtId="0" fontId="11" fillId="0" borderId="1" xfId="2" applyFont="1" applyFill="1" applyBorder="1" applyAlignment="1">
      <alignment vertical="center" wrapText="1"/>
    </xf>
    <xf numFmtId="0" fontId="16" fillId="3" borderId="1" xfId="7" applyFont="1" applyFill="1" applyBorder="1" applyAlignment="1">
      <alignment horizontal="center" vertical="center" wrapText="1"/>
    </xf>
    <xf numFmtId="0" fontId="16" fillId="3" borderId="1" xfId="7" applyFont="1" applyFill="1" applyBorder="1" applyAlignment="1">
      <alignment horizontal="left" vertical="center" wrapText="1"/>
    </xf>
    <xf numFmtId="0" fontId="5" fillId="0" borderId="0" xfId="2"/>
    <xf numFmtId="0" fontId="12" fillId="0" borderId="12" xfId="2" applyFont="1" applyBorder="1" applyAlignment="1">
      <alignment horizontal="justify" vertical="center" wrapText="1"/>
    </xf>
    <xf numFmtId="0" fontId="12" fillId="0" borderId="12" xfId="2" applyFont="1" applyBorder="1" applyAlignment="1">
      <alignment horizontal="center" vertical="center" wrapText="1"/>
    </xf>
    <xf numFmtId="0" fontId="12" fillId="0" borderId="13" xfId="2" applyFont="1" applyBorder="1" applyAlignment="1">
      <alignment horizontal="center" vertical="center" wrapText="1"/>
    </xf>
    <xf numFmtId="0" fontId="5" fillId="0" borderId="1" xfId="2" applyBorder="1"/>
    <xf numFmtId="0" fontId="12" fillId="0" borderId="1" xfId="7" applyFont="1" applyFill="1" applyBorder="1" applyAlignment="1">
      <alignment horizontal="left" vertical="center" wrapText="1"/>
    </xf>
    <xf numFmtId="0" fontId="16" fillId="5" borderId="1" xfId="7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justify" vertical="center"/>
    </xf>
    <xf numFmtId="0" fontId="16" fillId="5" borderId="2" xfId="7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vertical="center" wrapText="1"/>
    </xf>
    <xf numFmtId="0" fontId="14" fillId="0" borderId="1" xfId="2" applyFont="1" applyFill="1" applyBorder="1" applyAlignment="1">
      <alignment vertical="center" wrapText="1"/>
    </xf>
    <xf numFmtId="168" fontId="12" fillId="0" borderId="1" xfId="0" applyNumberFormat="1" applyFont="1" applyFill="1" applyBorder="1" applyAlignment="1">
      <alignment horizontal="center" vertical="center" wrapText="1"/>
    </xf>
    <xf numFmtId="169" fontId="12" fillId="0" borderId="1" xfId="6" applyNumberFormat="1" applyFont="1" applyFill="1" applyBorder="1" applyAlignment="1">
      <alignment horizontal="center" vertical="center" wrapText="1"/>
    </xf>
    <xf numFmtId="169" fontId="12" fillId="0" borderId="1" xfId="6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vertical="center" wrapText="1"/>
    </xf>
    <xf numFmtId="0" fontId="12" fillId="0" borderId="0" xfId="0" applyFont="1" applyFill="1" applyAlignment="1">
      <alignment horizontal="right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0" xfId="0" applyFont="1" applyFill="1" applyAlignment="1">
      <alignment horizontal="righ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12" fillId="0" borderId="0" xfId="5" applyFont="1" applyFill="1" applyBorder="1" applyAlignment="1">
      <alignment vertical="center"/>
    </xf>
    <xf numFmtId="0" fontId="16" fillId="0" borderId="0" xfId="5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12" fillId="0" borderId="1" xfId="5" applyFont="1" applyFill="1" applyBorder="1" applyAlignment="1">
      <alignment horizontal="center" vertical="center" textRotation="90" wrapText="1"/>
    </xf>
    <xf numFmtId="0" fontId="12" fillId="0" borderId="0" xfId="5" applyFont="1" applyFill="1" applyBorder="1" applyAlignment="1">
      <alignment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1" fillId="0" borderId="0" xfId="5" applyFont="1" applyFill="1" applyBorder="1" applyAlignment="1">
      <alignment vertical="center" wrapText="1"/>
    </xf>
    <xf numFmtId="0" fontId="16" fillId="0" borderId="1" xfId="5" applyFont="1" applyFill="1" applyBorder="1" applyAlignment="1">
      <alignment horizontal="center" vertical="center" wrapText="1"/>
    </xf>
    <xf numFmtId="169" fontId="16" fillId="0" borderId="1" xfId="6" applyNumberFormat="1" applyFont="1" applyFill="1" applyBorder="1" applyAlignment="1">
      <alignment vertical="center" wrapText="1"/>
    </xf>
    <xf numFmtId="0" fontId="16" fillId="0" borderId="0" xfId="5" applyFont="1" applyFill="1" applyBorder="1" applyAlignment="1">
      <alignment vertical="center" wrapText="1"/>
    </xf>
    <xf numFmtId="49" fontId="12" fillId="0" borderId="1" xfId="5" applyNumberFormat="1" applyFont="1" applyFill="1" applyBorder="1" applyAlignment="1">
      <alignment horizontal="center" vertical="center"/>
    </xf>
    <xf numFmtId="167" fontId="22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9" fontId="14" fillId="0" borderId="1" xfId="6" applyNumberFormat="1" applyFont="1" applyFill="1" applyBorder="1" applyAlignment="1">
      <alignment vertical="center" wrapText="1"/>
    </xf>
    <xf numFmtId="169" fontId="10" fillId="0" borderId="1" xfId="6" applyNumberFormat="1" applyFont="1" applyFill="1" applyBorder="1" applyAlignment="1">
      <alignment vertical="center" wrapText="1"/>
    </xf>
    <xf numFmtId="169" fontId="12" fillId="0" borderId="5" xfId="6" applyNumberFormat="1" applyFont="1" applyFill="1" applyBorder="1" applyAlignment="1">
      <alignment vertical="center" wrapText="1"/>
    </xf>
    <xf numFmtId="169" fontId="16" fillId="0" borderId="2" xfId="6" applyNumberFormat="1" applyFont="1" applyFill="1" applyBorder="1" applyAlignment="1">
      <alignment vertical="center" wrapText="1"/>
    </xf>
    <xf numFmtId="165" fontId="16" fillId="0" borderId="0" xfId="5" applyNumberFormat="1" applyFont="1" applyFill="1" applyBorder="1" applyAlignment="1">
      <alignment vertical="center"/>
    </xf>
    <xf numFmtId="0" fontId="11" fillId="0" borderId="0" xfId="0" applyFont="1" applyFill="1" applyAlignment="1">
      <alignment horizontal="right" wrapText="1"/>
    </xf>
    <xf numFmtId="0" fontId="11" fillId="0" borderId="0" xfId="0" applyFont="1" applyFill="1" applyAlignment="1">
      <alignment horizontal="right"/>
    </xf>
    <xf numFmtId="0" fontId="12" fillId="0" borderId="1" xfId="0" applyFont="1" applyFill="1" applyBorder="1" applyAlignment="1">
      <alignment vertical="center" wrapText="1"/>
    </xf>
    <xf numFmtId="0" fontId="12" fillId="0" borderId="0" xfId="0" applyFont="1" applyFill="1" applyAlignment="1">
      <alignment horizontal="righ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wrapText="1"/>
    </xf>
    <xf numFmtId="0" fontId="16" fillId="0" borderId="0" xfId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4" fillId="0" borderId="1" xfId="0" applyFont="1" applyFill="1" applyBorder="1" applyAlignment="1">
      <alignment vertical="center" wrapText="1"/>
    </xf>
    <xf numFmtId="0" fontId="16" fillId="0" borderId="1" xfId="5" applyFont="1" applyFill="1" applyBorder="1" applyAlignment="1">
      <alignment horizontal="left" vertical="center" wrapText="1"/>
    </xf>
    <xf numFmtId="165" fontId="10" fillId="0" borderId="3" xfId="5" applyNumberFormat="1" applyFont="1" applyFill="1" applyBorder="1" applyAlignment="1">
      <alignment horizontal="center" vertical="center" wrapText="1"/>
    </xf>
    <xf numFmtId="165" fontId="10" fillId="0" borderId="4" xfId="5" applyNumberFormat="1" applyFont="1" applyFill="1" applyBorder="1" applyAlignment="1">
      <alignment horizontal="center" vertical="center" wrapText="1"/>
    </xf>
    <xf numFmtId="165" fontId="10" fillId="0" borderId="5" xfId="5" applyNumberFormat="1" applyFont="1" applyFill="1" applyBorder="1" applyAlignment="1">
      <alignment horizontal="center" vertical="center" wrapText="1"/>
    </xf>
    <xf numFmtId="166" fontId="10" fillId="0" borderId="3" xfId="5" applyNumberFormat="1" applyFont="1" applyFill="1" applyBorder="1" applyAlignment="1">
      <alignment horizontal="center" vertical="center" wrapText="1"/>
    </xf>
    <xf numFmtId="166" fontId="10" fillId="0" borderId="4" xfId="5" applyNumberFormat="1" applyFont="1" applyFill="1" applyBorder="1" applyAlignment="1">
      <alignment horizontal="center" vertical="center" wrapText="1"/>
    </xf>
    <xf numFmtId="166" fontId="10" fillId="0" borderId="5" xfId="5" applyNumberFormat="1" applyFont="1" applyFill="1" applyBorder="1" applyAlignment="1">
      <alignment horizontal="center" vertical="center" wrapText="1"/>
    </xf>
    <xf numFmtId="0" fontId="16" fillId="0" borderId="6" xfId="5" applyFont="1" applyFill="1" applyBorder="1" applyAlignment="1">
      <alignment horizontal="center" vertical="center" wrapText="1"/>
    </xf>
    <xf numFmtId="0" fontId="16" fillId="0" borderId="2" xfId="5" applyFont="1" applyFill="1" applyBorder="1" applyAlignment="1">
      <alignment horizontal="center" vertical="center" wrapText="1"/>
    </xf>
    <xf numFmtId="0" fontId="12" fillId="0" borderId="6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2" xfId="5" applyFont="1" applyFill="1" applyBorder="1" applyAlignment="1">
      <alignment horizontal="center" vertical="center" wrapText="1"/>
    </xf>
    <xf numFmtId="166" fontId="10" fillId="0" borderId="7" xfId="5" applyNumberFormat="1" applyFont="1" applyFill="1" applyBorder="1" applyAlignment="1">
      <alignment horizontal="center" vertical="center" wrapText="1"/>
    </xf>
    <xf numFmtId="166" fontId="10" fillId="0" borderId="8" xfId="5" applyNumberFormat="1" applyFont="1" applyFill="1" applyBorder="1" applyAlignment="1">
      <alignment horizontal="center" vertical="center" wrapText="1"/>
    </xf>
    <xf numFmtId="166" fontId="10" fillId="0" borderId="9" xfId="5" applyNumberFormat="1" applyFont="1" applyFill="1" applyBorder="1" applyAlignment="1">
      <alignment horizontal="center" vertical="center" wrapText="1"/>
    </xf>
    <xf numFmtId="0" fontId="12" fillId="0" borderId="0" xfId="2" applyFont="1" applyFill="1" applyAlignment="1">
      <alignment horizontal="justify" vertical="center" wrapText="1"/>
    </xf>
    <xf numFmtId="0" fontId="12" fillId="0" borderId="1" xfId="7" applyFont="1" applyFill="1" applyBorder="1" applyAlignment="1">
      <alignment horizontal="center" vertical="center" wrapText="1"/>
    </xf>
    <xf numFmtId="0" fontId="12" fillId="0" borderId="1" xfId="7" applyFont="1" applyFill="1" applyBorder="1" applyAlignment="1">
      <alignment horizontal="center" vertical="center"/>
    </xf>
    <xf numFmtId="0" fontId="12" fillId="0" borderId="6" xfId="7" applyFont="1" applyFill="1" applyBorder="1" applyAlignment="1">
      <alignment horizontal="center" vertical="center"/>
    </xf>
    <xf numFmtId="0" fontId="12" fillId="0" borderId="10" xfId="7" applyFont="1" applyFill="1" applyBorder="1" applyAlignment="1">
      <alignment horizontal="center" vertical="center"/>
    </xf>
    <xf numFmtId="0" fontId="12" fillId="0" borderId="2" xfId="7" applyFont="1" applyFill="1" applyBorder="1" applyAlignment="1">
      <alignment horizontal="center" vertical="center"/>
    </xf>
    <xf numFmtId="0" fontId="12" fillId="0" borderId="6" xfId="7" applyFont="1" applyFill="1" applyBorder="1" applyAlignment="1">
      <alignment horizontal="center" vertical="center" wrapText="1"/>
    </xf>
    <xf numFmtId="0" fontId="12" fillId="0" borderId="10" xfId="7" applyFont="1" applyFill="1" applyBorder="1" applyAlignment="1">
      <alignment horizontal="center" vertical="center" wrapText="1"/>
    </xf>
    <xf numFmtId="0" fontId="12" fillId="0" borderId="2" xfId="7" applyFont="1" applyFill="1" applyBorder="1" applyAlignment="1">
      <alignment horizontal="center" vertical="center" wrapText="1"/>
    </xf>
    <xf numFmtId="168" fontId="12" fillId="0" borderId="6" xfId="7" applyNumberFormat="1" applyFont="1" applyFill="1" applyBorder="1" applyAlignment="1">
      <alignment horizontal="center" vertical="center"/>
    </xf>
    <xf numFmtId="168" fontId="12" fillId="0" borderId="10" xfId="7" applyNumberFormat="1" applyFont="1" applyFill="1" applyBorder="1" applyAlignment="1">
      <alignment horizontal="center" vertical="center"/>
    </xf>
    <xf numFmtId="168" fontId="12" fillId="0" borderId="2" xfId="7" applyNumberFormat="1" applyFont="1" applyFill="1" applyBorder="1" applyAlignment="1">
      <alignment horizontal="center" vertical="center"/>
    </xf>
    <xf numFmtId="0" fontId="12" fillId="0" borderId="7" xfId="7" applyFont="1" applyFill="1" applyBorder="1" applyAlignment="1">
      <alignment horizontal="center" vertical="center" wrapText="1"/>
    </xf>
    <xf numFmtId="0" fontId="12" fillId="0" borderId="8" xfId="7" applyFont="1" applyFill="1" applyBorder="1" applyAlignment="1">
      <alignment horizontal="center" vertical="center" wrapText="1"/>
    </xf>
    <xf numFmtId="0" fontId="12" fillId="0" borderId="11" xfId="7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horizontal="center" vertical="center" wrapText="1"/>
    </xf>
    <xf numFmtId="0" fontId="12" fillId="0" borderId="11" xfId="7" applyFont="1" applyFill="1" applyBorder="1" applyAlignment="1">
      <alignment horizontal="center" vertical="center"/>
    </xf>
    <xf numFmtId="0" fontId="12" fillId="0" borderId="0" xfId="7" applyFont="1" applyFill="1" applyBorder="1" applyAlignment="1">
      <alignment horizontal="center" vertical="center"/>
    </xf>
    <xf numFmtId="0" fontId="5" fillId="0" borderId="11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2" fillId="0" borderId="1" xfId="7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wrapText="1"/>
    </xf>
    <xf numFmtId="0" fontId="16" fillId="0" borderId="1" xfId="7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3 2" xfId="7"/>
    <cellStyle name="Обычный 2 4" xfId="5"/>
    <cellStyle name="Обычный 3" xfId="3"/>
    <cellStyle name="Финансовый" xfId="6" builtinId="3"/>
    <cellStyle name="Финансовый 2" xfId="8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tabSelected="1" zoomScale="90" zoomScaleNormal="90" workbookViewId="0">
      <pane ySplit="7" topLeftCell="A8" activePane="bottomLeft" state="frozen"/>
      <selection pane="bottomLeft" activeCell="E6" sqref="E6:K6"/>
    </sheetView>
  </sheetViews>
  <sheetFormatPr defaultColWidth="9.140625" defaultRowHeight="15" x14ac:dyDescent="0.25"/>
  <cols>
    <col min="1" max="1" width="27.42578125" style="5" customWidth="1"/>
    <col min="2" max="2" width="30.85546875" style="5" customWidth="1"/>
    <col min="3" max="3" width="11.5703125" style="5" customWidth="1"/>
    <col min="4" max="4" width="19.140625" style="5" customWidth="1"/>
    <col min="5" max="11" width="10.5703125" style="5" customWidth="1"/>
    <col min="12" max="16384" width="9.140625" style="5"/>
  </cols>
  <sheetData>
    <row r="1" spans="1:11" ht="45.75" customHeight="1" x14ac:dyDescent="0.25">
      <c r="G1" s="93" t="s">
        <v>310</v>
      </c>
      <c r="H1" s="94"/>
      <c r="I1" s="94"/>
      <c r="J1" s="94"/>
      <c r="K1" s="94"/>
    </row>
    <row r="2" spans="1:11" ht="77.25" customHeight="1" x14ac:dyDescent="0.25">
      <c r="E2" s="4"/>
      <c r="F2" s="4"/>
      <c r="G2" s="96" t="s">
        <v>279</v>
      </c>
      <c r="H2" s="96"/>
      <c r="I2" s="96"/>
      <c r="J2" s="96"/>
      <c r="K2" s="96"/>
    </row>
    <row r="3" spans="1:11" x14ac:dyDescent="0.25">
      <c r="E3" s="4"/>
      <c r="F3" s="4"/>
      <c r="G3" s="64"/>
      <c r="H3" s="64"/>
      <c r="I3" s="64"/>
      <c r="J3" s="64"/>
      <c r="K3" s="64"/>
    </row>
    <row r="4" spans="1:11" s="68" customFormat="1" ht="31.5" customHeight="1" x14ac:dyDescent="0.25">
      <c r="A4" s="99" t="s">
        <v>280</v>
      </c>
      <c r="B4" s="99"/>
      <c r="C4" s="99"/>
      <c r="D4" s="99"/>
      <c r="E4" s="99"/>
      <c r="F4" s="99"/>
      <c r="G4" s="99"/>
      <c r="H4" s="99"/>
      <c r="I4" s="99"/>
      <c r="J4" s="99"/>
      <c r="K4" s="99"/>
    </row>
    <row r="5" spans="1:11" s="68" customFormat="1" ht="15.75" customHeight="1" x14ac:dyDescent="0.25"/>
    <row r="6" spans="1:11" s="68" customFormat="1" ht="41.45" customHeight="1" x14ac:dyDescent="0.25">
      <c r="A6" s="97" t="s">
        <v>170</v>
      </c>
      <c r="B6" s="97" t="s">
        <v>169</v>
      </c>
      <c r="C6" s="97" t="s">
        <v>74</v>
      </c>
      <c r="D6" s="98" t="s">
        <v>177</v>
      </c>
      <c r="E6" s="97" t="s">
        <v>274</v>
      </c>
      <c r="F6" s="97"/>
      <c r="G6" s="97"/>
      <c r="H6" s="97"/>
      <c r="I6" s="97"/>
      <c r="J6" s="97"/>
      <c r="K6" s="97"/>
    </row>
    <row r="7" spans="1:11" s="68" customFormat="1" ht="41.45" customHeight="1" x14ac:dyDescent="0.25">
      <c r="A7" s="97"/>
      <c r="B7" s="97"/>
      <c r="C7" s="97"/>
      <c r="D7" s="98"/>
      <c r="E7" s="67">
        <v>2024</v>
      </c>
      <c r="F7" s="67">
        <v>2025</v>
      </c>
      <c r="G7" s="67">
        <v>2026</v>
      </c>
      <c r="H7" s="67">
        <v>2027</v>
      </c>
      <c r="I7" s="67">
        <v>2028</v>
      </c>
      <c r="J7" s="67">
        <v>2029</v>
      </c>
      <c r="K7" s="67">
        <v>2030</v>
      </c>
    </row>
    <row r="8" spans="1:11" s="68" customFormat="1" ht="75" x14ac:dyDescent="0.25">
      <c r="A8" s="95" t="s">
        <v>160</v>
      </c>
      <c r="B8" s="63" t="s">
        <v>266</v>
      </c>
      <c r="C8" s="62" t="s">
        <v>161</v>
      </c>
      <c r="D8" s="59">
        <v>311.8</v>
      </c>
      <c r="E8" s="59">
        <v>287.5</v>
      </c>
      <c r="F8" s="59">
        <v>238.5</v>
      </c>
      <c r="G8" s="59">
        <v>238.5</v>
      </c>
      <c r="H8" s="59">
        <v>238.5</v>
      </c>
      <c r="I8" s="59">
        <v>238.5</v>
      </c>
      <c r="J8" s="59">
        <v>238.5</v>
      </c>
      <c r="K8" s="59">
        <v>238.5</v>
      </c>
    </row>
    <row r="9" spans="1:11" s="68" customFormat="1" ht="75" x14ac:dyDescent="0.25">
      <c r="A9" s="95"/>
      <c r="B9" s="63" t="s">
        <v>267</v>
      </c>
      <c r="C9" s="62" t="s">
        <v>162</v>
      </c>
      <c r="D9" s="59">
        <v>2762.7</v>
      </c>
      <c r="E9" s="60">
        <f>3320.3+34.259+556.44</f>
        <v>3910.9990000000003</v>
      </c>
      <c r="F9" s="60">
        <v>1550.5</v>
      </c>
      <c r="G9" s="60">
        <v>1550.5</v>
      </c>
      <c r="H9" s="60">
        <v>1550.5</v>
      </c>
      <c r="I9" s="60">
        <v>1550.5</v>
      </c>
      <c r="J9" s="60">
        <v>1550.5</v>
      </c>
      <c r="K9" s="60">
        <v>1550.5</v>
      </c>
    </row>
    <row r="10" spans="1:11" s="68" customFormat="1" ht="75" x14ac:dyDescent="0.25">
      <c r="A10" s="95"/>
      <c r="B10" s="63" t="s">
        <v>269</v>
      </c>
      <c r="C10" s="62"/>
      <c r="D10" s="61"/>
      <c r="E10" s="60"/>
      <c r="F10" s="60"/>
      <c r="G10" s="60"/>
      <c r="H10" s="60"/>
      <c r="I10" s="60"/>
      <c r="J10" s="60"/>
      <c r="K10" s="60"/>
    </row>
    <row r="11" spans="1:11" s="68" customFormat="1" x14ac:dyDescent="0.25">
      <c r="A11" s="95"/>
      <c r="B11" s="63" t="s">
        <v>181</v>
      </c>
      <c r="C11" s="62" t="s">
        <v>166</v>
      </c>
      <c r="D11" s="59">
        <v>68.900000000000006</v>
      </c>
      <c r="E11" s="59">
        <v>81.8</v>
      </c>
      <c r="F11" s="59">
        <v>86.2</v>
      </c>
      <c r="G11" s="59">
        <v>86.2</v>
      </c>
      <c r="H11" s="59">
        <v>86.2</v>
      </c>
      <c r="I11" s="59">
        <v>86.2</v>
      </c>
      <c r="J11" s="59">
        <v>86.2</v>
      </c>
      <c r="K11" s="59">
        <v>86.2</v>
      </c>
    </row>
    <row r="12" spans="1:11" s="68" customFormat="1" x14ac:dyDescent="0.25">
      <c r="A12" s="95"/>
      <c r="B12" s="63" t="s">
        <v>167</v>
      </c>
      <c r="C12" s="62" t="s">
        <v>166</v>
      </c>
      <c r="D12" s="59">
        <v>246.8</v>
      </c>
      <c r="E12" s="59">
        <v>235.3</v>
      </c>
      <c r="F12" s="59">
        <v>67.599999999999994</v>
      </c>
      <c r="G12" s="59">
        <v>67.599999999999994</v>
      </c>
      <c r="H12" s="59">
        <v>67.599999999999994</v>
      </c>
      <c r="I12" s="59">
        <v>67.599999999999994</v>
      </c>
      <c r="J12" s="59">
        <v>67.599999999999994</v>
      </c>
      <c r="K12" s="59">
        <v>67.599999999999994</v>
      </c>
    </row>
    <row r="13" spans="1:11" s="68" customFormat="1" x14ac:dyDescent="0.25">
      <c r="A13" s="95"/>
      <c r="B13" s="63" t="s">
        <v>270</v>
      </c>
      <c r="C13" s="62" t="s">
        <v>166</v>
      </c>
      <c r="D13" s="59">
        <v>72.599999999999994</v>
      </c>
      <c r="E13" s="59">
        <v>74</v>
      </c>
      <c r="F13" s="59"/>
      <c r="G13" s="59"/>
      <c r="H13" s="59"/>
      <c r="I13" s="59"/>
      <c r="J13" s="59"/>
      <c r="K13" s="59"/>
    </row>
    <row r="14" spans="1:11" s="68" customFormat="1" x14ac:dyDescent="0.25">
      <c r="A14" s="95"/>
      <c r="B14" s="63" t="s">
        <v>271</v>
      </c>
      <c r="C14" s="62" t="s">
        <v>166</v>
      </c>
      <c r="D14" s="59">
        <v>36.6</v>
      </c>
      <c r="E14" s="59">
        <v>39</v>
      </c>
      <c r="F14" s="59">
        <v>38</v>
      </c>
      <c r="G14" s="59">
        <v>38</v>
      </c>
      <c r="H14" s="59">
        <v>38</v>
      </c>
      <c r="I14" s="59">
        <v>38</v>
      </c>
      <c r="J14" s="59">
        <v>38</v>
      </c>
      <c r="K14" s="59">
        <v>38</v>
      </c>
    </row>
    <row r="15" spans="1:11" s="68" customFormat="1" x14ac:dyDescent="0.25">
      <c r="A15" s="95"/>
      <c r="B15" s="63" t="s">
        <v>272</v>
      </c>
      <c r="C15" s="62" t="s">
        <v>166</v>
      </c>
      <c r="D15" s="59">
        <v>86.7</v>
      </c>
      <c r="E15" s="59">
        <v>76.5</v>
      </c>
      <c r="F15" s="59">
        <v>50.4</v>
      </c>
      <c r="G15" s="59">
        <v>50.4</v>
      </c>
      <c r="H15" s="59">
        <v>50.4</v>
      </c>
      <c r="I15" s="59">
        <v>50.4</v>
      </c>
      <c r="J15" s="59">
        <v>50.4</v>
      </c>
      <c r="K15" s="59">
        <v>50.4</v>
      </c>
    </row>
    <row r="16" spans="1:11" s="68" customFormat="1" ht="75" x14ac:dyDescent="0.25">
      <c r="A16" s="95"/>
      <c r="B16" s="63" t="s">
        <v>268</v>
      </c>
      <c r="C16" s="62"/>
      <c r="D16" s="62"/>
      <c r="E16" s="62"/>
      <c r="F16" s="62"/>
      <c r="G16" s="62"/>
      <c r="H16" s="62"/>
      <c r="I16" s="62"/>
      <c r="J16" s="62"/>
      <c r="K16" s="62"/>
    </row>
    <row r="17" spans="1:11" s="68" customFormat="1" x14ac:dyDescent="0.25">
      <c r="A17" s="95"/>
      <c r="B17" s="63" t="s">
        <v>163</v>
      </c>
      <c r="C17" s="62" t="s">
        <v>164</v>
      </c>
      <c r="D17" s="62">
        <v>229</v>
      </c>
      <c r="E17" s="62">
        <f>229+10+5</f>
        <v>244</v>
      </c>
      <c r="F17" s="62">
        <v>249</v>
      </c>
      <c r="G17" s="62">
        <v>239</v>
      </c>
      <c r="H17" s="62">
        <v>239</v>
      </c>
      <c r="I17" s="62">
        <v>239</v>
      </c>
      <c r="J17" s="62">
        <v>239</v>
      </c>
      <c r="K17" s="62">
        <v>239</v>
      </c>
    </row>
    <row r="18" spans="1:11" s="68" customFormat="1" x14ac:dyDescent="0.25">
      <c r="A18" s="95"/>
      <c r="B18" s="63" t="s">
        <v>165</v>
      </c>
      <c r="C18" s="62" t="s">
        <v>166</v>
      </c>
      <c r="D18" s="62">
        <v>25</v>
      </c>
      <c r="E18" s="62">
        <v>30</v>
      </c>
      <c r="F18" s="62">
        <v>19</v>
      </c>
      <c r="G18" s="62">
        <v>25</v>
      </c>
      <c r="H18" s="62">
        <v>24</v>
      </c>
      <c r="I18" s="62">
        <v>24</v>
      </c>
      <c r="J18" s="62">
        <v>24</v>
      </c>
      <c r="K18" s="62">
        <v>24</v>
      </c>
    </row>
    <row r="19" spans="1:11" s="68" customFormat="1" ht="75" x14ac:dyDescent="0.25">
      <c r="A19" s="65" t="s">
        <v>304</v>
      </c>
      <c r="B19" s="63" t="s">
        <v>305</v>
      </c>
      <c r="C19" s="62" t="s">
        <v>156</v>
      </c>
      <c r="D19" s="62">
        <v>100</v>
      </c>
      <c r="E19" s="62">
        <v>100</v>
      </c>
      <c r="F19" s="62">
        <v>100</v>
      </c>
      <c r="G19" s="62">
        <v>100</v>
      </c>
      <c r="H19" s="62">
        <v>100</v>
      </c>
      <c r="I19" s="62">
        <v>100</v>
      </c>
      <c r="J19" s="62">
        <v>100</v>
      </c>
      <c r="K19" s="62">
        <v>100</v>
      </c>
    </row>
    <row r="20" spans="1:11" s="68" customFormat="1" ht="60" x14ac:dyDescent="0.25">
      <c r="A20" s="65" t="s">
        <v>306</v>
      </c>
      <c r="B20" s="63" t="s">
        <v>307</v>
      </c>
      <c r="C20" s="62" t="s">
        <v>156</v>
      </c>
      <c r="D20" s="62">
        <v>100</v>
      </c>
      <c r="E20" s="62">
        <v>100</v>
      </c>
      <c r="F20" s="62">
        <v>100</v>
      </c>
      <c r="G20" s="62">
        <v>100</v>
      </c>
      <c r="H20" s="62">
        <v>100</v>
      </c>
      <c r="I20" s="62">
        <v>100</v>
      </c>
      <c r="J20" s="62">
        <v>100</v>
      </c>
      <c r="K20" s="62">
        <v>100</v>
      </c>
    </row>
    <row r="21" spans="1:11" s="68" customFormat="1" ht="90" x14ac:dyDescent="0.25">
      <c r="A21" s="65" t="s">
        <v>168</v>
      </c>
      <c r="B21" s="63" t="s">
        <v>265</v>
      </c>
      <c r="C21" s="62" t="s">
        <v>156</v>
      </c>
      <c r="D21" s="62">
        <v>100</v>
      </c>
      <c r="E21" s="62">
        <v>100</v>
      </c>
      <c r="F21" s="62">
        <v>100</v>
      </c>
      <c r="G21" s="62">
        <v>100</v>
      </c>
      <c r="H21" s="62">
        <v>100</v>
      </c>
      <c r="I21" s="62">
        <v>100</v>
      </c>
      <c r="J21" s="62">
        <v>100</v>
      </c>
      <c r="K21" s="62">
        <v>100</v>
      </c>
    </row>
  </sheetData>
  <mergeCells count="9">
    <mergeCell ref="G1:K1"/>
    <mergeCell ref="A8:A18"/>
    <mergeCell ref="G2:K2"/>
    <mergeCell ref="E6:K6"/>
    <mergeCell ref="C6:C7"/>
    <mergeCell ref="D6:D7"/>
    <mergeCell ref="B6:B7"/>
    <mergeCell ref="A6:A7"/>
    <mergeCell ref="A4:K4"/>
  </mergeCells>
  <pageMargins left="0.70866141732283472" right="0.31496062992125984" top="0.35433070866141736" bottom="0.74803149606299213" header="0.31496062992125984" footer="0.31496062992125984"/>
  <pageSetup paperSize="9" scale="83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J95"/>
  <sheetViews>
    <sheetView zoomScale="85" zoomScaleNormal="85" zoomScaleSheetLayoutView="50" workbookViewId="0">
      <pane xSplit="4" ySplit="8" topLeftCell="R9" activePane="bottomRight" state="frozen"/>
      <selection pane="topRight" activeCell="E1" sqref="E1"/>
      <selection pane="bottomLeft" activeCell="A8" sqref="A8"/>
      <selection pane="bottomRight" activeCell="AB2" sqref="AB2:AJ2"/>
    </sheetView>
  </sheetViews>
  <sheetFormatPr defaultColWidth="9.140625" defaultRowHeight="15" outlineLevelRow="3" x14ac:dyDescent="0.25"/>
  <cols>
    <col min="1" max="1" width="9.140625" style="69" customWidth="1"/>
    <col min="2" max="2" width="36.85546875" style="69" customWidth="1"/>
    <col min="3" max="3" width="27.7109375" style="69" customWidth="1"/>
    <col min="4" max="4" width="20.85546875" style="69" customWidth="1"/>
    <col min="5" max="5" width="12.42578125" style="70" bestFit="1" customWidth="1"/>
    <col min="6" max="6" width="8" style="69" bestFit="1" customWidth="1"/>
    <col min="7" max="7" width="12.42578125" style="69" bestFit="1" customWidth="1" collapsed="1"/>
    <col min="8" max="8" width="8" style="69" bestFit="1" customWidth="1"/>
    <col min="9" max="9" width="12.42578125" style="70" bestFit="1" customWidth="1"/>
    <col min="10" max="10" width="8" style="69" bestFit="1" customWidth="1"/>
    <col min="11" max="11" width="12.42578125" style="69" bestFit="1" customWidth="1" collapsed="1"/>
    <col min="12" max="12" width="8" style="71" bestFit="1" customWidth="1"/>
    <col min="13" max="13" width="12.42578125" style="70" bestFit="1" customWidth="1"/>
    <col min="14" max="14" width="8" style="69" bestFit="1" customWidth="1"/>
    <col min="15" max="15" width="12.42578125" style="69" bestFit="1" customWidth="1"/>
    <col min="16" max="16" width="8" style="71" customWidth="1"/>
    <col min="17" max="17" width="12.42578125" style="70" bestFit="1" customWidth="1"/>
    <col min="18" max="18" width="8" style="69" bestFit="1" customWidth="1"/>
    <col min="19" max="19" width="12.42578125" style="69" bestFit="1" customWidth="1"/>
    <col min="20" max="20" width="8" style="71" bestFit="1" customWidth="1"/>
    <col min="21" max="21" width="12.42578125" style="70" bestFit="1" customWidth="1"/>
    <col min="22" max="22" width="8" style="69" bestFit="1" customWidth="1"/>
    <col min="23" max="23" width="12.42578125" style="69" bestFit="1" customWidth="1"/>
    <col min="24" max="24" width="8" style="71" bestFit="1" customWidth="1"/>
    <col min="25" max="25" width="12.42578125" style="70" bestFit="1" customWidth="1"/>
    <col min="26" max="26" width="8" style="69" bestFit="1" customWidth="1"/>
    <col min="27" max="27" width="12.42578125" style="69" bestFit="1" customWidth="1"/>
    <col min="28" max="28" width="8" style="71" bestFit="1" customWidth="1"/>
    <col min="29" max="29" width="12.42578125" style="70" bestFit="1" customWidth="1"/>
    <col min="30" max="30" width="8" style="69" bestFit="1" customWidth="1"/>
    <col min="31" max="31" width="12.42578125" style="69" bestFit="1" customWidth="1"/>
    <col min="32" max="32" width="8" style="71" bestFit="1" customWidth="1"/>
    <col min="33" max="33" width="12.42578125" style="70" bestFit="1" customWidth="1"/>
    <col min="34" max="34" width="8" style="69" bestFit="1" customWidth="1"/>
    <col min="35" max="35" width="12.42578125" style="69" bestFit="1" customWidth="1"/>
    <col min="36" max="36" width="8" style="71" bestFit="1" customWidth="1"/>
    <col min="37" max="16384" width="9.140625" style="69"/>
  </cols>
  <sheetData>
    <row r="1" spans="1:36" ht="45" customHeight="1" x14ac:dyDescent="0.25">
      <c r="AB1" s="93" t="s">
        <v>311</v>
      </c>
      <c r="AC1" s="94"/>
      <c r="AD1" s="94"/>
      <c r="AE1" s="94"/>
      <c r="AF1" s="94"/>
      <c r="AG1" s="94"/>
      <c r="AH1" s="94"/>
      <c r="AI1" s="94"/>
      <c r="AJ1" s="94"/>
    </row>
    <row r="2" spans="1:36" s="72" customFormat="1" ht="63.75" customHeight="1" x14ac:dyDescent="0.25">
      <c r="B2" s="73"/>
      <c r="C2" s="74"/>
      <c r="D2" s="74"/>
      <c r="E2" s="75"/>
      <c r="F2" s="76"/>
      <c r="G2" s="76"/>
      <c r="H2" s="96"/>
      <c r="I2" s="96"/>
      <c r="J2" s="96"/>
      <c r="K2" s="96"/>
      <c r="L2" s="96"/>
      <c r="M2" s="96"/>
      <c r="N2" s="96"/>
      <c r="O2" s="96"/>
      <c r="P2" s="96"/>
      <c r="AB2" s="96" t="s">
        <v>278</v>
      </c>
      <c r="AC2" s="96"/>
      <c r="AD2" s="96"/>
      <c r="AE2" s="96"/>
      <c r="AF2" s="96"/>
      <c r="AG2" s="96"/>
      <c r="AH2" s="96"/>
      <c r="AI2" s="96"/>
      <c r="AJ2" s="96"/>
    </row>
    <row r="3" spans="1:36" s="72" customFormat="1" x14ac:dyDescent="0.25">
      <c r="B3" s="73"/>
      <c r="C3" s="74"/>
      <c r="D3" s="74"/>
      <c r="E3" s="75"/>
      <c r="F3" s="76"/>
      <c r="G3" s="76"/>
      <c r="H3" s="76"/>
      <c r="I3" s="4"/>
      <c r="J3" s="4"/>
      <c r="AF3" s="66"/>
      <c r="AG3" s="66"/>
      <c r="AH3" s="66"/>
      <c r="AI3" s="66"/>
      <c r="AJ3" s="66"/>
    </row>
    <row r="4" spans="1:36" ht="42" customHeight="1" x14ac:dyDescent="0.25">
      <c r="B4" s="100" t="s">
        <v>277</v>
      </c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1"/>
      <c r="R4" s="101"/>
      <c r="S4" s="101"/>
      <c r="T4" s="101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</row>
    <row r="6" spans="1:36" ht="15.75" customHeight="1" x14ac:dyDescent="0.25">
      <c r="A6" s="113" t="s">
        <v>2</v>
      </c>
      <c r="B6" s="113" t="s">
        <v>4</v>
      </c>
      <c r="C6" s="113" t="s">
        <v>69</v>
      </c>
      <c r="D6" s="113" t="s">
        <v>0</v>
      </c>
      <c r="E6" s="116" t="s">
        <v>200</v>
      </c>
      <c r="F6" s="117"/>
      <c r="G6" s="117"/>
      <c r="H6" s="118"/>
      <c r="I6" s="108" t="s">
        <v>180</v>
      </c>
      <c r="J6" s="109"/>
      <c r="K6" s="109"/>
      <c r="L6" s="110"/>
      <c r="M6" s="108" t="s">
        <v>179</v>
      </c>
      <c r="N6" s="109"/>
      <c r="O6" s="109"/>
      <c r="P6" s="110"/>
      <c r="Q6" s="108" t="s">
        <v>201</v>
      </c>
      <c r="R6" s="109"/>
      <c r="S6" s="109"/>
      <c r="T6" s="110"/>
      <c r="U6" s="108" t="s">
        <v>202</v>
      </c>
      <c r="V6" s="109"/>
      <c r="W6" s="109"/>
      <c r="X6" s="110"/>
      <c r="Y6" s="108" t="s">
        <v>203</v>
      </c>
      <c r="Z6" s="109"/>
      <c r="AA6" s="109"/>
      <c r="AB6" s="110"/>
      <c r="AC6" s="108" t="s">
        <v>204</v>
      </c>
      <c r="AD6" s="109"/>
      <c r="AE6" s="109"/>
      <c r="AF6" s="110"/>
      <c r="AG6" s="108" t="s">
        <v>205</v>
      </c>
      <c r="AH6" s="109"/>
      <c r="AI6" s="109"/>
      <c r="AJ6" s="110"/>
    </row>
    <row r="7" spans="1:36" ht="18.75" customHeight="1" x14ac:dyDescent="0.25">
      <c r="A7" s="114"/>
      <c r="B7" s="114"/>
      <c r="C7" s="114"/>
      <c r="D7" s="114"/>
      <c r="E7" s="111" t="s">
        <v>1</v>
      </c>
      <c r="F7" s="105" t="s">
        <v>3</v>
      </c>
      <c r="G7" s="106"/>
      <c r="H7" s="107"/>
      <c r="I7" s="111" t="s">
        <v>1</v>
      </c>
      <c r="J7" s="105" t="s">
        <v>3</v>
      </c>
      <c r="K7" s="106"/>
      <c r="L7" s="107"/>
      <c r="M7" s="111" t="s">
        <v>1</v>
      </c>
      <c r="N7" s="105" t="s">
        <v>3</v>
      </c>
      <c r="O7" s="106"/>
      <c r="P7" s="107"/>
      <c r="Q7" s="111" t="s">
        <v>1</v>
      </c>
      <c r="R7" s="105" t="s">
        <v>3</v>
      </c>
      <c r="S7" s="106"/>
      <c r="T7" s="107"/>
      <c r="U7" s="111" t="s">
        <v>1</v>
      </c>
      <c r="V7" s="105" t="s">
        <v>3</v>
      </c>
      <c r="W7" s="106"/>
      <c r="X7" s="107"/>
      <c r="Y7" s="111" t="s">
        <v>1</v>
      </c>
      <c r="Z7" s="105" t="s">
        <v>3</v>
      </c>
      <c r="AA7" s="106"/>
      <c r="AB7" s="107"/>
      <c r="AC7" s="111" t="s">
        <v>1</v>
      </c>
      <c r="AD7" s="105" t="s">
        <v>3</v>
      </c>
      <c r="AE7" s="106"/>
      <c r="AF7" s="107"/>
      <c r="AG7" s="111" t="s">
        <v>1</v>
      </c>
      <c r="AH7" s="105" t="s">
        <v>3</v>
      </c>
      <c r="AI7" s="106"/>
      <c r="AJ7" s="107"/>
    </row>
    <row r="8" spans="1:36" s="78" customFormat="1" ht="112.9" customHeight="1" x14ac:dyDescent="0.25">
      <c r="A8" s="115"/>
      <c r="B8" s="115"/>
      <c r="C8" s="115"/>
      <c r="D8" s="115"/>
      <c r="E8" s="112"/>
      <c r="F8" s="77" t="s">
        <v>25</v>
      </c>
      <c r="G8" s="77" t="s">
        <v>26</v>
      </c>
      <c r="H8" s="77" t="s">
        <v>273</v>
      </c>
      <c r="I8" s="112"/>
      <c r="J8" s="77" t="s">
        <v>25</v>
      </c>
      <c r="K8" s="77" t="s">
        <v>26</v>
      </c>
      <c r="L8" s="77" t="s">
        <v>273</v>
      </c>
      <c r="M8" s="112"/>
      <c r="N8" s="77" t="s">
        <v>25</v>
      </c>
      <c r="O8" s="77" t="s">
        <v>26</v>
      </c>
      <c r="P8" s="77" t="s">
        <v>273</v>
      </c>
      <c r="Q8" s="112"/>
      <c r="R8" s="77" t="s">
        <v>25</v>
      </c>
      <c r="S8" s="77" t="s">
        <v>26</v>
      </c>
      <c r="T8" s="77" t="s">
        <v>273</v>
      </c>
      <c r="U8" s="112"/>
      <c r="V8" s="77" t="s">
        <v>25</v>
      </c>
      <c r="W8" s="77" t="s">
        <v>26</v>
      </c>
      <c r="X8" s="77" t="s">
        <v>273</v>
      </c>
      <c r="Y8" s="112"/>
      <c r="Z8" s="77" t="s">
        <v>25</v>
      </c>
      <c r="AA8" s="77" t="s">
        <v>26</v>
      </c>
      <c r="AB8" s="77" t="s">
        <v>273</v>
      </c>
      <c r="AC8" s="112"/>
      <c r="AD8" s="77" t="s">
        <v>25</v>
      </c>
      <c r="AE8" s="77" t="s">
        <v>26</v>
      </c>
      <c r="AF8" s="77" t="s">
        <v>273</v>
      </c>
      <c r="AG8" s="112"/>
      <c r="AH8" s="77" t="s">
        <v>25</v>
      </c>
      <c r="AI8" s="77" t="s">
        <v>26</v>
      </c>
      <c r="AJ8" s="77" t="s">
        <v>273</v>
      </c>
    </row>
    <row r="9" spans="1:36" s="80" customFormat="1" x14ac:dyDescent="0.25">
      <c r="A9" s="79">
        <v>1</v>
      </c>
      <c r="B9" s="79">
        <v>2</v>
      </c>
      <c r="C9" s="79">
        <v>3</v>
      </c>
      <c r="D9" s="79">
        <v>4</v>
      </c>
      <c r="E9" s="79">
        <v>5</v>
      </c>
      <c r="F9" s="79">
        <v>6</v>
      </c>
      <c r="G9" s="79">
        <v>7</v>
      </c>
      <c r="H9" s="79">
        <v>8</v>
      </c>
      <c r="I9" s="79">
        <v>9</v>
      </c>
      <c r="J9" s="79">
        <v>10</v>
      </c>
      <c r="K9" s="79">
        <v>11</v>
      </c>
      <c r="L9" s="79">
        <v>12</v>
      </c>
      <c r="M9" s="79">
        <v>13</v>
      </c>
      <c r="N9" s="79">
        <v>14</v>
      </c>
      <c r="O9" s="79">
        <v>15</v>
      </c>
      <c r="P9" s="79">
        <v>16</v>
      </c>
      <c r="Q9" s="79">
        <v>17</v>
      </c>
      <c r="R9" s="79">
        <v>18</v>
      </c>
      <c r="S9" s="79">
        <v>19</v>
      </c>
      <c r="T9" s="79">
        <v>20</v>
      </c>
      <c r="U9" s="79">
        <v>21</v>
      </c>
      <c r="V9" s="79">
        <v>22</v>
      </c>
      <c r="W9" s="79">
        <v>23</v>
      </c>
      <c r="X9" s="79">
        <v>24</v>
      </c>
      <c r="Y9" s="79">
        <v>25</v>
      </c>
      <c r="Z9" s="79">
        <v>26</v>
      </c>
      <c r="AA9" s="79">
        <v>27</v>
      </c>
      <c r="AB9" s="79">
        <v>28</v>
      </c>
      <c r="AC9" s="79">
        <v>29</v>
      </c>
      <c r="AD9" s="79">
        <v>30</v>
      </c>
      <c r="AE9" s="79">
        <v>31</v>
      </c>
      <c r="AF9" s="79">
        <v>32</v>
      </c>
      <c r="AG9" s="79">
        <v>33</v>
      </c>
      <c r="AH9" s="79">
        <v>34</v>
      </c>
      <c r="AI9" s="79">
        <v>35</v>
      </c>
      <c r="AJ9" s="79">
        <v>36</v>
      </c>
    </row>
    <row r="10" spans="1:36" s="83" customFormat="1" ht="26.25" customHeight="1" outlineLevel="1" x14ac:dyDescent="0.25">
      <c r="A10" s="81"/>
      <c r="B10" s="104" t="s">
        <v>206</v>
      </c>
      <c r="C10" s="104"/>
      <c r="D10" s="104"/>
      <c r="E10" s="82">
        <f>E11+E31+E71+E51</f>
        <v>720194.80000000016</v>
      </c>
      <c r="F10" s="82">
        <f t="shared" ref="F10:G10" si="0">F11+F31+F71+F51</f>
        <v>0</v>
      </c>
      <c r="G10" s="82">
        <f t="shared" si="0"/>
        <v>720194.80000000016</v>
      </c>
      <c r="H10" s="82">
        <f>H11+H31+H71</f>
        <v>0</v>
      </c>
      <c r="I10" s="82">
        <f>I11+I31+I71+I51</f>
        <v>106629.70000000001</v>
      </c>
      <c r="J10" s="82">
        <f t="shared" ref="J10:AI10" si="1">J11+J31+J71+J51</f>
        <v>0</v>
      </c>
      <c r="K10" s="82">
        <f t="shared" si="1"/>
        <v>106629.70000000001</v>
      </c>
      <c r="L10" s="82">
        <f t="shared" si="1"/>
        <v>0</v>
      </c>
      <c r="M10" s="82">
        <f t="shared" si="1"/>
        <v>100333.39999999998</v>
      </c>
      <c r="N10" s="82">
        <f t="shared" si="1"/>
        <v>0</v>
      </c>
      <c r="O10" s="82">
        <f t="shared" si="1"/>
        <v>100333.39999999998</v>
      </c>
      <c r="P10" s="82">
        <f t="shared" si="1"/>
        <v>0</v>
      </c>
      <c r="Q10" s="82">
        <f t="shared" si="1"/>
        <v>100572.1</v>
      </c>
      <c r="R10" s="82">
        <f t="shared" si="1"/>
        <v>0</v>
      </c>
      <c r="S10" s="82">
        <f t="shared" si="1"/>
        <v>100572.1</v>
      </c>
      <c r="T10" s="82">
        <f t="shared" si="1"/>
        <v>0</v>
      </c>
      <c r="U10" s="82">
        <f>U11+U31+U71+U51</f>
        <v>106495.2</v>
      </c>
      <c r="V10" s="82">
        <f t="shared" si="1"/>
        <v>0</v>
      </c>
      <c r="W10" s="82">
        <f t="shared" si="1"/>
        <v>106495.2</v>
      </c>
      <c r="X10" s="82">
        <f t="shared" si="1"/>
        <v>0</v>
      </c>
      <c r="Y10" s="82">
        <f t="shared" si="1"/>
        <v>102054.8</v>
      </c>
      <c r="Z10" s="82">
        <f t="shared" si="1"/>
        <v>0</v>
      </c>
      <c r="AA10" s="82">
        <f t="shared" si="1"/>
        <v>102054.8</v>
      </c>
      <c r="AB10" s="82">
        <f t="shared" si="1"/>
        <v>0</v>
      </c>
      <c r="AC10" s="82">
        <f t="shared" si="1"/>
        <v>102054.8</v>
      </c>
      <c r="AD10" s="82">
        <f t="shared" si="1"/>
        <v>0</v>
      </c>
      <c r="AE10" s="82">
        <f t="shared" si="1"/>
        <v>102054.8</v>
      </c>
      <c r="AF10" s="82">
        <f t="shared" si="1"/>
        <v>0</v>
      </c>
      <c r="AG10" s="82">
        <f t="shared" si="1"/>
        <v>102054.8</v>
      </c>
      <c r="AH10" s="82">
        <f t="shared" si="1"/>
        <v>0</v>
      </c>
      <c r="AI10" s="82">
        <f t="shared" si="1"/>
        <v>102054.8</v>
      </c>
      <c r="AJ10" s="82">
        <f>AJ11+AJ31+AJ71</f>
        <v>0</v>
      </c>
    </row>
    <row r="11" spans="1:36" s="83" customFormat="1" ht="47.25" customHeight="1" outlineLevel="2" x14ac:dyDescent="0.25">
      <c r="A11" s="81" t="s">
        <v>207</v>
      </c>
      <c r="B11" s="103" t="s">
        <v>178</v>
      </c>
      <c r="C11" s="103"/>
      <c r="D11" s="103"/>
      <c r="E11" s="82">
        <f>SUM(E12:E30)</f>
        <v>343662.20000000013</v>
      </c>
      <c r="F11" s="82">
        <f t="shared" ref="F11:H11" si="2">SUM(F12:F30)</f>
        <v>0</v>
      </c>
      <c r="G11" s="82">
        <f t="shared" si="2"/>
        <v>343662.20000000013</v>
      </c>
      <c r="H11" s="82">
        <f t="shared" si="2"/>
        <v>0</v>
      </c>
      <c r="I11" s="82">
        <f>SUM(I12:I30)</f>
        <v>53863.5</v>
      </c>
      <c r="J11" s="82">
        <f t="shared" ref="J11" si="3">SUM(J12:J30)</f>
        <v>0</v>
      </c>
      <c r="K11" s="82">
        <f>SUM(K12:K30)</f>
        <v>53863.5</v>
      </c>
      <c r="L11" s="82">
        <f>SUM(L12:L28)</f>
        <v>0</v>
      </c>
      <c r="M11" s="82">
        <f>SUM(M12:M30)</f>
        <v>45641.699999999983</v>
      </c>
      <c r="N11" s="82">
        <f t="shared" ref="N11" si="4">SUM(N12:N30)</f>
        <v>0</v>
      </c>
      <c r="O11" s="82">
        <f>SUM(O12:O30)</f>
        <v>45641.699999999983</v>
      </c>
      <c r="P11" s="82">
        <f>SUM(P12:P28)</f>
        <v>0</v>
      </c>
      <c r="Q11" s="82">
        <f t="shared" ref="Q11:S11" si="5">SUM(Q12:Q30)</f>
        <v>47345.8</v>
      </c>
      <c r="R11" s="82">
        <f t="shared" si="5"/>
        <v>0</v>
      </c>
      <c r="S11" s="82">
        <f t="shared" si="5"/>
        <v>47345.8</v>
      </c>
      <c r="T11" s="82">
        <f>SUM(T12:T28)</f>
        <v>0</v>
      </c>
      <c r="U11" s="82">
        <f t="shared" ref="U11:W11" si="6">SUM(U12:U30)</f>
        <v>49202.8</v>
      </c>
      <c r="V11" s="82">
        <f t="shared" si="6"/>
        <v>0</v>
      </c>
      <c r="W11" s="82">
        <f t="shared" si="6"/>
        <v>49202.8</v>
      </c>
      <c r="X11" s="82">
        <f>SUM(X12:X28)</f>
        <v>0</v>
      </c>
      <c r="Y11" s="82">
        <f t="shared" ref="Y11:AA11" si="7">SUM(Y12:Y30)</f>
        <v>49202.8</v>
      </c>
      <c r="Z11" s="82">
        <f t="shared" si="7"/>
        <v>0</v>
      </c>
      <c r="AA11" s="82">
        <f t="shared" si="7"/>
        <v>49202.8</v>
      </c>
      <c r="AB11" s="82">
        <f>SUM(AB12:AB28)</f>
        <v>0</v>
      </c>
      <c r="AC11" s="82">
        <f t="shared" ref="AC11:AE11" si="8">SUM(AC12:AC30)</f>
        <v>49202.8</v>
      </c>
      <c r="AD11" s="82">
        <f t="shared" si="8"/>
        <v>0</v>
      </c>
      <c r="AE11" s="82">
        <f t="shared" si="8"/>
        <v>49202.8</v>
      </c>
      <c r="AF11" s="82">
        <f>SUM(AF12:AF28)</f>
        <v>0</v>
      </c>
      <c r="AG11" s="82">
        <f t="shared" ref="AG11:AI11" si="9">SUM(AG12:AG30)</f>
        <v>49202.8</v>
      </c>
      <c r="AH11" s="82">
        <f t="shared" si="9"/>
        <v>0</v>
      </c>
      <c r="AI11" s="82">
        <f t="shared" si="9"/>
        <v>49202.8</v>
      </c>
      <c r="AJ11" s="82">
        <f>SUM(AJ12:AJ28)</f>
        <v>0</v>
      </c>
    </row>
    <row r="12" spans="1:36" ht="45" outlineLevel="3" x14ac:dyDescent="0.25">
      <c r="A12" s="84" t="s">
        <v>208</v>
      </c>
      <c r="B12" s="85" t="s">
        <v>182</v>
      </c>
      <c r="C12" s="86" t="s">
        <v>60</v>
      </c>
      <c r="D12" s="87" t="s">
        <v>275</v>
      </c>
      <c r="E12" s="88">
        <f t="shared" ref="E12:E30" si="10">SUM(F12:H12)</f>
        <v>32001.200000000001</v>
      </c>
      <c r="F12" s="89">
        <f>J12+N12+R12+V12+Z12+AD12+AH12</f>
        <v>0</v>
      </c>
      <c r="G12" s="89">
        <f>K12+O12+S12+W12+AA12+AE12+AI12</f>
        <v>32001.200000000001</v>
      </c>
      <c r="H12" s="89">
        <f t="shared" ref="H12" si="11">L12+P12+T12+X12+AB12+AF12+AJ12</f>
        <v>0</v>
      </c>
      <c r="I12" s="82">
        <f>SUM(J12:L12)</f>
        <v>7135.4</v>
      </c>
      <c r="J12" s="61">
        <v>0</v>
      </c>
      <c r="K12" s="61">
        <v>7135.4</v>
      </c>
      <c r="L12" s="61">
        <v>0</v>
      </c>
      <c r="M12" s="82">
        <f>SUM(N12:P12)</f>
        <v>3905.8</v>
      </c>
      <c r="N12" s="61">
        <v>0</v>
      </c>
      <c r="O12" s="61">
        <v>3905.8</v>
      </c>
      <c r="P12" s="61">
        <v>0</v>
      </c>
      <c r="Q12" s="82">
        <f>SUM(R12:T12)</f>
        <v>4062</v>
      </c>
      <c r="R12" s="61">
        <v>0</v>
      </c>
      <c r="S12" s="61">
        <v>4062</v>
      </c>
      <c r="T12" s="61">
        <v>0</v>
      </c>
      <c r="U12" s="82">
        <f>SUM(V12:X12)</f>
        <v>4224.5</v>
      </c>
      <c r="V12" s="61">
        <v>0</v>
      </c>
      <c r="W12" s="61">
        <v>4224.5</v>
      </c>
      <c r="X12" s="61">
        <v>0</v>
      </c>
      <c r="Y12" s="82">
        <f>SUM(Z12:AB12)</f>
        <v>4224.5</v>
      </c>
      <c r="Z12" s="61">
        <v>0</v>
      </c>
      <c r="AA12" s="61">
        <v>4224.5</v>
      </c>
      <c r="AB12" s="61">
        <v>0</v>
      </c>
      <c r="AC12" s="82">
        <f>SUM(AD12:AF12)</f>
        <v>4224.5</v>
      </c>
      <c r="AD12" s="61">
        <v>0</v>
      </c>
      <c r="AE12" s="61">
        <v>4224.5</v>
      </c>
      <c r="AF12" s="61">
        <v>0</v>
      </c>
      <c r="AG12" s="82">
        <f>SUM(AH12:AJ12)</f>
        <v>4224.5</v>
      </c>
      <c r="AH12" s="61">
        <v>0</v>
      </c>
      <c r="AI12" s="61">
        <v>4224.5</v>
      </c>
      <c r="AJ12" s="61">
        <v>0</v>
      </c>
    </row>
    <row r="13" spans="1:36" ht="45" outlineLevel="3" x14ac:dyDescent="0.25">
      <c r="A13" s="84" t="s">
        <v>209</v>
      </c>
      <c r="B13" s="85" t="s">
        <v>183</v>
      </c>
      <c r="C13" s="86" t="s">
        <v>60</v>
      </c>
      <c r="D13" s="87" t="s">
        <v>275</v>
      </c>
      <c r="E13" s="88">
        <f t="shared" si="10"/>
        <v>16303.400000000001</v>
      </c>
      <c r="F13" s="89">
        <f t="shared" ref="F13:F30" si="12">J13+N13+R13+V13+Z13+AD13+AH13</f>
        <v>0</v>
      </c>
      <c r="G13" s="89">
        <f t="shared" ref="G13:G30" si="13">K13+O13+S13+W13+AA13+AE13+AI13</f>
        <v>16303.400000000001</v>
      </c>
      <c r="H13" s="89">
        <f t="shared" ref="H13:H30" si="14">L13+P13+T13+X13+AB13+AF13+AJ13</f>
        <v>0</v>
      </c>
      <c r="I13" s="82">
        <f>SUM(J13:L13)</f>
        <v>1943.6</v>
      </c>
      <c r="J13" s="61">
        <v>0</v>
      </c>
      <c r="K13" s="61">
        <v>1943.6</v>
      </c>
      <c r="L13" s="61">
        <v>0</v>
      </c>
      <c r="M13" s="82">
        <f>SUM(N13:P13)</f>
        <v>2255.6</v>
      </c>
      <c r="N13" s="61">
        <v>0</v>
      </c>
      <c r="O13" s="61">
        <v>2255.6</v>
      </c>
      <c r="P13" s="61">
        <v>0</v>
      </c>
      <c r="Q13" s="82">
        <f>SUM(R13:T13)</f>
        <v>2345.8000000000002</v>
      </c>
      <c r="R13" s="61">
        <v>0</v>
      </c>
      <c r="S13" s="61">
        <v>2345.8000000000002</v>
      </c>
      <c r="T13" s="61">
        <v>0</v>
      </c>
      <c r="U13" s="82">
        <f>SUM(V13:X13)</f>
        <v>2439.6</v>
      </c>
      <c r="V13" s="61">
        <v>0</v>
      </c>
      <c r="W13" s="61">
        <v>2439.6</v>
      </c>
      <c r="X13" s="61">
        <v>0</v>
      </c>
      <c r="Y13" s="82">
        <f>SUM(Z13:AB13)</f>
        <v>2439.6</v>
      </c>
      <c r="Z13" s="61">
        <v>0</v>
      </c>
      <c r="AA13" s="61">
        <v>2439.6</v>
      </c>
      <c r="AB13" s="61">
        <v>0</v>
      </c>
      <c r="AC13" s="82">
        <f>SUM(AD13:AF13)</f>
        <v>2439.6</v>
      </c>
      <c r="AD13" s="61">
        <v>0</v>
      </c>
      <c r="AE13" s="61">
        <v>2439.6</v>
      </c>
      <c r="AF13" s="61">
        <v>0</v>
      </c>
      <c r="AG13" s="82">
        <f>SUM(AH13:AJ13)</f>
        <v>2439.6</v>
      </c>
      <c r="AH13" s="61">
        <v>0</v>
      </c>
      <c r="AI13" s="61">
        <v>2439.6</v>
      </c>
      <c r="AJ13" s="61">
        <v>0</v>
      </c>
    </row>
    <row r="14" spans="1:36" ht="45" outlineLevel="3" x14ac:dyDescent="0.25">
      <c r="A14" s="84" t="s">
        <v>210</v>
      </c>
      <c r="B14" s="85" t="s">
        <v>184</v>
      </c>
      <c r="C14" s="86" t="s">
        <v>60</v>
      </c>
      <c r="D14" s="87" t="s">
        <v>275</v>
      </c>
      <c r="E14" s="88">
        <f t="shared" si="10"/>
        <v>33277.699999999997</v>
      </c>
      <c r="F14" s="89">
        <f t="shared" si="12"/>
        <v>0</v>
      </c>
      <c r="G14" s="89">
        <f t="shared" si="13"/>
        <v>33277.699999999997</v>
      </c>
      <c r="H14" s="89">
        <f t="shared" si="14"/>
        <v>0</v>
      </c>
      <c r="I14" s="82">
        <f>K14</f>
        <v>4170.6000000000004</v>
      </c>
      <c r="J14" s="61">
        <v>0</v>
      </c>
      <c r="K14" s="61">
        <v>4170.6000000000004</v>
      </c>
      <c r="L14" s="61">
        <v>0</v>
      </c>
      <c r="M14" s="82">
        <f>O14</f>
        <v>4554.7</v>
      </c>
      <c r="N14" s="61">
        <v>0</v>
      </c>
      <c r="O14" s="61">
        <v>4554.7</v>
      </c>
      <c r="P14" s="61">
        <v>0</v>
      </c>
      <c r="Q14" s="82">
        <f>S14</f>
        <v>4847.2</v>
      </c>
      <c r="R14" s="61">
        <v>0</v>
      </c>
      <c r="S14" s="61">
        <v>4847.2</v>
      </c>
      <c r="T14" s="61">
        <v>0</v>
      </c>
      <c r="U14" s="82">
        <f>W14</f>
        <v>4926.3</v>
      </c>
      <c r="V14" s="61">
        <v>0</v>
      </c>
      <c r="W14" s="61">
        <v>4926.3</v>
      </c>
      <c r="X14" s="61">
        <v>0</v>
      </c>
      <c r="Y14" s="82">
        <f>AA14</f>
        <v>4926.3</v>
      </c>
      <c r="Z14" s="61">
        <v>0</v>
      </c>
      <c r="AA14" s="61">
        <v>4926.3</v>
      </c>
      <c r="AB14" s="61">
        <v>0</v>
      </c>
      <c r="AC14" s="82">
        <f>AE14</f>
        <v>4926.3</v>
      </c>
      <c r="AD14" s="61">
        <v>0</v>
      </c>
      <c r="AE14" s="61">
        <v>4926.3</v>
      </c>
      <c r="AF14" s="61">
        <v>0</v>
      </c>
      <c r="AG14" s="82">
        <f>AI14</f>
        <v>4926.3</v>
      </c>
      <c r="AH14" s="61">
        <v>0</v>
      </c>
      <c r="AI14" s="61">
        <v>4926.3</v>
      </c>
      <c r="AJ14" s="61">
        <v>0</v>
      </c>
    </row>
    <row r="15" spans="1:36" ht="45" outlineLevel="3" x14ac:dyDescent="0.25">
      <c r="A15" s="84" t="s">
        <v>211</v>
      </c>
      <c r="B15" s="85" t="s">
        <v>185</v>
      </c>
      <c r="C15" s="86" t="s">
        <v>60</v>
      </c>
      <c r="D15" s="87" t="s">
        <v>275</v>
      </c>
      <c r="E15" s="88">
        <f t="shared" si="10"/>
        <v>16427.400000000001</v>
      </c>
      <c r="F15" s="89">
        <f t="shared" si="12"/>
        <v>0</v>
      </c>
      <c r="G15" s="89">
        <f t="shared" si="13"/>
        <v>16427.400000000001</v>
      </c>
      <c r="H15" s="89">
        <f t="shared" si="14"/>
        <v>0</v>
      </c>
      <c r="I15" s="82">
        <f t="shared" ref="I15:I30" si="15">SUM(J15:L15)</f>
        <v>1785.8</v>
      </c>
      <c r="J15" s="61">
        <v>0</v>
      </c>
      <c r="K15" s="61">
        <v>1785.8</v>
      </c>
      <c r="L15" s="61">
        <v>0</v>
      </c>
      <c r="M15" s="82">
        <f t="shared" ref="M15:M30" si="16">SUM(N15:P15)</f>
        <v>2299.8000000000002</v>
      </c>
      <c r="N15" s="61">
        <v>0</v>
      </c>
      <c r="O15" s="61">
        <v>2299.8000000000002</v>
      </c>
      <c r="P15" s="61">
        <v>0</v>
      </c>
      <c r="Q15" s="82">
        <f t="shared" ref="Q15:Q30" si="17">SUM(R15:T15)</f>
        <v>2391.8000000000002</v>
      </c>
      <c r="R15" s="61">
        <v>0</v>
      </c>
      <c r="S15" s="61">
        <v>2391.8000000000002</v>
      </c>
      <c r="T15" s="61">
        <v>0</v>
      </c>
      <c r="U15" s="82">
        <f t="shared" ref="U15:U30" si="18">SUM(V15:X15)</f>
        <v>2487.5</v>
      </c>
      <c r="V15" s="61">
        <v>0</v>
      </c>
      <c r="W15" s="61">
        <v>2487.5</v>
      </c>
      <c r="X15" s="61">
        <v>0</v>
      </c>
      <c r="Y15" s="82">
        <f t="shared" ref="Y15:Y30" si="19">SUM(Z15:AB15)</f>
        <v>2487.5</v>
      </c>
      <c r="Z15" s="61">
        <v>0</v>
      </c>
      <c r="AA15" s="61">
        <v>2487.5</v>
      </c>
      <c r="AB15" s="61">
        <v>0</v>
      </c>
      <c r="AC15" s="82">
        <f t="shared" ref="AC15:AC30" si="20">SUM(AD15:AF15)</f>
        <v>2487.5</v>
      </c>
      <c r="AD15" s="61">
        <v>0</v>
      </c>
      <c r="AE15" s="61">
        <v>2487.5</v>
      </c>
      <c r="AF15" s="61">
        <v>0</v>
      </c>
      <c r="AG15" s="82">
        <f t="shared" ref="AG15:AG30" si="21">SUM(AH15:AJ15)</f>
        <v>2487.5</v>
      </c>
      <c r="AH15" s="61">
        <v>0</v>
      </c>
      <c r="AI15" s="61">
        <v>2487.5</v>
      </c>
      <c r="AJ15" s="61">
        <v>0</v>
      </c>
    </row>
    <row r="16" spans="1:36" ht="45" outlineLevel="3" x14ac:dyDescent="0.25">
      <c r="A16" s="84" t="s">
        <v>212</v>
      </c>
      <c r="B16" s="85" t="s">
        <v>186</v>
      </c>
      <c r="C16" s="86" t="s">
        <v>60</v>
      </c>
      <c r="D16" s="87" t="s">
        <v>275</v>
      </c>
      <c r="E16" s="88">
        <f t="shared" si="10"/>
        <v>15444.899999999998</v>
      </c>
      <c r="F16" s="89">
        <f t="shared" si="12"/>
        <v>0</v>
      </c>
      <c r="G16" s="89">
        <f t="shared" si="13"/>
        <v>15444.899999999998</v>
      </c>
      <c r="H16" s="89">
        <f t="shared" si="14"/>
        <v>0</v>
      </c>
      <c r="I16" s="82">
        <f t="shared" si="15"/>
        <v>1922.1</v>
      </c>
      <c r="J16" s="61">
        <v>0</v>
      </c>
      <c r="K16" s="61">
        <v>1922.1</v>
      </c>
      <c r="L16" s="61">
        <v>0</v>
      </c>
      <c r="M16" s="82">
        <f t="shared" si="16"/>
        <v>2118.9</v>
      </c>
      <c r="N16" s="61">
        <v>0</v>
      </c>
      <c r="O16" s="61">
        <v>2118.9</v>
      </c>
      <c r="P16" s="61">
        <v>0</v>
      </c>
      <c r="Q16" s="82">
        <f t="shared" si="17"/>
        <v>2236.6999999999998</v>
      </c>
      <c r="R16" s="61">
        <v>0</v>
      </c>
      <c r="S16" s="61">
        <v>2236.6999999999998</v>
      </c>
      <c r="T16" s="61">
        <v>0</v>
      </c>
      <c r="U16" s="82">
        <f t="shared" si="18"/>
        <v>2291.8000000000002</v>
      </c>
      <c r="V16" s="61">
        <v>0</v>
      </c>
      <c r="W16" s="61">
        <v>2291.8000000000002</v>
      </c>
      <c r="X16" s="61">
        <v>0</v>
      </c>
      <c r="Y16" s="82">
        <f t="shared" si="19"/>
        <v>2291.8000000000002</v>
      </c>
      <c r="Z16" s="61">
        <v>0</v>
      </c>
      <c r="AA16" s="61">
        <v>2291.8000000000002</v>
      </c>
      <c r="AB16" s="61">
        <v>0</v>
      </c>
      <c r="AC16" s="82">
        <f t="shared" si="20"/>
        <v>2291.8000000000002</v>
      </c>
      <c r="AD16" s="61">
        <v>0</v>
      </c>
      <c r="AE16" s="61">
        <v>2291.8000000000002</v>
      </c>
      <c r="AF16" s="61">
        <v>0</v>
      </c>
      <c r="AG16" s="82">
        <f t="shared" si="21"/>
        <v>2291.8000000000002</v>
      </c>
      <c r="AH16" s="61">
        <v>0</v>
      </c>
      <c r="AI16" s="61">
        <v>2291.8000000000002</v>
      </c>
      <c r="AJ16" s="61">
        <v>0</v>
      </c>
    </row>
    <row r="17" spans="1:36" ht="45" outlineLevel="3" x14ac:dyDescent="0.25">
      <c r="A17" s="84" t="s">
        <v>213</v>
      </c>
      <c r="B17" s="85" t="s">
        <v>187</v>
      </c>
      <c r="C17" s="86" t="s">
        <v>60</v>
      </c>
      <c r="D17" s="87" t="s">
        <v>275</v>
      </c>
      <c r="E17" s="88">
        <f t="shared" si="10"/>
        <v>12081.300000000001</v>
      </c>
      <c r="F17" s="89">
        <f t="shared" si="12"/>
        <v>0</v>
      </c>
      <c r="G17" s="89">
        <f t="shared" si="13"/>
        <v>12081.300000000001</v>
      </c>
      <c r="H17" s="89">
        <f t="shared" si="14"/>
        <v>0</v>
      </c>
      <c r="I17" s="82">
        <f t="shared" si="15"/>
        <v>1758.9</v>
      </c>
      <c r="J17" s="61">
        <v>0</v>
      </c>
      <c r="K17" s="61">
        <v>1758.9</v>
      </c>
      <c r="L17" s="61">
        <v>0</v>
      </c>
      <c r="M17" s="82">
        <f t="shared" si="16"/>
        <v>1621.4</v>
      </c>
      <c r="N17" s="61">
        <v>0</v>
      </c>
      <c r="O17" s="61">
        <v>1621.4</v>
      </c>
      <c r="P17" s="61">
        <v>0</v>
      </c>
      <c r="Q17" s="82">
        <f t="shared" si="17"/>
        <v>1686.2</v>
      </c>
      <c r="R17" s="61">
        <v>0</v>
      </c>
      <c r="S17" s="61">
        <v>1686.2</v>
      </c>
      <c r="T17" s="61">
        <v>0</v>
      </c>
      <c r="U17" s="82">
        <f t="shared" si="18"/>
        <v>1753.7</v>
      </c>
      <c r="V17" s="61">
        <v>0</v>
      </c>
      <c r="W17" s="61">
        <v>1753.7</v>
      </c>
      <c r="X17" s="61">
        <v>0</v>
      </c>
      <c r="Y17" s="82">
        <f t="shared" si="19"/>
        <v>1753.7</v>
      </c>
      <c r="Z17" s="61">
        <v>0</v>
      </c>
      <c r="AA17" s="61">
        <v>1753.7</v>
      </c>
      <c r="AB17" s="61">
        <v>0</v>
      </c>
      <c r="AC17" s="82">
        <f t="shared" si="20"/>
        <v>1753.7</v>
      </c>
      <c r="AD17" s="61">
        <v>0</v>
      </c>
      <c r="AE17" s="61">
        <v>1753.7</v>
      </c>
      <c r="AF17" s="61">
        <v>0</v>
      </c>
      <c r="AG17" s="82">
        <f t="shared" si="21"/>
        <v>1753.7</v>
      </c>
      <c r="AH17" s="61">
        <v>0</v>
      </c>
      <c r="AI17" s="61">
        <v>1753.7</v>
      </c>
      <c r="AJ17" s="61">
        <v>0</v>
      </c>
    </row>
    <row r="18" spans="1:36" ht="45" outlineLevel="3" x14ac:dyDescent="0.25">
      <c r="A18" s="84" t="s">
        <v>214</v>
      </c>
      <c r="B18" s="85" t="s">
        <v>188</v>
      </c>
      <c r="C18" s="86" t="s">
        <v>60</v>
      </c>
      <c r="D18" s="87" t="s">
        <v>275</v>
      </c>
      <c r="E18" s="88">
        <f t="shared" si="10"/>
        <v>12520.4</v>
      </c>
      <c r="F18" s="89">
        <f t="shared" si="12"/>
        <v>0</v>
      </c>
      <c r="G18" s="89">
        <f t="shared" si="13"/>
        <v>12520.4</v>
      </c>
      <c r="H18" s="89">
        <f t="shared" si="14"/>
        <v>0</v>
      </c>
      <c r="I18" s="82">
        <f t="shared" si="15"/>
        <v>1407.4</v>
      </c>
      <c r="J18" s="61">
        <v>0</v>
      </c>
      <c r="K18" s="61">
        <v>1407.4</v>
      </c>
      <c r="L18" s="61">
        <v>0</v>
      </c>
      <c r="M18" s="82">
        <f t="shared" si="16"/>
        <v>1745.6</v>
      </c>
      <c r="N18" s="61">
        <v>0</v>
      </c>
      <c r="O18" s="61">
        <v>1745.6</v>
      </c>
      <c r="P18" s="61">
        <v>0</v>
      </c>
      <c r="Q18" s="82">
        <f t="shared" si="17"/>
        <v>1815.4</v>
      </c>
      <c r="R18" s="61">
        <v>0</v>
      </c>
      <c r="S18" s="61">
        <v>1815.4</v>
      </c>
      <c r="T18" s="61">
        <v>0</v>
      </c>
      <c r="U18" s="82">
        <f t="shared" si="18"/>
        <v>1888</v>
      </c>
      <c r="V18" s="61">
        <v>0</v>
      </c>
      <c r="W18" s="61">
        <v>1888</v>
      </c>
      <c r="X18" s="61">
        <v>0</v>
      </c>
      <c r="Y18" s="82">
        <f t="shared" si="19"/>
        <v>1888</v>
      </c>
      <c r="Z18" s="61">
        <v>0</v>
      </c>
      <c r="AA18" s="61">
        <v>1888</v>
      </c>
      <c r="AB18" s="61">
        <v>0</v>
      </c>
      <c r="AC18" s="82">
        <f t="shared" si="20"/>
        <v>1888</v>
      </c>
      <c r="AD18" s="61">
        <v>0</v>
      </c>
      <c r="AE18" s="61">
        <v>1888</v>
      </c>
      <c r="AF18" s="61">
        <v>0</v>
      </c>
      <c r="AG18" s="82">
        <f t="shared" si="21"/>
        <v>1888</v>
      </c>
      <c r="AH18" s="61">
        <v>0</v>
      </c>
      <c r="AI18" s="61">
        <v>1888</v>
      </c>
      <c r="AJ18" s="61">
        <v>0</v>
      </c>
    </row>
    <row r="19" spans="1:36" ht="45" outlineLevel="3" x14ac:dyDescent="0.25">
      <c r="A19" s="84" t="s">
        <v>215</v>
      </c>
      <c r="B19" s="85" t="s">
        <v>189</v>
      </c>
      <c r="C19" s="86" t="s">
        <v>60</v>
      </c>
      <c r="D19" s="87" t="s">
        <v>275</v>
      </c>
      <c r="E19" s="88">
        <f t="shared" si="10"/>
        <v>18608</v>
      </c>
      <c r="F19" s="89">
        <f t="shared" si="12"/>
        <v>0</v>
      </c>
      <c r="G19" s="89">
        <f t="shared" si="13"/>
        <v>18608</v>
      </c>
      <c r="H19" s="89">
        <f t="shared" si="14"/>
        <v>0</v>
      </c>
      <c r="I19" s="82">
        <f t="shared" si="15"/>
        <v>2302.3000000000002</v>
      </c>
      <c r="J19" s="61">
        <v>0</v>
      </c>
      <c r="K19" s="61">
        <v>2302.3000000000002</v>
      </c>
      <c r="L19" s="61">
        <v>0</v>
      </c>
      <c r="M19" s="82">
        <f t="shared" si="16"/>
        <v>2561.1999999999998</v>
      </c>
      <c r="N19" s="61">
        <v>0</v>
      </c>
      <c r="O19" s="61">
        <v>2561.1999999999998</v>
      </c>
      <c r="P19" s="61">
        <v>0</v>
      </c>
      <c r="Q19" s="82">
        <f t="shared" si="17"/>
        <v>2663.7</v>
      </c>
      <c r="R19" s="61">
        <v>0</v>
      </c>
      <c r="S19" s="61">
        <v>2663.7</v>
      </c>
      <c r="T19" s="61">
        <v>0</v>
      </c>
      <c r="U19" s="82">
        <f t="shared" si="18"/>
        <v>2770.2</v>
      </c>
      <c r="V19" s="61">
        <v>0</v>
      </c>
      <c r="W19" s="61">
        <v>2770.2</v>
      </c>
      <c r="X19" s="61">
        <v>0</v>
      </c>
      <c r="Y19" s="82">
        <f t="shared" si="19"/>
        <v>2770.2</v>
      </c>
      <c r="Z19" s="61">
        <v>0</v>
      </c>
      <c r="AA19" s="61">
        <v>2770.2</v>
      </c>
      <c r="AB19" s="61">
        <v>0</v>
      </c>
      <c r="AC19" s="82">
        <f t="shared" si="20"/>
        <v>2770.2</v>
      </c>
      <c r="AD19" s="61">
        <v>0</v>
      </c>
      <c r="AE19" s="61">
        <v>2770.2</v>
      </c>
      <c r="AF19" s="61">
        <v>0</v>
      </c>
      <c r="AG19" s="82">
        <f t="shared" si="21"/>
        <v>2770.2</v>
      </c>
      <c r="AH19" s="61">
        <v>0</v>
      </c>
      <c r="AI19" s="61">
        <v>2770.2</v>
      </c>
      <c r="AJ19" s="61">
        <v>0</v>
      </c>
    </row>
    <row r="20" spans="1:36" ht="45" outlineLevel="3" x14ac:dyDescent="0.25">
      <c r="A20" s="84" t="s">
        <v>216</v>
      </c>
      <c r="B20" s="85" t="s">
        <v>190</v>
      </c>
      <c r="C20" s="86" t="s">
        <v>60</v>
      </c>
      <c r="D20" s="87" t="s">
        <v>275</v>
      </c>
      <c r="E20" s="88">
        <f t="shared" si="10"/>
        <v>14390.7</v>
      </c>
      <c r="F20" s="89">
        <f t="shared" si="12"/>
        <v>0</v>
      </c>
      <c r="G20" s="89">
        <f t="shared" si="13"/>
        <v>14390.7</v>
      </c>
      <c r="H20" s="89">
        <f t="shared" si="14"/>
        <v>0</v>
      </c>
      <c r="I20" s="82">
        <f t="shared" si="15"/>
        <v>1724.9</v>
      </c>
      <c r="J20" s="61">
        <v>0</v>
      </c>
      <c r="K20" s="61">
        <v>1724.9</v>
      </c>
      <c r="L20" s="61">
        <v>0</v>
      </c>
      <c r="M20" s="82">
        <f t="shared" si="16"/>
        <v>1989.5</v>
      </c>
      <c r="N20" s="61">
        <v>0</v>
      </c>
      <c r="O20" s="61">
        <v>1989.5</v>
      </c>
      <c r="P20" s="61">
        <v>0</v>
      </c>
      <c r="Q20" s="82">
        <f t="shared" si="17"/>
        <v>2069.1</v>
      </c>
      <c r="R20" s="61">
        <v>0</v>
      </c>
      <c r="S20" s="61">
        <v>2069.1</v>
      </c>
      <c r="T20" s="61">
        <v>0</v>
      </c>
      <c r="U20" s="82">
        <f t="shared" si="18"/>
        <v>2151.8000000000002</v>
      </c>
      <c r="V20" s="61">
        <v>0</v>
      </c>
      <c r="W20" s="61">
        <v>2151.8000000000002</v>
      </c>
      <c r="X20" s="61">
        <v>0</v>
      </c>
      <c r="Y20" s="82">
        <f t="shared" si="19"/>
        <v>2151.8000000000002</v>
      </c>
      <c r="Z20" s="61">
        <v>0</v>
      </c>
      <c r="AA20" s="61">
        <v>2151.8000000000002</v>
      </c>
      <c r="AB20" s="61">
        <v>0</v>
      </c>
      <c r="AC20" s="82">
        <f t="shared" si="20"/>
        <v>2151.8000000000002</v>
      </c>
      <c r="AD20" s="61">
        <v>0</v>
      </c>
      <c r="AE20" s="61">
        <v>2151.8000000000002</v>
      </c>
      <c r="AF20" s="61">
        <v>0</v>
      </c>
      <c r="AG20" s="82">
        <f t="shared" si="21"/>
        <v>2151.8000000000002</v>
      </c>
      <c r="AH20" s="61">
        <v>0</v>
      </c>
      <c r="AI20" s="61">
        <v>2151.8000000000002</v>
      </c>
      <c r="AJ20" s="61">
        <v>0</v>
      </c>
    </row>
    <row r="21" spans="1:36" ht="45" outlineLevel="3" x14ac:dyDescent="0.25">
      <c r="A21" s="84" t="s">
        <v>217</v>
      </c>
      <c r="B21" s="85" t="s">
        <v>191</v>
      </c>
      <c r="C21" s="86" t="s">
        <v>60</v>
      </c>
      <c r="D21" s="87" t="s">
        <v>275</v>
      </c>
      <c r="E21" s="88">
        <f t="shared" si="10"/>
        <v>2394.5000000000005</v>
      </c>
      <c r="F21" s="89">
        <f t="shared" si="12"/>
        <v>0</v>
      </c>
      <c r="G21" s="89">
        <f t="shared" si="13"/>
        <v>2394.5000000000005</v>
      </c>
      <c r="H21" s="89">
        <f t="shared" si="14"/>
        <v>0</v>
      </c>
      <c r="I21" s="82">
        <f t="shared" si="15"/>
        <v>302.5</v>
      </c>
      <c r="J21" s="61">
        <v>0</v>
      </c>
      <c r="K21" s="61">
        <v>302.5</v>
      </c>
      <c r="L21" s="61">
        <v>0</v>
      </c>
      <c r="M21" s="82">
        <f t="shared" si="16"/>
        <v>328.6</v>
      </c>
      <c r="N21" s="61">
        <v>0</v>
      </c>
      <c r="O21" s="61">
        <v>328.6</v>
      </c>
      <c r="P21" s="61">
        <v>0</v>
      </c>
      <c r="Q21" s="82">
        <f t="shared" si="17"/>
        <v>341.8</v>
      </c>
      <c r="R21" s="61">
        <v>0</v>
      </c>
      <c r="S21" s="61">
        <v>341.8</v>
      </c>
      <c r="T21" s="61">
        <v>0</v>
      </c>
      <c r="U21" s="82">
        <f t="shared" si="18"/>
        <v>355.4</v>
      </c>
      <c r="V21" s="61">
        <v>0</v>
      </c>
      <c r="W21" s="61">
        <v>355.4</v>
      </c>
      <c r="X21" s="61">
        <v>0</v>
      </c>
      <c r="Y21" s="82">
        <f t="shared" si="19"/>
        <v>355.4</v>
      </c>
      <c r="Z21" s="61">
        <v>0</v>
      </c>
      <c r="AA21" s="61">
        <v>355.4</v>
      </c>
      <c r="AB21" s="61">
        <v>0</v>
      </c>
      <c r="AC21" s="82">
        <f t="shared" si="20"/>
        <v>355.4</v>
      </c>
      <c r="AD21" s="61">
        <v>0</v>
      </c>
      <c r="AE21" s="61">
        <v>355.4</v>
      </c>
      <c r="AF21" s="61">
        <v>0</v>
      </c>
      <c r="AG21" s="82">
        <f t="shared" si="21"/>
        <v>355.4</v>
      </c>
      <c r="AH21" s="61">
        <v>0</v>
      </c>
      <c r="AI21" s="61">
        <v>355.4</v>
      </c>
      <c r="AJ21" s="61">
        <v>0</v>
      </c>
    </row>
    <row r="22" spans="1:36" ht="45" outlineLevel="3" x14ac:dyDescent="0.25">
      <c r="A22" s="84" t="s">
        <v>218</v>
      </c>
      <c r="B22" s="85" t="s">
        <v>192</v>
      </c>
      <c r="C22" s="86" t="s">
        <v>60</v>
      </c>
      <c r="D22" s="87" t="s">
        <v>275</v>
      </c>
      <c r="E22" s="88">
        <f t="shared" si="10"/>
        <v>15844.599999999999</v>
      </c>
      <c r="F22" s="89">
        <f t="shared" si="12"/>
        <v>0</v>
      </c>
      <c r="G22" s="89">
        <f t="shared" si="13"/>
        <v>15844.599999999999</v>
      </c>
      <c r="H22" s="89">
        <f t="shared" si="14"/>
        <v>0</v>
      </c>
      <c r="I22" s="82">
        <f t="shared" si="15"/>
        <v>2022.9</v>
      </c>
      <c r="J22" s="61">
        <v>0</v>
      </c>
      <c r="K22" s="61">
        <v>2022.9</v>
      </c>
      <c r="L22" s="61">
        <v>0</v>
      </c>
      <c r="M22" s="82">
        <f t="shared" si="16"/>
        <v>2315</v>
      </c>
      <c r="N22" s="61">
        <v>0</v>
      </c>
      <c r="O22" s="61">
        <v>2315</v>
      </c>
      <c r="P22" s="61">
        <v>0</v>
      </c>
      <c r="Q22" s="82">
        <f t="shared" si="17"/>
        <v>2142.6999999999998</v>
      </c>
      <c r="R22" s="61">
        <v>0</v>
      </c>
      <c r="S22" s="61">
        <v>2142.6999999999998</v>
      </c>
      <c r="T22" s="61">
        <v>0</v>
      </c>
      <c r="U22" s="82">
        <f t="shared" si="18"/>
        <v>2341</v>
      </c>
      <c r="V22" s="61">
        <v>0</v>
      </c>
      <c r="W22" s="61">
        <v>2341</v>
      </c>
      <c r="X22" s="61">
        <v>0</v>
      </c>
      <c r="Y22" s="82">
        <f t="shared" si="19"/>
        <v>2341</v>
      </c>
      <c r="Z22" s="61">
        <v>0</v>
      </c>
      <c r="AA22" s="61">
        <v>2341</v>
      </c>
      <c r="AB22" s="61">
        <v>0</v>
      </c>
      <c r="AC22" s="82">
        <f t="shared" si="20"/>
        <v>2341</v>
      </c>
      <c r="AD22" s="61">
        <v>0</v>
      </c>
      <c r="AE22" s="61">
        <v>2341</v>
      </c>
      <c r="AF22" s="61">
        <v>0</v>
      </c>
      <c r="AG22" s="82">
        <f t="shared" si="21"/>
        <v>2341</v>
      </c>
      <c r="AH22" s="61">
        <v>0</v>
      </c>
      <c r="AI22" s="61">
        <v>2341</v>
      </c>
      <c r="AJ22" s="61">
        <v>0</v>
      </c>
    </row>
    <row r="23" spans="1:36" ht="45" outlineLevel="3" x14ac:dyDescent="0.25">
      <c r="A23" s="84" t="s">
        <v>219</v>
      </c>
      <c r="B23" s="85" t="s">
        <v>193</v>
      </c>
      <c r="C23" s="86" t="s">
        <v>60</v>
      </c>
      <c r="D23" s="87" t="s">
        <v>275</v>
      </c>
      <c r="E23" s="88">
        <f t="shared" si="10"/>
        <v>22089.200000000004</v>
      </c>
      <c r="F23" s="89">
        <f t="shared" si="12"/>
        <v>0</v>
      </c>
      <c r="G23" s="89">
        <f t="shared" si="13"/>
        <v>22089.200000000004</v>
      </c>
      <c r="H23" s="89">
        <f t="shared" si="14"/>
        <v>0</v>
      </c>
      <c r="I23" s="82">
        <f t="shared" si="15"/>
        <v>2822.8</v>
      </c>
      <c r="J23" s="61">
        <v>0</v>
      </c>
      <c r="K23" s="61">
        <v>2822.8</v>
      </c>
      <c r="L23" s="61">
        <v>0</v>
      </c>
      <c r="M23" s="82">
        <f t="shared" si="16"/>
        <v>3026.3</v>
      </c>
      <c r="N23" s="61">
        <v>0</v>
      </c>
      <c r="O23" s="61">
        <v>3026.3</v>
      </c>
      <c r="P23" s="61">
        <v>0</v>
      </c>
      <c r="Q23" s="82">
        <f t="shared" si="17"/>
        <v>3147.3</v>
      </c>
      <c r="R23" s="61">
        <v>0</v>
      </c>
      <c r="S23" s="61">
        <v>3147.3</v>
      </c>
      <c r="T23" s="61">
        <v>0</v>
      </c>
      <c r="U23" s="82">
        <f t="shared" si="18"/>
        <v>3273.2</v>
      </c>
      <c r="V23" s="61">
        <v>0</v>
      </c>
      <c r="W23" s="61">
        <v>3273.2</v>
      </c>
      <c r="X23" s="61">
        <v>0</v>
      </c>
      <c r="Y23" s="82">
        <f t="shared" si="19"/>
        <v>3273.2</v>
      </c>
      <c r="Z23" s="61">
        <v>0</v>
      </c>
      <c r="AA23" s="61">
        <v>3273.2</v>
      </c>
      <c r="AB23" s="61">
        <v>0</v>
      </c>
      <c r="AC23" s="82">
        <f t="shared" si="20"/>
        <v>3273.2</v>
      </c>
      <c r="AD23" s="61">
        <v>0</v>
      </c>
      <c r="AE23" s="61">
        <v>3273.2</v>
      </c>
      <c r="AF23" s="61">
        <v>0</v>
      </c>
      <c r="AG23" s="82">
        <f t="shared" si="21"/>
        <v>3273.2</v>
      </c>
      <c r="AH23" s="61">
        <v>0</v>
      </c>
      <c r="AI23" s="61">
        <v>3273.2</v>
      </c>
      <c r="AJ23" s="61">
        <v>0</v>
      </c>
    </row>
    <row r="24" spans="1:36" ht="45" outlineLevel="3" x14ac:dyDescent="0.25">
      <c r="A24" s="84" t="s">
        <v>220</v>
      </c>
      <c r="B24" s="85" t="s">
        <v>194</v>
      </c>
      <c r="C24" s="86" t="s">
        <v>60</v>
      </c>
      <c r="D24" s="87" t="s">
        <v>275</v>
      </c>
      <c r="E24" s="88">
        <f t="shared" si="10"/>
        <v>21361.5</v>
      </c>
      <c r="F24" s="89">
        <f t="shared" si="12"/>
        <v>0</v>
      </c>
      <c r="G24" s="89">
        <f t="shared" si="13"/>
        <v>21361.5</v>
      </c>
      <c r="H24" s="89">
        <f t="shared" si="14"/>
        <v>0</v>
      </c>
      <c r="I24" s="82">
        <f t="shared" si="15"/>
        <v>2968</v>
      </c>
      <c r="J24" s="61">
        <v>0</v>
      </c>
      <c r="K24" s="61">
        <v>2968</v>
      </c>
      <c r="L24" s="61">
        <v>0</v>
      </c>
      <c r="M24" s="82">
        <f t="shared" si="16"/>
        <v>2889.2</v>
      </c>
      <c r="N24" s="61">
        <v>0</v>
      </c>
      <c r="O24" s="61">
        <v>2889.2</v>
      </c>
      <c r="P24" s="61">
        <v>0</v>
      </c>
      <c r="Q24" s="82">
        <f t="shared" si="17"/>
        <v>3004.7</v>
      </c>
      <c r="R24" s="61">
        <v>0</v>
      </c>
      <c r="S24" s="61">
        <v>3004.7</v>
      </c>
      <c r="T24" s="61">
        <v>0</v>
      </c>
      <c r="U24" s="82">
        <f t="shared" si="18"/>
        <v>3124.9</v>
      </c>
      <c r="V24" s="61">
        <v>0</v>
      </c>
      <c r="W24" s="61">
        <v>3124.9</v>
      </c>
      <c r="X24" s="61">
        <v>0</v>
      </c>
      <c r="Y24" s="82">
        <f t="shared" si="19"/>
        <v>3124.9</v>
      </c>
      <c r="Z24" s="61">
        <v>0</v>
      </c>
      <c r="AA24" s="61">
        <v>3124.9</v>
      </c>
      <c r="AB24" s="61">
        <v>0</v>
      </c>
      <c r="AC24" s="82">
        <f t="shared" si="20"/>
        <v>3124.9</v>
      </c>
      <c r="AD24" s="61">
        <v>0</v>
      </c>
      <c r="AE24" s="61">
        <v>3124.9</v>
      </c>
      <c r="AF24" s="61">
        <v>0</v>
      </c>
      <c r="AG24" s="82">
        <f t="shared" si="21"/>
        <v>3124.9</v>
      </c>
      <c r="AH24" s="61">
        <v>0</v>
      </c>
      <c r="AI24" s="61">
        <v>3124.9</v>
      </c>
      <c r="AJ24" s="61">
        <v>0</v>
      </c>
    </row>
    <row r="25" spans="1:36" ht="45" outlineLevel="3" x14ac:dyDescent="0.25">
      <c r="A25" s="84" t="s">
        <v>221</v>
      </c>
      <c r="B25" s="85" t="s">
        <v>195</v>
      </c>
      <c r="C25" s="86" t="s">
        <v>60</v>
      </c>
      <c r="D25" s="87" t="s">
        <v>275</v>
      </c>
      <c r="E25" s="88">
        <f>SUM(F25:H25)</f>
        <v>21973.599999999999</v>
      </c>
      <c r="F25" s="89">
        <f t="shared" si="12"/>
        <v>0</v>
      </c>
      <c r="G25" s="89">
        <f>K25+O25+S25+W25+AA25+AE25+AI25</f>
        <v>21973.599999999999</v>
      </c>
      <c r="H25" s="89">
        <f t="shared" si="14"/>
        <v>0</v>
      </c>
      <c r="I25" s="82">
        <f t="shared" si="15"/>
        <v>3361.2</v>
      </c>
      <c r="J25" s="61">
        <v>0</v>
      </c>
      <c r="K25" s="61">
        <v>3361.2</v>
      </c>
      <c r="L25" s="61">
        <v>0</v>
      </c>
      <c r="M25" s="82">
        <f t="shared" si="16"/>
        <v>2923.5</v>
      </c>
      <c r="N25" s="61">
        <v>0</v>
      </c>
      <c r="O25" s="61">
        <v>2923.5</v>
      </c>
      <c r="P25" s="61">
        <v>0</v>
      </c>
      <c r="Q25" s="82">
        <f t="shared" si="17"/>
        <v>3040.5</v>
      </c>
      <c r="R25" s="61">
        <v>0</v>
      </c>
      <c r="S25" s="61">
        <v>3040.5</v>
      </c>
      <c r="T25" s="61">
        <v>0</v>
      </c>
      <c r="U25" s="82">
        <f t="shared" si="18"/>
        <v>3162.1</v>
      </c>
      <c r="V25" s="61">
        <v>0</v>
      </c>
      <c r="W25" s="61">
        <v>3162.1</v>
      </c>
      <c r="X25" s="61">
        <v>0</v>
      </c>
      <c r="Y25" s="82">
        <f t="shared" si="19"/>
        <v>3162.1</v>
      </c>
      <c r="Z25" s="61">
        <v>0</v>
      </c>
      <c r="AA25" s="61">
        <v>3162.1</v>
      </c>
      <c r="AB25" s="61">
        <v>0</v>
      </c>
      <c r="AC25" s="82">
        <f t="shared" si="20"/>
        <v>3162.1</v>
      </c>
      <c r="AD25" s="61">
        <v>0</v>
      </c>
      <c r="AE25" s="61">
        <v>3162.1</v>
      </c>
      <c r="AF25" s="61">
        <v>0</v>
      </c>
      <c r="AG25" s="82">
        <f t="shared" si="21"/>
        <v>3162.1</v>
      </c>
      <c r="AH25" s="61">
        <v>0</v>
      </c>
      <c r="AI25" s="61">
        <v>3162.1</v>
      </c>
      <c r="AJ25" s="61">
        <v>0</v>
      </c>
    </row>
    <row r="26" spans="1:36" ht="45" outlineLevel="3" x14ac:dyDescent="0.25">
      <c r="A26" s="84" t="s">
        <v>222</v>
      </c>
      <c r="B26" s="85" t="s">
        <v>196</v>
      </c>
      <c r="C26" s="86" t="s">
        <v>60</v>
      </c>
      <c r="D26" s="87" t="s">
        <v>275</v>
      </c>
      <c r="E26" s="88">
        <f t="shared" si="10"/>
        <v>14082.8</v>
      </c>
      <c r="F26" s="89">
        <f t="shared" si="12"/>
        <v>0</v>
      </c>
      <c r="G26" s="89">
        <f t="shared" si="13"/>
        <v>14082.8</v>
      </c>
      <c r="H26" s="89">
        <f t="shared" si="14"/>
        <v>0</v>
      </c>
      <c r="I26" s="82">
        <f t="shared" si="15"/>
        <v>2252.9</v>
      </c>
      <c r="J26" s="61">
        <v>0</v>
      </c>
      <c r="K26" s="61">
        <v>2252.9</v>
      </c>
      <c r="L26" s="61">
        <v>0</v>
      </c>
      <c r="M26" s="82">
        <f t="shared" si="16"/>
        <v>1858.2</v>
      </c>
      <c r="N26" s="61">
        <v>0</v>
      </c>
      <c r="O26" s="61">
        <v>1858.2</v>
      </c>
      <c r="P26" s="61">
        <v>0</v>
      </c>
      <c r="Q26" s="82">
        <f t="shared" si="17"/>
        <v>1932.5</v>
      </c>
      <c r="R26" s="61">
        <v>0</v>
      </c>
      <c r="S26" s="61">
        <v>1932.5</v>
      </c>
      <c r="T26" s="61">
        <v>0</v>
      </c>
      <c r="U26" s="82">
        <f t="shared" si="18"/>
        <v>2009.8</v>
      </c>
      <c r="V26" s="61">
        <v>0</v>
      </c>
      <c r="W26" s="61">
        <v>2009.8</v>
      </c>
      <c r="X26" s="61">
        <v>0</v>
      </c>
      <c r="Y26" s="82">
        <f t="shared" si="19"/>
        <v>2009.8</v>
      </c>
      <c r="Z26" s="61">
        <v>0</v>
      </c>
      <c r="AA26" s="61">
        <v>2009.8</v>
      </c>
      <c r="AB26" s="61">
        <v>0</v>
      </c>
      <c r="AC26" s="82">
        <f t="shared" si="20"/>
        <v>2009.8</v>
      </c>
      <c r="AD26" s="61">
        <v>0</v>
      </c>
      <c r="AE26" s="61">
        <v>2009.8</v>
      </c>
      <c r="AF26" s="61">
        <v>0</v>
      </c>
      <c r="AG26" s="82">
        <f t="shared" si="21"/>
        <v>2009.8</v>
      </c>
      <c r="AH26" s="61">
        <v>0</v>
      </c>
      <c r="AI26" s="61">
        <v>2009.8</v>
      </c>
      <c r="AJ26" s="61">
        <v>0</v>
      </c>
    </row>
    <row r="27" spans="1:36" ht="45" outlineLevel="3" x14ac:dyDescent="0.25">
      <c r="A27" s="84" t="s">
        <v>223</v>
      </c>
      <c r="B27" s="85" t="s">
        <v>197</v>
      </c>
      <c r="C27" s="86" t="s">
        <v>60</v>
      </c>
      <c r="D27" s="87" t="s">
        <v>275</v>
      </c>
      <c r="E27" s="88">
        <f t="shared" si="10"/>
        <v>8374.5</v>
      </c>
      <c r="F27" s="89">
        <f t="shared" si="12"/>
        <v>0</v>
      </c>
      <c r="G27" s="89">
        <f t="shared" si="13"/>
        <v>8374.5</v>
      </c>
      <c r="H27" s="89">
        <f t="shared" si="14"/>
        <v>0</v>
      </c>
      <c r="I27" s="82">
        <f t="shared" si="15"/>
        <v>1118.7</v>
      </c>
      <c r="J27" s="61">
        <v>0</v>
      </c>
      <c r="K27" s="61">
        <v>1118.7</v>
      </c>
      <c r="L27" s="61">
        <v>0</v>
      </c>
      <c r="M27" s="82">
        <f t="shared" si="16"/>
        <v>1139.7</v>
      </c>
      <c r="N27" s="61">
        <v>0</v>
      </c>
      <c r="O27" s="61">
        <v>1139.7</v>
      </c>
      <c r="P27" s="61">
        <v>0</v>
      </c>
      <c r="Q27" s="82">
        <f t="shared" si="17"/>
        <v>1185.3</v>
      </c>
      <c r="R27" s="61">
        <v>0</v>
      </c>
      <c r="S27" s="61">
        <v>1185.3</v>
      </c>
      <c r="T27" s="61">
        <v>0</v>
      </c>
      <c r="U27" s="82">
        <f t="shared" si="18"/>
        <v>1232.7</v>
      </c>
      <c r="V27" s="61">
        <v>0</v>
      </c>
      <c r="W27" s="61">
        <v>1232.7</v>
      </c>
      <c r="X27" s="61">
        <v>0</v>
      </c>
      <c r="Y27" s="82">
        <f t="shared" si="19"/>
        <v>1232.7</v>
      </c>
      <c r="Z27" s="61">
        <v>0</v>
      </c>
      <c r="AA27" s="61">
        <v>1232.7</v>
      </c>
      <c r="AB27" s="61">
        <v>0</v>
      </c>
      <c r="AC27" s="82">
        <f t="shared" si="20"/>
        <v>1232.7</v>
      </c>
      <c r="AD27" s="61">
        <v>0</v>
      </c>
      <c r="AE27" s="61">
        <v>1232.7</v>
      </c>
      <c r="AF27" s="61">
        <v>0</v>
      </c>
      <c r="AG27" s="82">
        <f t="shared" si="21"/>
        <v>1232.7</v>
      </c>
      <c r="AH27" s="61">
        <v>0</v>
      </c>
      <c r="AI27" s="61">
        <v>1232.7</v>
      </c>
      <c r="AJ27" s="61">
        <v>0</v>
      </c>
    </row>
    <row r="28" spans="1:36" ht="45" outlineLevel="3" x14ac:dyDescent="0.25">
      <c r="A28" s="84" t="s">
        <v>224</v>
      </c>
      <c r="B28" s="85" t="s">
        <v>198</v>
      </c>
      <c r="C28" s="86" t="s">
        <v>60</v>
      </c>
      <c r="D28" s="87" t="s">
        <v>275</v>
      </c>
      <c r="E28" s="88">
        <f t="shared" si="10"/>
        <v>31357.9</v>
      </c>
      <c r="F28" s="89">
        <f t="shared" si="12"/>
        <v>0</v>
      </c>
      <c r="G28" s="89">
        <f t="shared" si="13"/>
        <v>31357.9</v>
      </c>
      <c r="H28" s="89">
        <f t="shared" si="14"/>
        <v>0</v>
      </c>
      <c r="I28" s="82">
        <f t="shared" si="15"/>
        <v>4226.3999999999996</v>
      </c>
      <c r="J28" s="61">
        <v>0</v>
      </c>
      <c r="K28" s="61">
        <f>2191.2+2035.2</f>
        <v>4226.3999999999996</v>
      </c>
      <c r="L28" s="61">
        <v>0</v>
      </c>
      <c r="M28" s="82">
        <f t="shared" si="16"/>
        <v>4261.7</v>
      </c>
      <c r="N28" s="61">
        <v>0</v>
      </c>
      <c r="O28" s="61">
        <v>4261.7</v>
      </c>
      <c r="P28" s="61">
        <v>0</v>
      </c>
      <c r="Q28" s="82">
        <f t="shared" si="17"/>
        <v>4432.2</v>
      </c>
      <c r="R28" s="61">
        <v>0</v>
      </c>
      <c r="S28" s="61">
        <v>4432.2</v>
      </c>
      <c r="T28" s="61">
        <v>0</v>
      </c>
      <c r="U28" s="82">
        <f t="shared" si="18"/>
        <v>4609.3999999999996</v>
      </c>
      <c r="V28" s="61">
        <v>0</v>
      </c>
      <c r="W28" s="61">
        <v>4609.3999999999996</v>
      </c>
      <c r="X28" s="61">
        <v>0</v>
      </c>
      <c r="Y28" s="82">
        <f t="shared" si="19"/>
        <v>4609.3999999999996</v>
      </c>
      <c r="Z28" s="61">
        <v>0</v>
      </c>
      <c r="AA28" s="61">
        <v>4609.3999999999996</v>
      </c>
      <c r="AB28" s="61">
        <v>0</v>
      </c>
      <c r="AC28" s="82">
        <f t="shared" si="20"/>
        <v>4609.3999999999996</v>
      </c>
      <c r="AD28" s="61">
        <v>0</v>
      </c>
      <c r="AE28" s="61">
        <v>4609.3999999999996</v>
      </c>
      <c r="AF28" s="61">
        <v>0</v>
      </c>
      <c r="AG28" s="82">
        <f t="shared" si="21"/>
        <v>4609.3999999999996</v>
      </c>
      <c r="AH28" s="61">
        <v>0</v>
      </c>
      <c r="AI28" s="61">
        <v>4609.3999999999996</v>
      </c>
      <c r="AJ28" s="61">
        <v>0</v>
      </c>
    </row>
    <row r="29" spans="1:36" ht="45" outlineLevel="3" x14ac:dyDescent="0.25">
      <c r="A29" s="84" t="s">
        <v>225</v>
      </c>
      <c r="B29" s="85" t="s">
        <v>199</v>
      </c>
      <c r="C29" s="86" t="s">
        <v>60</v>
      </c>
      <c r="D29" s="87" t="s">
        <v>275</v>
      </c>
      <c r="E29" s="88">
        <f t="shared" si="10"/>
        <v>29376.400000000001</v>
      </c>
      <c r="F29" s="89">
        <f t="shared" si="12"/>
        <v>0</v>
      </c>
      <c r="G29" s="89">
        <f t="shared" si="13"/>
        <v>29376.400000000001</v>
      </c>
      <c r="H29" s="89">
        <f t="shared" si="14"/>
        <v>0</v>
      </c>
      <c r="I29" s="82">
        <f t="shared" si="15"/>
        <v>4884.8999999999996</v>
      </c>
      <c r="J29" s="61">
        <v>0</v>
      </c>
      <c r="K29" s="61">
        <v>4884.8999999999996</v>
      </c>
      <c r="L29" s="61">
        <v>0</v>
      </c>
      <c r="M29" s="82">
        <f t="shared" si="16"/>
        <v>3847</v>
      </c>
      <c r="N29" s="61">
        <v>0</v>
      </c>
      <c r="O29" s="61">
        <v>3847</v>
      </c>
      <c r="P29" s="61">
        <v>0</v>
      </c>
      <c r="Q29" s="82">
        <f t="shared" si="17"/>
        <v>4000.9</v>
      </c>
      <c r="R29" s="61">
        <v>0</v>
      </c>
      <c r="S29" s="61">
        <v>4000.9</v>
      </c>
      <c r="T29" s="61">
        <v>0</v>
      </c>
      <c r="U29" s="82">
        <f t="shared" si="18"/>
        <v>4160.8999999999996</v>
      </c>
      <c r="V29" s="61">
        <v>0</v>
      </c>
      <c r="W29" s="61">
        <v>4160.8999999999996</v>
      </c>
      <c r="X29" s="61">
        <v>0</v>
      </c>
      <c r="Y29" s="82">
        <f t="shared" si="19"/>
        <v>4160.8999999999996</v>
      </c>
      <c r="Z29" s="61">
        <v>0</v>
      </c>
      <c r="AA29" s="61">
        <v>4160.8999999999996</v>
      </c>
      <c r="AB29" s="61">
        <v>0</v>
      </c>
      <c r="AC29" s="82">
        <f t="shared" si="20"/>
        <v>4160.8999999999996</v>
      </c>
      <c r="AD29" s="61">
        <v>0</v>
      </c>
      <c r="AE29" s="61">
        <v>4160.8999999999996</v>
      </c>
      <c r="AF29" s="61">
        <v>0</v>
      </c>
      <c r="AG29" s="82">
        <f t="shared" si="21"/>
        <v>4160.8999999999996</v>
      </c>
      <c r="AH29" s="61">
        <v>0</v>
      </c>
      <c r="AI29" s="61">
        <v>4160.8999999999996</v>
      </c>
      <c r="AJ29" s="61">
        <v>0</v>
      </c>
    </row>
    <row r="30" spans="1:36" ht="45" outlineLevel="3" x14ac:dyDescent="0.25">
      <c r="A30" s="84" t="s">
        <v>226</v>
      </c>
      <c r="B30" s="85" t="s">
        <v>276</v>
      </c>
      <c r="C30" s="86" t="s">
        <v>60</v>
      </c>
      <c r="D30" s="87" t="s">
        <v>275</v>
      </c>
      <c r="E30" s="88">
        <f t="shared" si="10"/>
        <v>5752.2</v>
      </c>
      <c r="F30" s="89">
        <f t="shared" si="12"/>
        <v>0</v>
      </c>
      <c r="G30" s="89">
        <f t="shared" si="13"/>
        <v>5752.2</v>
      </c>
      <c r="H30" s="89">
        <f t="shared" si="14"/>
        <v>0</v>
      </c>
      <c r="I30" s="82">
        <f t="shared" si="15"/>
        <v>5752.2</v>
      </c>
      <c r="J30" s="61">
        <v>0</v>
      </c>
      <c r="K30" s="61">
        <v>5752.2</v>
      </c>
      <c r="L30" s="61">
        <v>0</v>
      </c>
      <c r="M30" s="82">
        <f t="shared" si="16"/>
        <v>0</v>
      </c>
      <c r="N30" s="61">
        <v>0</v>
      </c>
      <c r="O30" s="61">
        <v>0</v>
      </c>
      <c r="P30" s="61">
        <v>0</v>
      </c>
      <c r="Q30" s="82">
        <f t="shared" si="17"/>
        <v>0</v>
      </c>
      <c r="R30" s="61">
        <v>0</v>
      </c>
      <c r="S30" s="61">
        <v>0</v>
      </c>
      <c r="T30" s="61">
        <v>0</v>
      </c>
      <c r="U30" s="82">
        <f t="shared" si="18"/>
        <v>0</v>
      </c>
      <c r="V30" s="61">
        <v>0</v>
      </c>
      <c r="W30" s="61">
        <v>0</v>
      </c>
      <c r="X30" s="61">
        <v>0</v>
      </c>
      <c r="Y30" s="82">
        <f t="shared" si="19"/>
        <v>0</v>
      </c>
      <c r="Z30" s="61">
        <v>0</v>
      </c>
      <c r="AA30" s="61">
        <v>0</v>
      </c>
      <c r="AB30" s="61">
        <v>0</v>
      </c>
      <c r="AC30" s="82">
        <f t="shared" si="20"/>
        <v>0</v>
      </c>
      <c r="AD30" s="61">
        <v>0</v>
      </c>
      <c r="AE30" s="61">
        <v>0</v>
      </c>
      <c r="AF30" s="61">
        <v>0</v>
      </c>
      <c r="AG30" s="82">
        <f t="shared" si="21"/>
        <v>0</v>
      </c>
      <c r="AH30" s="61">
        <v>0</v>
      </c>
      <c r="AI30" s="61">
        <v>0</v>
      </c>
      <c r="AJ30" s="61">
        <v>0</v>
      </c>
    </row>
    <row r="31" spans="1:36" s="83" customFormat="1" ht="47.25" customHeight="1" outlineLevel="2" x14ac:dyDescent="0.25">
      <c r="A31" s="81" t="s">
        <v>227</v>
      </c>
      <c r="B31" s="103" t="s">
        <v>281</v>
      </c>
      <c r="C31" s="103"/>
      <c r="D31" s="103"/>
      <c r="E31" s="82">
        <f>SUM(E32:E50)</f>
        <v>207988.7</v>
      </c>
      <c r="F31" s="82">
        <f t="shared" ref="F31:H31" si="22">SUM(F32:F50)</f>
        <v>0</v>
      </c>
      <c r="G31" s="82">
        <f t="shared" si="22"/>
        <v>207988.7</v>
      </c>
      <c r="H31" s="82">
        <f t="shared" si="22"/>
        <v>0</v>
      </c>
      <c r="I31" s="82">
        <f>SUM(I32:I50)</f>
        <v>27492.3</v>
      </c>
      <c r="J31" s="82">
        <f>SUM(J32:J50)</f>
        <v>0</v>
      </c>
      <c r="K31" s="82">
        <f>SUM(K32:K50)</f>
        <v>27492.3</v>
      </c>
      <c r="L31" s="82">
        <f>SUM(L32:L48)</f>
        <v>0</v>
      </c>
      <c r="M31" s="82">
        <f>SUM(M32:M50)</f>
        <v>29972.899999999994</v>
      </c>
      <c r="N31" s="82">
        <f>SUM(N32:N50)</f>
        <v>0</v>
      </c>
      <c r="O31" s="82">
        <f>SUM(O32:O50)</f>
        <v>29972.899999999994</v>
      </c>
      <c r="P31" s="82">
        <f>SUM(P32:P48)</f>
        <v>0</v>
      </c>
      <c r="Q31" s="82">
        <f>SUM(Q32:Q50)</f>
        <v>30104.699999999997</v>
      </c>
      <c r="R31" s="82">
        <f>SUM(R32:R50)</f>
        <v>0</v>
      </c>
      <c r="S31" s="82">
        <f>SUM(S32:S50)</f>
        <v>30104.699999999997</v>
      </c>
      <c r="T31" s="82">
        <f>SUM(T32:T48)</f>
        <v>0</v>
      </c>
      <c r="U31" s="82">
        <f>SUM(U32:U50)</f>
        <v>30104.699999999997</v>
      </c>
      <c r="V31" s="82">
        <f>SUM(V32:V50)</f>
        <v>0</v>
      </c>
      <c r="W31" s="82">
        <f>SUM(W32:W50)</f>
        <v>30104.699999999997</v>
      </c>
      <c r="X31" s="82">
        <f>SUM(X32:X48)</f>
        <v>0</v>
      </c>
      <c r="Y31" s="82">
        <f>SUM(Y32:Y50)</f>
        <v>30104.699999999997</v>
      </c>
      <c r="Z31" s="82">
        <f>SUM(Z32:Z50)</f>
        <v>0</v>
      </c>
      <c r="AA31" s="82">
        <f>SUM(AA32:AA50)</f>
        <v>30104.699999999997</v>
      </c>
      <c r="AB31" s="82">
        <f>SUM(AB32:AB48)</f>
        <v>0</v>
      </c>
      <c r="AC31" s="82">
        <f>SUM(AC32:AC50)</f>
        <v>30104.699999999997</v>
      </c>
      <c r="AD31" s="82">
        <f>SUM(AD32:AD50)</f>
        <v>0</v>
      </c>
      <c r="AE31" s="82">
        <f>SUM(AE32:AE50)</f>
        <v>30104.699999999997</v>
      </c>
      <c r="AF31" s="82">
        <f>SUM(AF32:AF48)</f>
        <v>0</v>
      </c>
      <c r="AG31" s="82">
        <f>SUM(AG32:AG50)</f>
        <v>30104.699999999997</v>
      </c>
      <c r="AH31" s="82">
        <f>SUM(AH32:AH50)</f>
        <v>0</v>
      </c>
      <c r="AI31" s="82">
        <f>SUM(AI32:AI50)</f>
        <v>30104.699999999997</v>
      </c>
      <c r="AJ31" s="82">
        <f>SUM(AJ32:AJ48)</f>
        <v>0</v>
      </c>
    </row>
    <row r="32" spans="1:36" ht="45" outlineLevel="3" x14ac:dyDescent="0.25">
      <c r="A32" s="84" t="s">
        <v>228</v>
      </c>
      <c r="B32" s="85" t="s">
        <v>182</v>
      </c>
      <c r="C32" s="86" t="s">
        <v>60</v>
      </c>
      <c r="D32" s="87" t="s">
        <v>275</v>
      </c>
      <c r="E32" s="88">
        <f t="shared" ref="E32:E50" si="23">SUM(F32:H32)</f>
        <v>9713.8000000000011</v>
      </c>
      <c r="F32" s="89">
        <f t="shared" ref="F32" si="24">J32+N32+R32+V32+Z32+AD32+AH32</f>
        <v>0</v>
      </c>
      <c r="G32" s="89">
        <f t="shared" ref="G32" si="25">K32+O32+S32+W32+AA32+AE32+AI32</f>
        <v>9713.8000000000011</v>
      </c>
      <c r="H32" s="89">
        <f t="shared" ref="H32" si="26">L32+P32+T32+X32+AB32+AF32+AJ32</f>
        <v>0</v>
      </c>
      <c r="I32" s="82">
        <f>SUM(J32:L32)</f>
        <v>1244.9000000000001</v>
      </c>
      <c r="J32" s="61">
        <v>0</v>
      </c>
      <c r="K32" s="61">
        <v>1244.9000000000001</v>
      </c>
      <c r="L32" s="90">
        <v>0</v>
      </c>
      <c r="M32" s="82">
        <f>SUM(N32:P32)</f>
        <v>1387.9</v>
      </c>
      <c r="N32" s="61">
        <v>0</v>
      </c>
      <c r="O32" s="61">
        <v>1387.9</v>
      </c>
      <c r="P32" s="90">
        <v>0</v>
      </c>
      <c r="Q32" s="82">
        <f>SUM(R32:T32)</f>
        <v>1416.2</v>
      </c>
      <c r="R32" s="61">
        <v>0</v>
      </c>
      <c r="S32" s="61">
        <v>1416.2</v>
      </c>
      <c r="T32" s="90">
        <v>0</v>
      </c>
      <c r="U32" s="82">
        <f>SUM(V32:X32)</f>
        <v>1416.2</v>
      </c>
      <c r="V32" s="61">
        <v>0</v>
      </c>
      <c r="W32" s="61">
        <v>1416.2</v>
      </c>
      <c r="X32" s="90">
        <v>0</v>
      </c>
      <c r="Y32" s="82">
        <f>SUM(Z32:AB32)</f>
        <v>1416.2</v>
      </c>
      <c r="Z32" s="61">
        <v>0</v>
      </c>
      <c r="AA32" s="61">
        <v>1416.2</v>
      </c>
      <c r="AB32" s="90">
        <v>0</v>
      </c>
      <c r="AC32" s="82">
        <f>SUM(AD32:AF32)</f>
        <v>1416.2</v>
      </c>
      <c r="AD32" s="61">
        <v>0</v>
      </c>
      <c r="AE32" s="61">
        <v>1416.2</v>
      </c>
      <c r="AF32" s="90">
        <v>0</v>
      </c>
      <c r="AG32" s="82">
        <f>SUM(AH32:AJ32)</f>
        <v>1416.2</v>
      </c>
      <c r="AH32" s="61">
        <v>0</v>
      </c>
      <c r="AI32" s="61">
        <v>1416.2</v>
      </c>
      <c r="AJ32" s="90">
        <v>0</v>
      </c>
    </row>
    <row r="33" spans="1:36" ht="45" outlineLevel="3" x14ac:dyDescent="0.25">
      <c r="A33" s="84" t="s">
        <v>229</v>
      </c>
      <c r="B33" s="85" t="s">
        <v>183</v>
      </c>
      <c r="C33" s="86" t="s">
        <v>60</v>
      </c>
      <c r="D33" s="87" t="s">
        <v>275</v>
      </c>
      <c r="E33" s="88">
        <f t="shared" si="23"/>
        <v>4098.8999999999996</v>
      </c>
      <c r="F33" s="89">
        <f t="shared" ref="F33:F50" si="27">J33+N33+R33+V33+Z33+AD33+AH33</f>
        <v>0</v>
      </c>
      <c r="G33" s="89">
        <f t="shared" ref="G33:G50" si="28">K33+O33+S33+W33+AA33+AE33+AI33</f>
        <v>4098.8999999999996</v>
      </c>
      <c r="H33" s="89">
        <f t="shared" ref="H33:H50" si="29">L33+P33+T33+X33+AB33+AF33+AJ33</f>
        <v>0</v>
      </c>
      <c r="I33" s="82">
        <f>SUM(J33:L33)</f>
        <v>525.29999999999995</v>
      </c>
      <c r="J33" s="61">
        <v>0</v>
      </c>
      <c r="K33" s="61">
        <v>525.29999999999995</v>
      </c>
      <c r="L33" s="90">
        <v>0</v>
      </c>
      <c r="M33" s="82">
        <f>SUM(N33:P33)</f>
        <v>585.6</v>
      </c>
      <c r="N33" s="61">
        <v>0</v>
      </c>
      <c r="O33" s="61">
        <v>585.6</v>
      </c>
      <c r="P33" s="90">
        <v>0</v>
      </c>
      <c r="Q33" s="82">
        <f>SUM(R33:T33)</f>
        <v>597.6</v>
      </c>
      <c r="R33" s="61">
        <v>0</v>
      </c>
      <c r="S33" s="61">
        <v>597.6</v>
      </c>
      <c r="T33" s="90">
        <v>0</v>
      </c>
      <c r="U33" s="82">
        <f>SUM(V33:X33)</f>
        <v>597.6</v>
      </c>
      <c r="V33" s="61">
        <v>0</v>
      </c>
      <c r="W33" s="61">
        <v>597.6</v>
      </c>
      <c r="X33" s="90">
        <v>0</v>
      </c>
      <c r="Y33" s="82">
        <f>SUM(Z33:AB33)</f>
        <v>597.6</v>
      </c>
      <c r="Z33" s="61">
        <v>0</v>
      </c>
      <c r="AA33" s="61">
        <v>597.6</v>
      </c>
      <c r="AB33" s="90">
        <v>0</v>
      </c>
      <c r="AC33" s="82">
        <f>SUM(AD33:AF33)</f>
        <v>597.6</v>
      </c>
      <c r="AD33" s="61">
        <v>0</v>
      </c>
      <c r="AE33" s="61">
        <v>597.6</v>
      </c>
      <c r="AF33" s="90">
        <v>0</v>
      </c>
      <c r="AG33" s="82">
        <f>SUM(AH33:AJ33)</f>
        <v>597.6</v>
      </c>
      <c r="AH33" s="61">
        <v>0</v>
      </c>
      <c r="AI33" s="61">
        <v>597.6</v>
      </c>
      <c r="AJ33" s="90">
        <v>0</v>
      </c>
    </row>
    <row r="34" spans="1:36" ht="45" outlineLevel="3" x14ac:dyDescent="0.25">
      <c r="A34" s="84" t="s">
        <v>230</v>
      </c>
      <c r="B34" s="85" t="s">
        <v>184</v>
      </c>
      <c r="C34" s="86" t="s">
        <v>60</v>
      </c>
      <c r="D34" s="87" t="s">
        <v>275</v>
      </c>
      <c r="E34" s="88">
        <f t="shared" si="23"/>
        <v>12973.9</v>
      </c>
      <c r="F34" s="89">
        <f t="shared" si="27"/>
        <v>0</v>
      </c>
      <c r="G34" s="89">
        <f t="shared" si="28"/>
        <v>12973.9</v>
      </c>
      <c r="H34" s="89">
        <f t="shared" si="29"/>
        <v>0</v>
      </c>
      <c r="I34" s="82">
        <f>K34</f>
        <v>1662.7</v>
      </c>
      <c r="J34" s="61">
        <v>0</v>
      </c>
      <c r="K34" s="61">
        <v>1662.7</v>
      </c>
      <c r="L34" s="90">
        <v>0</v>
      </c>
      <c r="M34" s="82">
        <f>O34</f>
        <v>1853.7</v>
      </c>
      <c r="N34" s="61">
        <v>0</v>
      </c>
      <c r="O34" s="61">
        <v>1853.7</v>
      </c>
      <c r="P34" s="90">
        <v>0</v>
      </c>
      <c r="Q34" s="82">
        <f>S34</f>
        <v>1891.5</v>
      </c>
      <c r="R34" s="61">
        <v>0</v>
      </c>
      <c r="S34" s="61">
        <v>1891.5</v>
      </c>
      <c r="T34" s="90">
        <v>0</v>
      </c>
      <c r="U34" s="82">
        <f>W34</f>
        <v>1891.5</v>
      </c>
      <c r="V34" s="61">
        <v>0</v>
      </c>
      <c r="W34" s="61">
        <v>1891.5</v>
      </c>
      <c r="X34" s="90">
        <v>0</v>
      </c>
      <c r="Y34" s="82">
        <f>AA34</f>
        <v>1891.5</v>
      </c>
      <c r="Z34" s="61">
        <v>0</v>
      </c>
      <c r="AA34" s="61">
        <v>1891.5</v>
      </c>
      <c r="AB34" s="90">
        <v>0</v>
      </c>
      <c r="AC34" s="82">
        <f>AE34</f>
        <v>1891.5</v>
      </c>
      <c r="AD34" s="61">
        <v>0</v>
      </c>
      <c r="AE34" s="61">
        <v>1891.5</v>
      </c>
      <c r="AF34" s="90">
        <v>0</v>
      </c>
      <c r="AG34" s="82">
        <f>AI34</f>
        <v>1891.5</v>
      </c>
      <c r="AH34" s="61">
        <v>0</v>
      </c>
      <c r="AI34" s="61">
        <v>1891.5</v>
      </c>
      <c r="AJ34" s="90">
        <v>0</v>
      </c>
    </row>
    <row r="35" spans="1:36" ht="45" outlineLevel="3" x14ac:dyDescent="0.25">
      <c r="A35" s="84" t="s">
        <v>231</v>
      </c>
      <c r="B35" s="85" t="s">
        <v>185</v>
      </c>
      <c r="C35" s="86" t="s">
        <v>60</v>
      </c>
      <c r="D35" s="87" t="s">
        <v>275</v>
      </c>
      <c r="E35" s="88">
        <f t="shared" si="23"/>
        <v>5988</v>
      </c>
      <c r="F35" s="89">
        <f t="shared" si="27"/>
        <v>0</v>
      </c>
      <c r="G35" s="89">
        <f t="shared" si="28"/>
        <v>5988</v>
      </c>
      <c r="H35" s="89">
        <f t="shared" si="29"/>
        <v>0</v>
      </c>
      <c r="I35" s="82">
        <f>K35</f>
        <v>767.4</v>
      </c>
      <c r="J35" s="61">
        <v>0</v>
      </c>
      <c r="K35" s="61">
        <v>767.4</v>
      </c>
      <c r="L35" s="90">
        <v>0</v>
      </c>
      <c r="M35" s="82">
        <f>O35</f>
        <v>855.6</v>
      </c>
      <c r="N35" s="61">
        <v>0</v>
      </c>
      <c r="O35" s="61">
        <v>855.6</v>
      </c>
      <c r="P35" s="90">
        <v>0</v>
      </c>
      <c r="Q35" s="82">
        <f>S35</f>
        <v>873</v>
      </c>
      <c r="R35" s="61">
        <v>0</v>
      </c>
      <c r="S35" s="61">
        <v>873</v>
      </c>
      <c r="T35" s="90">
        <v>0</v>
      </c>
      <c r="U35" s="82">
        <f>W35</f>
        <v>873</v>
      </c>
      <c r="V35" s="61">
        <v>0</v>
      </c>
      <c r="W35" s="61">
        <v>873</v>
      </c>
      <c r="X35" s="90">
        <v>0</v>
      </c>
      <c r="Y35" s="82">
        <f>AA35</f>
        <v>873</v>
      </c>
      <c r="Z35" s="61">
        <v>0</v>
      </c>
      <c r="AA35" s="61">
        <v>873</v>
      </c>
      <c r="AB35" s="90">
        <v>0</v>
      </c>
      <c r="AC35" s="82">
        <f>AE35</f>
        <v>873</v>
      </c>
      <c r="AD35" s="61">
        <v>0</v>
      </c>
      <c r="AE35" s="61">
        <v>873</v>
      </c>
      <c r="AF35" s="90">
        <v>0</v>
      </c>
      <c r="AG35" s="82">
        <f>AI35</f>
        <v>873</v>
      </c>
      <c r="AH35" s="61">
        <v>0</v>
      </c>
      <c r="AI35" s="61">
        <v>873</v>
      </c>
      <c r="AJ35" s="90">
        <v>0</v>
      </c>
    </row>
    <row r="36" spans="1:36" ht="45" outlineLevel="3" x14ac:dyDescent="0.25">
      <c r="A36" s="84" t="s">
        <v>232</v>
      </c>
      <c r="B36" s="85" t="s">
        <v>186</v>
      </c>
      <c r="C36" s="86" t="s">
        <v>60</v>
      </c>
      <c r="D36" s="87" t="s">
        <v>275</v>
      </c>
      <c r="E36" s="88">
        <f t="shared" si="23"/>
        <v>17269</v>
      </c>
      <c r="F36" s="89">
        <f t="shared" si="27"/>
        <v>0</v>
      </c>
      <c r="G36" s="89">
        <f t="shared" si="28"/>
        <v>17269</v>
      </c>
      <c r="H36" s="89">
        <f t="shared" si="29"/>
        <v>0</v>
      </c>
      <c r="I36" s="82">
        <f t="shared" ref="I36:I49" si="30">SUM(J36:L36)</f>
        <v>2213.1999999999998</v>
      </c>
      <c r="J36" s="61">
        <v>0</v>
      </c>
      <c r="K36" s="61">
        <v>2213.1999999999998</v>
      </c>
      <c r="L36" s="90">
        <v>0</v>
      </c>
      <c r="M36" s="82">
        <f t="shared" ref="M36:M49" si="31">SUM(N36:P36)</f>
        <v>2467.3000000000002</v>
      </c>
      <c r="N36" s="61">
        <v>0</v>
      </c>
      <c r="O36" s="61">
        <v>2467.3000000000002</v>
      </c>
      <c r="P36" s="90">
        <v>0</v>
      </c>
      <c r="Q36" s="82">
        <f t="shared" ref="Q36:Q49" si="32">SUM(R36:T36)</f>
        <v>2517.6999999999998</v>
      </c>
      <c r="R36" s="61">
        <v>0</v>
      </c>
      <c r="S36" s="61">
        <v>2517.6999999999998</v>
      </c>
      <c r="T36" s="90">
        <v>0</v>
      </c>
      <c r="U36" s="82">
        <f t="shared" ref="U36:U49" si="33">SUM(V36:X36)</f>
        <v>2517.6999999999998</v>
      </c>
      <c r="V36" s="61">
        <v>0</v>
      </c>
      <c r="W36" s="61">
        <v>2517.6999999999998</v>
      </c>
      <c r="X36" s="90">
        <v>0</v>
      </c>
      <c r="Y36" s="82">
        <f t="shared" ref="Y36:Y49" si="34">SUM(Z36:AB36)</f>
        <v>2517.6999999999998</v>
      </c>
      <c r="Z36" s="61">
        <v>0</v>
      </c>
      <c r="AA36" s="61">
        <v>2517.6999999999998</v>
      </c>
      <c r="AB36" s="90">
        <v>0</v>
      </c>
      <c r="AC36" s="82">
        <f t="shared" ref="AC36:AC49" si="35">SUM(AD36:AF36)</f>
        <v>2517.6999999999998</v>
      </c>
      <c r="AD36" s="61">
        <v>0</v>
      </c>
      <c r="AE36" s="61">
        <v>2517.6999999999998</v>
      </c>
      <c r="AF36" s="90">
        <v>0</v>
      </c>
      <c r="AG36" s="82">
        <f t="shared" ref="AG36:AG49" si="36">SUM(AH36:AJ36)</f>
        <v>2517.6999999999998</v>
      </c>
      <c r="AH36" s="61">
        <v>0</v>
      </c>
      <c r="AI36" s="61">
        <v>2517.6999999999998</v>
      </c>
      <c r="AJ36" s="90">
        <v>0</v>
      </c>
    </row>
    <row r="37" spans="1:36" ht="45" outlineLevel="3" x14ac:dyDescent="0.25">
      <c r="A37" s="84" t="s">
        <v>233</v>
      </c>
      <c r="B37" s="85" t="s">
        <v>187</v>
      </c>
      <c r="C37" s="86" t="s">
        <v>60</v>
      </c>
      <c r="D37" s="87" t="s">
        <v>275</v>
      </c>
      <c r="E37" s="88">
        <f t="shared" si="23"/>
        <v>15541.999999999998</v>
      </c>
      <c r="F37" s="89">
        <f t="shared" si="27"/>
        <v>0</v>
      </c>
      <c r="G37" s="89">
        <f t="shared" si="28"/>
        <v>15541.999999999998</v>
      </c>
      <c r="H37" s="89">
        <f t="shared" si="29"/>
        <v>0</v>
      </c>
      <c r="I37" s="82">
        <f t="shared" si="30"/>
        <v>1991.9</v>
      </c>
      <c r="J37" s="61">
        <v>0</v>
      </c>
      <c r="K37" s="61">
        <v>1991.9</v>
      </c>
      <c r="L37" s="90">
        <v>0</v>
      </c>
      <c r="M37" s="82">
        <f t="shared" si="31"/>
        <v>2220.6</v>
      </c>
      <c r="N37" s="61">
        <v>0</v>
      </c>
      <c r="O37" s="61">
        <v>2220.6</v>
      </c>
      <c r="P37" s="90">
        <v>0</v>
      </c>
      <c r="Q37" s="82">
        <f t="shared" si="32"/>
        <v>2265.9</v>
      </c>
      <c r="R37" s="61">
        <v>0</v>
      </c>
      <c r="S37" s="61">
        <v>2265.9</v>
      </c>
      <c r="T37" s="90">
        <v>0</v>
      </c>
      <c r="U37" s="82">
        <f t="shared" si="33"/>
        <v>2265.9</v>
      </c>
      <c r="V37" s="61">
        <v>0</v>
      </c>
      <c r="W37" s="61">
        <v>2265.9</v>
      </c>
      <c r="X37" s="90">
        <v>0</v>
      </c>
      <c r="Y37" s="82">
        <f t="shared" si="34"/>
        <v>2265.9</v>
      </c>
      <c r="Z37" s="61">
        <v>0</v>
      </c>
      <c r="AA37" s="61">
        <v>2265.9</v>
      </c>
      <c r="AB37" s="90">
        <v>0</v>
      </c>
      <c r="AC37" s="82">
        <f t="shared" si="35"/>
        <v>2265.9</v>
      </c>
      <c r="AD37" s="61">
        <v>0</v>
      </c>
      <c r="AE37" s="61">
        <v>2265.9</v>
      </c>
      <c r="AF37" s="90">
        <v>0</v>
      </c>
      <c r="AG37" s="82">
        <f t="shared" si="36"/>
        <v>2265.9</v>
      </c>
      <c r="AH37" s="61">
        <v>0</v>
      </c>
      <c r="AI37" s="61">
        <v>2265.9</v>
      </c>
      <c r="AJ37" s="90">
        <v>0</v>
      </c>
    </row>
    <row r="38" spans="1:36" ht="45" outlineLevel="3" x14ac:dyDescent="0.25">
      <c r="A38" s="84" t="s">
        <v>234</v>
      </c>
      <c r="B38" s="85" t="s">
        <v>188</v>
      </c>
      <c r="C38" s="86" t="s">
        <v>60</v>
      </c>
      <c r="D38" s="87" t="s">
        <v>275</v>
      </c>
      <c r="E38" s="88">
        <f t="shared" si="23"/>
        <v>9580.8000000000011</v>
      </c>
      <c r="F38" s="89">
        <f t="shared" si="27"/>
        <v>0</v>
      </c>
      <c r="G38" s="89">
        <f t="shared" si="28"/>
        <v>9580.8000000000011</v>
      </c>
      <c r="H38" s="89">
        <f t="shared" si="29"/>
        <v>0</v>
      </c>
      <c r="I38" s="82">
        <f t="shared" si="30"/>
        <v>1227.9000000000001</v>
      </c>
      <c r="J38" s="61">
        <v>0</v>
      </c>
      <c r="K38" s="61">
        <v>1227.9000000000001</v>
      </c>
      <c r="L38" s="90">
        <v>0</v>
      </c>
      <c r="M38" s="82">
        <f t="shared" si="31"/>
        <v>1368.9</v>
      </c>
      <c r="N38" s="61">
        <v>0</v>
      </c>
      <c r="O38" s="61">
        <v>1368.9</v>
      </c>
      <c r="P38" s="90">
        <v>0</v>
      </c>
      <c r="Q38" s="82">
        <f t="shared" si="32"/>
        <v>1396.8</v>
      </c>
      <c r="R38" s="61">
        <v>0</v>
      </c>
      <c r="S38" s="61">
        <v>1396.8</v>
      </c>
      <c r="T38" s="90">
        <v>0</v>
      </c>
      <c r="U38" s="82">
        <f t="shared" si="33"/>
        <v>1396.8</v>
      </c>
      <c r="V38" s="61">
        <v>0</v>
      </c>
      <c r="W38" s="61">
        <v>1396.8</v>
      </c>
      <c r="X38" s="90">
        <v>0</v>
      </c>
      <c r="Y38" s="82">
        <f t="shared" si="34"/>
        <v>1396.8</v>
      </c>
      <c r="Z38" s="61">
        <v>0</v>
      </c>
      <c r="AA38" s="61">
        <v>1396.8</v>
      </c>
      <c r="AB38" s="90">
        <v>0</v>
      </c>
      <c r="AC38" s="82">
        <f t="shared" si="35"/>
        <v>1396.8</v>
      </c>
      <c r="AD38" s="61">
        <v>0</v>
      </c>
      <c r="AE38" s="61">
        <v>1396.8</v>
      </c>
      <c r="AF38" s="90">
        <v>0</v>
      </c>
      <c r="AG38" s="82">
        <f t="shared" si="36"/>
        <v>1396.8</v>
      </c>
      <c r="AH38" s="61">
        <v>0</v>
      </c>
      <c r="AI38" s="61">
        <v>1396.8</v>
      </c>
      <c r="AJ38" s="90">
        <v>0</v>
      </c>
    </row>
    <row r="39" spans="1:36" ht="45" outlineLevel="3" x14ac:dyDescent="0.25">
      <c r="A39" s="84" t="s">
        <v>235</v>
      </c>
      <c r="B39" s="85" t="s">
        <v>189</v>
      </c>
      <c r="C39" s="86" t="s">
        <v>60</v>
      </c>
      <c r="D39" s="87" t="s">
        <v>275</v>
      </c>
      <c r="E39" s="88">
        <f t="shared" si="23"/>
        <v>15435.599999999999</v>
      </c>
      <c r="F39" s="89">
        <f t="shared" si="27"/>
        <v>0</v>
      </c>
      <c r="G39" s="89">
        <f t="shared" si="28"/>
        <v>15435.599999999999</v>
      </c>
      <c r="H39" s="89">
        <f t="shared" si="29"/>
        <v>0</v>
      </c>
      <c r="I39" s="82">
        <f t="shared" si="30"/>
        <v>1978.2</v>
      </c>
      <c r="J39" s="61">
        <v>0</v>
      </c>
      <c r="K39" s="61">
        <v>1978.2</v>
      </c>
      <c r="L39" s="90">
        <v>0</v>
      </c>
      <c r="M39" s="82">
        <f t="shared" si="31"/>
        <v>2205.4</v>
      </c>
      <c r="N39" s="61">
        <v>0</v>
      </c>
      <c r="O39" s="61">
        <v>2205.4</v>
      </c>
      <c r="P39" s="90">
        <v>0</v>
      </c>
      <c r="Q39" s="82">
        <f t="shared" si="32"/>
        <v>2250.4</v>
      </c>
      <c r="R39" s="61">
        <v>0</v>
      </c>
      <c r="S39" s="61">
        <v>2250.4</v>
      </c>
      <c r="T39" s="90">
        <v>0</v>
      </c>
      <c r="U39" s="82">
        <f t="shared" si="33"/>
        <v>2250.4</v>
      </c>
      <c r="V39" s="61">
        <v>0</v>
      </c>
      <c r="W39" s="61">
        <v>2250.4</v>
      </c>
      <c r="X39" s="90">
        <v>0</v>
      </c>
      <c r="Y39" s="82">
        <f t="shared" si="34"/>
        <v>2250.4</v>
      </c>
      <c r="Z39" s="61">
        <v>0</v>
      </c>
      <c r="AA39" s="61">
        <v>2250.4</v>
      </c>
      <c r="AB39" s="90">
        <v>0</v>
      </c>
      <c r="AC39" s="82">
        <f t="shared" si="35"/>
        <v>2250.4</v>
      </c>
      <c r="AD39" s="61">
        <v>0</v>
      </c>
      <c r="AE39" s="61">
        <v>2250.4</v>
      </c>
      <c r="AF39" s="90">
        <v>0</v>
      </c>
      <c r="AG39" s="82">
        <f t="shared" si="36"/>
        <v>2250.4</v>
      </c>
      <c r="AH39" s="61">
        <v>0</v>
      </c>
      <c r="AI39" s="61">
        <v>2250.4</v>
      </c>
      <c r="AJ39" s="90">
        <v>0</v>
      </c>
    </row>
    <row r="40" spans="1:36" ht="45" outlineLevel="3" x14ac:dyDescent="0.25">
      <c r="A40" s="84" t="s">
        <v>236</v>
      </c>
      <c r="B40" s="85" t="s">
        <v>190</v>
      </c>
      <c r="C40" s="86" t="s">
        <v>60</v>
      </c>
      <c r="D40" s="87" t="s">
        <v>275</v>
      </c>
      <c r="E40" s="88">
        <f t="shared" si="23"/>
        <v>26471.800000000003</v>
      </c>
      <c r="F40" s="89">
        <f t="shared" si="27"/>
        <v>0</v>
      </c>
      <c r="G40" s="89">
        <f t="shared" si="28"/>
        <v>26471.800000000003</v>
      </c>
      <c r="H40" s="89">
        <f t="shared" si="29"/>
        <v>0</v>
      </c>
      <c r="I40" s="82">
        <f t="shared" si="30"/>
        <v>3392.6</v>
      </c>
      <c r="J40" s="61">
        <v>0</v>
      </c>
      <c r="K40" s="61">
        <v>3392.6</v>
      </c>
      <c r="L40" s="90">
        <v>0</v>
      </c>
      <c r="M40" s="82">
        <f t="shared" si="31"/>
        <v>3782.2</v>
      </c>
      <c r="N40" s="61">
        <v>0</v>
      </c>
      <c r="O40" s="61">
        <v>3782.2</v>
      </c>
      <c r="P40" s="90">
        <v>0</v>
      </c>
      <c r="Q40" s="82">
        <f t="shared" si="32"/>
        <v>3859.4</v>
      </c>
      <c r="R40" s="61">
        <v>0</v>
      </c>
      <c r="S40" s="61">
        <v>3859.4</v>
      </c>
      <c r="T40" s="90">
        <v>0</v>
      </c>
      <c r="U40" s="82">
        <f t="shared" si="33"/>
        <v>3859.4</v>
      </c>
      <c r="V40" s="61">
        <v>0</v>
      </c>
      <c r="W40" s="61">
        <v>3859.4</v>
      </c>
      <c r="X40" s="90">
        <v>0</v>
      </c>
      <c r="Y40" s="82">
        <f t="shared" si="34"/>
        <v>3859.4</v>
      </c>
      <c r="Z40" s="61">
        <v>0</v>
      </c>
      <c r="AA40" s="61">
        <v>3859.4</v>
      </c>
      <c r="AB40" s="90">
        <v>0</v>
      </c>
      <c r="AC40" s="82">
        <f t="shared" si="35"/>
        <v>3859.4</v>
      </c>
      <c r="AD40" s="61">
        <v>0</v>
      </c>
      <c r="AE40" s="61">
        <v>3859.4</v>
      </c>
      <c r="AF40" s="90">
        <v>0</v>
      </c>
      <c r="AG40" s="82">
        <f t="shared" si="36"/>
        <v>3859.4</v>
      </c>
      <c r="AH40" s="61">
        <v>0</v>
      </c>
      <c r="AI40" s="61">
        <v>3859.4</v>
      </c>
      <c r="AJ40" s="90">
        <v>0</v>
      </c>
    </row>
    <row r="41" spans="1:36" ht="45" outlineLevel="3" x14ac:dyDescent="0.25">
      <c r="A41" s="84" t="s">
        <v>237</v>
      </c>
      <c r="B41" s="85" t="s">
        <v>191</v>
      </c>
      <c r="C41" s="86" t="s">
        <v>60</v>
      </c>
      <c r="D41" s="87" t="s">
        <v>275</v>
      </c>
      <c r="E41" s="88">
        <f t="shared" si="23"/>
        <v>5351.3000000000011</v>
      </c>
      <c r="F41" s="89">
        <f t="shared" si="27"/>
        <v>0</v>
      </c>
      <c r="G41" s="89">
        <f t="shared" si="28"/>
        <v>5351.3000000000011</v>
      </c>
      <c r="H41" s="89">
        <f t="shared" si="29"/>
        <v>0</v>
      </c>
      <c r="I41" s="82">
        <f t="shared" si="30"/>
        <v>1307.5</v>
      </c>
      <c r="J41" s="61">
        <v>0</v>
      </c>
      <c r="K41" s="61">
        <v>1307.5</v>
      </c>
      <c r="L41" s="90">
        <v>0</v>
      </c>
      <c r="M41" s="82">
        <f t="shared" si="31"/>
        <v>1055.8</v>
      </c>
      <c r="N41" s="61">
        <v>0</v>
      </c>
      <c r="O41" s="61">
        <v>1055.8</v>
      </c>
      <c r="P41" s="90">
        <v>0</v>
      </c>
      <c r="Q41" s="82">
        <f t="shared" si="32"/>
        <v>597.6</v>
      </c>
      <c r="R41" s="61">
        <v>0</v>
      </c>
      <c r="S41" s="61">
        <v>597.6</v>
      </c>
      <c r="T41" s="90">
        <v>0</v>
      </c>
      <c r="U41" s="82">
        <f t="shared" si="33"/>
        <v>597.6</v>
      </c>
      <c r="V41" s="61">
        <v>0</v>
      </c>
      <c r="W41" s="61">
        <v>597.6</v>
      </c>
      <c r="X41" s="90">
        <v>0</v>
      </c>
      <c r="Y41" s="82">
        <f t="shared" si="34"/>
        <v>597.6</v>
      </c>
      <c r="Z41" s="61">
        <v>0</v>
      </c>
      <c r="AA41" s="61">
        <v>597.6</v>
      </c>
      <c r="AB41" s="90">
        <v>0</v>
      </c>
      <c r="AC41" s="82">
        <f t="shared" si="35"/>
        <v>597.6</v>
      </c>
      <c r="AD41" s="61">
        <v>0</v>
      </c>
      <c r="AE41" s="61">
        <v>597.6</v>
      </c>
      <c r="AF41" s="90">
        <v>0</v>
      </c>
      <c r="AG41" s="82">
        <f t="shared" si="36"/>
        <v>597.6</v>
      </c>
      <c r="AH41" s="61">
        <v>0</v>
      </c>
      <c r="AI41" s="61">
        <v>597.6</v>
      </c>
      <c r="AJ41" s="90">
        <v>0</v>
      </c>
    </row>
    <row r="42" spans="1:36" ht="45" outlineLevel="3" x14ac:dyDescent="0.25">
      <c r="A42" s="84" t="s">
        <v>238</v>
      </c>
      <c r="B42" s="85" t="s">
        <v>192</v>
      </c>
      <c r="C42" s="86" t="s">
        <v>60</v>
      </c>
      <c r="D42" s="87" t="s">
        <v>275</v>
      </c>
      <c r="E42" s="88">
        <f t="shared" si="23"/>
        <v>5988</v>
      </c>
      <c r="F42" s="89">
        <f t="shared" si="27"/>
        <v>0</v>
      </c>
      <c r="G42" s="89">
        <f t="shared" si="28"/>
        <v>5988</v>
      </c>
      <c r="H42" s="89">
        <f t="shared" si="29"/>
        <v>0</v>
      </c>
      <c r="I42" s="82">
        <f t="shared" si="30"/>
        <v>767.4</v>
      </c>
      <c r="J42" s="61">
        <v>0</v>
      </c>
      <c r="K42" s="61">
        <v>767.4</v>
      </c>
      <c r="L42" s="90">
        <v>0</v>
      </c>
      <c r="M42" s="82">
        <f t="shared" si="31"/>
        <v>855.6</v>
      </c>
      <c r="N42" s="61">
        <v>0</v>
      </c>
      <c r="O42" s="61">
        <v>855.6</v>
      </c>
      <c r="P42" s="90">
        <v>0</v>
      </c>
      <c r="Q42" s="82">
        <f t="shared" si="32"/>
        <v>873</v>
      </c>
      <c r="R42" s="61">
        <v>0</v>
      </c>
      <c r="S42" s="61">
        <v>873</v>
      </c>
      <c r="T42" s="90">
        <v>0</v>
      </c>
      <c r="U42" s="82">
        <f t="shared" si="33"/>
        <v>873</v>
      </c>
      <c r="V42" s="61">
        <v>0</v>
      </c>
      <c r="W42" s="61">
        <v>873</v>
      </c>
      <c r="X42" s="90">
        <v>0</v>
      </c>
      <c r="Y42" s="82">
        <f t="shared" si="34"/>
        <v>873</v>
      </c>
      <c r="Z42" s="61">
        <v>0</v>
      </c>
      <c r="AA42" s="61">
        <v>873</v>
      </c>
      <c r="AB42" s="90">
        <v>0</v>
      </c>
      <c r="AC42" s="82">
        <f t="shared" si="35"/>
        <v>873</v>
      </c>
      <c r="AD42" s="61">
        <v>0</v>
      </c>
      <c r="AE42" s="61">
        <v>873</v>
      </c>
      <c r="AF42" s="90">
        <v>0</v>
      </c>
      <c r="AG42" s="82">
        <f t="shared" si="36"/>
        <v>873</v>
      </c>
      <c r="AH42" s="61">
        <v>0</v>
      </c>
      <c r="AI42" s="61">
        <v>873</v>
      </c>
      <c r="AJ42" s="90">
        <v>0</v>
      </c>
    </row>
    <row r="43" spans="1:36" ht="45" outlineLevel="3" x14ac:dyDescent="0.25">
      <c r="A43" s="84" t="s">
        <v>239</v>
      </c>
      <c r="B43" s="85" t="s">
        <v>193</v>
      </c>
      <c r="C43" s="86" t="s">
        <v>60</v>
      </c>
      <c r="D43" s="87" t="s">
        <v>275</v>
      </c>
      <c r="E43" s="88">
        <f t="shared" si="23"/>
        <v>23951.200000000004</v>
      </c>
      <c r="F43" s="89">
        <f t="shared" si="27"/>
        <v>0</v>
      </c>
      <c r="G43" s="89">
        <f t="shared" si="28"/>
        <v>23951.200000000004</v>
      </c>
      <c r="H43" s="89">
        <f t="shared" si="29"/>
        <v>0</v>
      </c>
      <c r="I43" s="82">
        <f t="shared" si="30"/>
        <v>3069.6</v>
      </c>
      <c r="J43" s="61">
        <v>0</v>
      </c>
      <c r="K43" s="61">
        <v>3069.6</v>
      </c>
      <c r="L43" s="90">
        <v>0</v>
      </c>
      <c r="M43" s="82">
        <f t="shared" si="31"/>
        <v>3422.1</v>
      </c>
      <c r="N43" s="61">
        <v>0</v>
      </c>
      <c r="O43" s="61">
        <v>3422.1</v>
      </c>
      <c r="P43" s="90">
        <v>0</v>
      </c>
      <c r="Q43" s="82">
        <f t="shared" si="32"/>
        <v>3491.9</v>
      </c>
      <c r="R43" s="61">
        <v>0</v>
      </c>
      <c r="S43" s="61">
        <v>3491.9</v>
      </c>
      <c r="T43" s="90">
        <v>0</v>
      </c>
      <c r="U43" s="82">
        <f t="shared" si="33"/>
        <v>3491.9</v>
      </c>
      <c r="V43" s="61">
        <v>0</v>
      </c>
      <c r="W43" s="61">
        <v>3491.9</v>
      </c>
      <c r="X43" s="90">
        <v>0</v>
      </c>
      <c r="Y43" s="82">
        <f t="shared" si="34"/>
        <v>3491.9</v>
      </c>
      <c r="Z43" s="61">
        <v>0</v>
      </c>
      <c r="AA43" s="61">
        <v>3491.9</v>
      </c>
      <c r="AB43" s="90">
        <v>0</v>
      </c>
      <c r="AC43" s="82">
        <f t="shared" si="35"/>
        <v>3491.9</v>
      </c>
      <c r="AD43" s="61">
        <v>0</v>
      </c>
      <c r="AE43" s="61">
        <v>3491.9</v>
      </c>
      <c r="AF43" s="90">
        <v>0</v>
      </c>
      <c r="AG43" s="82">
        <f t="shared" si="36"/>
        <v>3491.9</v>
      </c>
      <c r="AH43" s="61">
        <v>0</v>
      </c>
      <c r="AI43" s="61">
        <v>3491.9</v>
      </c>
      <c r="AJ43" s="90">
        <v>0</v>
      </c>
    </row>
    <row r="44" spans="1:36" ht="45" outlineLevel="3" x14ac:dyDescent="0.25">
      <c r="A44" s="84" t="s">
        <v>240</v>
      </c>
      <c r="B44" s="85" t="s">
        <v>194</v>
      </c>
      <c r="C44" s="86" t="s">
        <v>60</v>
      </c>
      <c r="D44" s="87" t="s">
        <v>275</v>
      </c>
      <c r="E44" s="88">
        <f t="shared" si="23"/>
        <v>3802</v>
      </c>
      <c r="F44" s="89">
        <f t="shared" si="27"/>
        <v>0</v>
      </c>
      <c r="G44" s="89">
        <f t="shared" si="28"/>
        <v>3802</v>
      </c>
      <c r="H44" s="89">
        <f t="shared" si="29"/>
        <v>0</v>
      </c>
      <c r="I44" s="82">
        <f t="shared" si="30"/>
        <v>487.3</v>
      </c>
      <c r="J44" s="61">
        <v>0</v>
      </c>
      <c r="K44" s="61">
        <v>487.3</v>
      </c>
      <c r="L44" s="90">
        <v>0</v>
      </c>
      <c r="M44" s="82">
        <f t="shared" si="31"/>
        <v>543.20000000000005</v>
      </c>
      <c r="N44" s="61">
        <v>0</v>
      </c>
      <c r="O44" s="61">
        <v>543.20000000000005</v>
      </c>
      <c r="P44" s="90">
        <v>0</v>
      </c>
      <c r="Q44" s="82">
        <f t="shared" si="32"/>
        <v>554.29999999999995</v>
      </c>
      <c r="R44" s="61">
        <v>0</v>
      </c>
      <c r="S44" s="61">
        <v>554.29999999999995</v>
      </c>
      <c r="T44" s="90">
        <v>0</v>
      </c>
      <c r="U44" s="82">
        <f t="shared" si="33"/>
        <v>554.29999999999995</v>
      </c>
      <c r="V44" s="61">
        <v>0</v>
      </c>
      <c r="W44" s="61">
        <v>554.29999999999995</v>
      </c>
      <c r="X44" s="90">
        <v>0</v>
      </c>
      <c r="Y44" s="82">
        <f t="shared" si="34"/>
        <v>554.29999999999995</v>
      </c>
      <c r="Z44" s="61">
        <v>0</v>
      </c>
      <c r="AA44" s="61">
        <v>554.29999999999995</v>
      </c>
      <c r="AB44" s="90">
        <v>0</v>
      </c>
      <c r="AC44" s="82">
        <f t="shared" si="35"/>
        <v>554.29999999999995</v>
      </c>
      <c r="AD44" s="61">
        <v>0</v>
      </c>
      <c r="AE44" s="61">
        <v>554.29999999999995</v>
      </c>
      <c r="AF44" s="90">
        <v>0</v>
      </c>
      <c r="AG44" s="82">
        <f t="shared" si="36"/>
        <v>554.29999999999995</v>
      </c>
      <c r="AH44" s="61">
        <v>0</v>
      </c>
      <c r="AI44" s="61">
        <v>554.29999999999995</v>
      </c>
      <c r="AJ44" s="90">
        <v>0</v>
      </c>
    </row>
    <row r="45" spans="1:36" ht="45" outlineLevel="3" x14ac:dyDescent="0.25">
      <c r="A45" s="84" t="s">
        <v>241</v>
      </c>
      <c r="B45" s="85" t="s">
        <v>195</v>
      </c>
      <c r="C45" s="86" t="s">
        <v>60</v>
      </c>
      <c r="D45" s="87" t="s">
        <v>275</v>
      </c>
      <c r="E45" s="88">
        <f t="shared" si="23"/>
        <v>20186</v>
      </c>
      <c r="F45" s="89">
        <f t="shared" si="27"/>
        <v>0</v>
      </c>
      <c r="G45" s="89">
        <f t="shared" si="28"/>
        <v>20186</v>
      </c>
      <c r="H45" s="89">
        <f t="shared" si="29"/>
        <v>0</v>
      </c>
      <c r="I45" s="82">
        <f t="shared" si="30"/>
        <v>0</v>
      </c>
      <c r="J45" s="61"/>
      <c r="K45" s="61"/>
      <c r="L45" s="90"/>
      <c r="M45" s="82">
        <f t="shared" si="31"/>
        <v>3308</v>
      </c>
      <c r="N45" s="61"/>
      <c r="O45" s="61">
        <v>3308</v>
      </c>
      <c r="P45" s="90"/>
      <c r="Q45" s="82">
        <f t="shared" si="32"/>
        <v>3375.6</v>
      </c>
      <c r="R45" s="61"/>
      <c r="S45" s="61">
        <v>3375.6</v>
      </c>
      <c r="T45" s="90"/>
      <c r="U45" s="82">
        <f t="shared" si="33"/>
        <v>3375.6</v>
      </c>
      <c r="V45" s="61"/>
      <c r="W45" s="61">
        <v>3375.6</v>
      </c>
      <c r="X45" s="90"/>
      <c r="Y45" s="82">
        <f t="shared" si="34"/>
        <v>3375.6</v>
      </c>
      <c r="Z45" s="61"/>
      <c r="AA45" s="61">
        <v>3375.6</v>
      </c>
      <c r="AB45" s="90"/>
      <c r="AC45" s="82">
        <f t="shared" si="35"/>
        <v>3375.6</v>
      </c>
      <c r="AD45" s="61"/>
      <c r="AE45" s="61">
        <v>3375.6</v>
      </c>
      <c r="AF45" s="90"/>
      <c r="AG45" s="82">
        <f t="shared" si="36"/>
        <v>3375.6</v>
      </c>
      <c r="AH45" s="61"/>
      <c r="AI45" s="61">
        <v>3375.6</v>
      </c>
      <c r="AJ45" s="90"/>
    </row>
    <row r="46" spans="1:36" ht="45" outlineLevel="3" x14ac:dyDescent="0.25">
      <c r="A46" s="84" t="s">
        <v>242</v>
      </c>
      <c r="B46" s="85" t="s">
        <v>196</v>
      </c>
      <c r="C46" s="86" t="s">
        <v>60</v>
      </c>
      <c r="D46" s="87" t="s">
        <v>275</v>
      </c>
      <c r="E46" s="88">
        <f t="shared" si="23"/>
        <v>5988</v>
      </c>
      <c r="F46" s="89">
        <f t="shared" si="27"/>
        <v>0</v>
      </c>
      <c r="G46" s="89">
        <f t="shared" si="28"/>
        <v>5988</v>
      </c>
      <c r="H46" s="89">
        <f t="shared" si="29"/>
        <v>0</v>
      </c>
      <c r="I46" s="82">
        <f t="shared" si="30"/>
        <v>767.4</v>
      </c>
      <c r="J46" s="61">
        <v>0</v>
      </c>
      <c r="K46" s="61">
        <v>767.4</v>
      </c>
      <c r="L46" s="90">
        <v>0</v>
      </c>
      <c r="M46" s="82">
        <f t="shared" si="31"/>
        <v>855.6</v>
      </c>
      <c r="N46" s="61">
        <v>0</v>
      </c>
      <c r="O46" s="61">
        <v>855.6</v>
      </c>
      <c r="P46" s="90">
        <v>0</v>
      </c>
      <c r="Q46" s="82">
        <f t="shared" si="32"/>
        <v>873</v>
      </c>
      <c r="R46" s="61">
        <v>0</v>
      </c>
      <c r="S46" s="61">
        <v>873</v>
      </c>
      <c r="T46" s="90">
        <v>0</v>
      </c>
      <c r="U46" s="82">
        <f t="shared" si="33"/>
        <v>873</v>
      </c>
      <c r="V46" s="61">
        <v>0</v>
      </c>
      <c r="W46" s="61">
        <v>873</v>
      </c>
      <c r="X46" s="90">
        <v>0</v>
      </c>
      <c r="Y46" s="82">
        <f t="shared" si="34"/>
        <v>873</v>
      </c>
      <c r="Z46" s="61">
        <v>0</v>
      </c>
      <c r="AA46" s="61">
        <v>873</v>
      </c>
      <c r="AB46" s="90">
        <v>0</v>
      </c>
      <c r="AC46" s="82">
        <f t="shared" si="35"/>
        <v>873</v>
      </c>
      <c r="AD46" s="61">
        <v>0</v>
      </c>
      <c r="AE46" s="61">
        <v>873</v>
      </c>
      <c r="AF46" s="90">
        <v>0</v>
      </c>
      <c r="AG46" s="82">
        <f t="shared" si="36"/>
        <v>873</v>
      </c>
      <c r="AH46" s="61">
        <v>0</v>
      </c>
      <c r="AI46" s="61">
        <v>873</v>
      </c>
      <c r="AJ46" s="90">
        <v>0</v>
      </c>
    </row>
    <row r="47" spans="1:36" ht="45" outlineLevel="3" x14ac:dyDescent="0.25">
      <c r="A47" s="84" t="s">
        <v>243</v>
      </c>
      <c r="B47" s="85" t="s">
        <v>197</v>
      </c>
      <c r="C47" s="86" t="s">
        <v>60</v>
      </c>
      <c r="D47" s="87" t="s">
        <v>275</v>
      </c>
      <c r="E47" s="88">
        <f t="shared" si="23"/>
        <v>10793.300000000001</v>
      </c>
      <c r="F47" s="89">
        <f t="shared" si="27"/>
        <v>0</v>
      </c>
      <c r="G47" s="89">
        <f t="shared" si="28"/>
        <v>10793.300000000001</v>
      </c>
      <c r="H47" s="89">
        <f t="shared" si="29"/>
        <v>0</v>
      </c>
      <c r="I47" s="82">
        <f t="shared" si="30"/>
        <v>1383.2</v>
      </c>
      <c r="J47" s="61">
        <v>0</v>
      </c>
      <c r="K47" s="61">
        <v>1383.2</v>
      </c>
      <c r="L47" s="90">
        <v>0</v>
      </c>
      <c r="M47" s="82">
        <f t="shared" si="31"/>
        <v>1542.1</v>
      </c>
      <c r="N47" s="61">
        <v>0</v>
      </c>
      <c r="O47" s="61">
        <v>1542.1</v>
      </c>
      <c r="P47" s="90">
        <v>0</v>
      </c>
      <c r="Q47" s="82">
        <f t="shared" si="32"/>
        <v>1573.6</v>
      </c>
      <c r="R47" s="61">
        <v>0</v>
      </c>
      <c r="S47" s="61">
        <v>1573.6</v>
      </c>
      <c r="T47" s="90">
        <v>0</v>
      </c>
      <c r="U47" s="82">
        <f t="shared" si="33"/>
        <v>1573.6</v>
      </c>
      <c r="V47" s="61">
        <v>0</v>
      </c>
      <c r="W47" s="61">
        <v>1573.6</v>
      </c>
      <c r="X47" s="90">
        <v>0</v>
      </c>
      <c r="Y47" s="82">
        <f t="shared" si="34"/>
        <v>1573.6</v>
      </c>
      <c r="Z47" s="61">
        <v>0</v>
      </c>
      <c r="AA47" s="61">
        <v>1573.6</v>
      </c>
      <c r="AB47" s="90">
        <v>0</v>
      </c>
      <c r="AC47" s="82">
        <f t="shared" si="35"/>
        <v>1573.6</v>
      </c>
      <c r="AD47" s="61">
        <v>0</v>
      </c>
      <c r="AE47" s="61">
        <v>1573.6</v>
      </c>
      <c r="AF47" s="90">
        <v>0</v>
      </c>
      <c r="AG47" s="82">
        <f t="shared" si="36"/>
        <v>1573.6</v>
      </c>
      <c r="AH47" s="61">
        <v>0</v>
      </c>
      <c r="AI47" s="61">
        <v>1573.6</v>
      </c>
      <c r="AJ47" s="90">
        <v>0</v>
      </c>
    </row>
    <row r="48" spans="1:36" ht="45" outlineLevel="3" x14ac:dyDescent="0.25">
      <c r="A48" s="84" t="s">
        <v>244</v>
      </c>
      <c r="B48" s="85" t="s">
        <v>198</v>
      </c>
      <c r="C48" s="86" t="s">
        <v>60</v>
      </c>
      <c r="D48" s="87" t="s">
        <v>275</v>
      </c>
      <c r="E48" s="88">
        <f t="shared" si="23"/>
        <v>0</v>
      </c>
      <c r="F48" s="89">
        <f t="shared" si="27"/>
        <v>0</v>
      </c>
      <c r="G48" s="89">
        <f t="shared" si="28"/>
        <v>0</v>
      </c>
      <c r="H48" s="89">
        <f t="shared" si="29"/>
        <v>0</v>
      </c>
      <c r="I48" s="82">
        <f t="shared" si="30"/>
        <v>0</v>
      </c>
      <c r="J48" s="61">
        <v>0</v>
      </c>
      <c r="K48" s="61">
        <v>0</v>
      </c>
      <c r="L48" s="90">
        <v>0</v>
      </c>
      <c r="M48" s="82">
        <f t="shared" si="31"/>
        <v>0</v>
      </c>
      <c r="N48" s="61">
        <v>0</v>
      </c>
      <c r="O48" s="61">
        <v>0</v>
      </c>
      <c r="P48" s="90">
        <v>0</v>
      </c>
      <c r="Q48" s="82">
        <f t="shared" si="32"/>
        <v>0</v>
      </c>
      <c r="R48" s="61">
        <v>0</v>
      </c>
      <c r="S48" s="61">
        <v>0</v>
      </c>
      <c r="T48" s="90">
        <v>0</v>
      </c>
      <c r="U48" s="82">
        <f t="shared" si="33"/>
        <v>0</v>
      </c>
      <c r="V48" s="61">
        <v>0</v>
      </c>
      <c r="W48" s="61">
        <v>0</v>
      </c>
      <c r="X48" s="90">
        <v>0</v>
      </c>
      <c r="Y48" s="82">
        <f t="shared" si="34"/>
        <v>0</v>
      </c>
      <c r="Z48" s="61">
        <v>0</v>
      </c>
      <c r="AA48" s="61">
        <v>0</v>
      </c>
      <c r="AB48" s="90">
        <v>0</v>
      </c>
      <c r="AC48" s="82">
        <f t="shared" si="35"/>
        <v>0</v>
      </c>
      <c r="AD48" s="61">
        <v>0</v>
      </c>
      <c r="AE48" s="61">
        <v>0</v>
      </c>
      <c r="AF48" s="90">
        <v>0</v>
      </c>
      <c r="AG48" s="82">
        <f t="shared" si="36"/>
        <v>0</v>
      </c>
      <c r="AH48" s="61">
        <v>0</v>
      </c>
      <c r="AI48" s="61">
        <v>0</v>
      </c>
      <c r="AJ48" s="90">
        <v>0</v>
      </c>
    </row>
    <row r="49" spans="1:36" ht="45" outlineLevel="3" x14ac:dyDescent="0.25">
      <c r="A49" s="84" t="s">
        <v>245</v>
      </c>
      <c r="B49" s="85" t="s">
        <v>199</v>
      </c>
      <c r="C49" s="86" t="s">
        <v>60</v>
      </c>
      <c r="D49" s="87" t="s">
        <v>275</v>
      </c>
      <c r="E49" s="88">
        <f t="shared" si="23"/>
        <v>11649.100000000002</v>
      </c>
      <c r="F49" s="89">
        <f t="shared" si="27"/>
        <v>0</v>
      </c>
      <c r="G49" s="89">
        <f t="shared" si="28"/>
        <v>11649.100000000002</v>
      </c>
      <c r="H49" s="89">
        <f t="shared" si="29"/>
        <v>0</v>
      </c>
      <c r="I49" s="82">
        <f t="shared" si="30"/>
        <v>1499.8</v>
      </c>
      <c r="J49" s="61">
        <v>0</v>
      </c>
      <c r="K49" s="61">
        <v>1499.8</v>
      </c>
      <c r="L49" s="90">
        <v>0</v>
      </c>
      <c r="M49" s="82">
        <f t="shared" si="31"/>
        <v>1663.3</v>
      </c>
      <c r="N49" s="61">
        <v>0</v>
      </c>
      <c r="O49" s="61">
        <v>1663.3</v>
      </c>
      <c r="P49" s="90">
        <v>0</v>
      </c>
      <c r="Q49" s="82">
        <f t="shared" si="32"/>
        <v>1697.2</v>
      </c>
      <c r="R49" s="61">
        <v>0</v>
      </c>
      <c r="S49" s="61">
        <v>1697.2</v>
      </c>
      <c r="T49" s="90">
        <v>0</v>
      </c>
      <c r="U49" s="82">
        <f t="shared" si="33"/>
        <v>1697.2</v>
      </c>
      <c r="V49" s="61">
        <v>0</v>
      </c>
      <c r="W49" s="61">
        <v>1697.2</v>
      </c>
      <c r="X49" s="90">
        <v>0</v>
      </c>
      <c r="Y49" s="82">
        <f t="shared" si="34"/>
        <v>1697.2</v>
      </c>
      <c r="Z49" s="61">
        <v>0</v>
      </c>
      <c r="AA49" s="61">
        <v>1697.2</v>
      </c>
      <c r="AB49" s="90">
        <v>0</v>
      </c>
      <c r="AC49" s="82">
        <f t="shared" si="35"/>
        <v>1697.2</v>
      </c>
      <c r="AD49" s="61">
        <v>0</v>
      </c>
      <c r="AE49" s="61">
        <v>1697.2</v>
      </c>
      <c r="AF49" s="90">
        <v>0</v>
      </c>
      <c r="AG49" s="82">
        <f t="shared" si="36"/>
        <v>1697.2</v>
      </c>
      <c r="AH49" s="61">
        <v>0</v>
      </c>
      <c r="AI49" s="61">
        <v>1697.2</v>
      </c>
      <c r="AJ49" s="90">
        <v>0</v>
      </c>
    </row>
    <row r="50" spans="1:36" ht="45" outlineLevel="3" x14ac:dyDescent="0.25">
      <c r="A50" s="84" t="s">
        <v>308</v>
      </c>
      <c r="B50" s="85" t="s">
        <v>276</v>
      </c>
      <c r="C50" s="86" t="s">
        <v>60</v>
      </c>
      <c r="D50" s="87" t="s">
        <v>275</v>
      </c>
      <c r="E50" s="88">
        <f t="shared" si="23"/>
        <v>3206</v>
      </c>
      <c r="F50" s="89">
        <f t="shared" si="27"/>
        <v>0</v>
      </c>
      <c r="G50" s="89">
        <f t="shared" si="28"/>
        <v>3206</v>
      </c>
      <c r="H50" s="89">
        <f t="shared" si="29"/>
        <v>0</v>
      </c>
      <c r="I50" s="82">
        <f>K50</f>
        <v>3206</v>
      </c>
      <c r="J50" s="61">
        <v>0</v>
      </c>
      <c r="K50" s="61">
        <v>3206</v>
      </c>
      <c r="L50" s="90">
        <v>0</v>
      </c>
      <c r="M50" s="82">
        <f>O50</f>
        <v>0</v>
      </c>
      <c r="N50" s="61">
        <v>0</v>
      </c>
      <c r="O50" s="61">
        <v>0</v>
      </c>
      <c r="P50" s="90">
        <v>0</v>
      </c>
      <c r="Q50" s="82">
        <f>S50</f>
        <v>0</v>
      </c>
      <c r="R50" s="61">
        <v>0</v>
      </c>
      <c r="S50" s="61">
        <v>0</v>
      </c>
      <c r="T50" s="90">
        <v>0</v>
      </c>
      <c r="U50" s="82">
        <f>W50</f>
        <v>0</v>
      </c>
      <c r="V50" s="61">
        <v>0</v>
      </c>
      <c r="W50" s="61">
        <v>0</v>
      </c>
      <c r="X50" s="90">
        <v>0</v>
      </c>
      <c r="Y50" s="82">
        <f>AA50</f>
        <v>0</v>
      </c>
      <c r="Z50" s="61">
        <v>0</v>
      </c>
      <c r="AA50" s="61">
        <v>0</v>
      </c>
      <c r="AB50" s="90">
        <v>0</v>
      </c>
      <c r="AC50" s="82">
        <f>AE50</f>
        <v>0</v>
      </c>
      <c r="AD50" s="61">
        <v>0</v>
      </c>
      <c r="AE50" s="61">
        <v>0</v>
      </c>
      <c r="AF50" s="90">
        <v>0</v>
      </c>
      <c r="AG50" s="82">
        <f>AI50</f>
        <v>0</v>
      </c>
      <c r="AH50" s="61">
        <v>0</v>
      </c>
      <c r="AI50" s="61">
        <v>0</v>
      </c>
      <c r="AJ50" s="90">
        <v>0</v>
      </c>
    </row>
    <row r="51" spans="1:36" ht="45.75" customHeight="1" outlineLevel="3" x14ac:dyDescent="0.25">
      <c r="A51" s="81" t="s">
        <v>246</v>
      </c>
      <c r="B51" s="103" t="s">
        <v>302</v>
      </c>
      <c r="C51" s="103"/>
      <c r="D51" s="103"/>
      <c r="E51" s="82">
        <f>SUM(E52:E70)</f>
        <v>160288.50000000003</v>
      </c>
      <c r="F51" s="82">
        <f t="shared" ref="F51:H51" si="37">SUM(F52:F70)</f>
        <v>0</v>
      </c>
      <c r="G51" s="82">
        <f t="shared" si="37"/>
        <v>160288.50000000003</v>
      </c>
      <c r="H51" s="82">
        <f t="shared" si="37"/>
        <v>0</v>
      </c>
      <c r="I51" s="82">
        <f>SUM(I52:I70)</f>
        <v>24259.9</v>
      </c>
      <c r="J51" s="82">
        <f>SUM(J52:J70)</f>
        <v>0</v>
      </c>
      <c r="K51" s="82">
        <f>SUM(K52:K70)</f>
        <v>24259.9</v>
      </c>
      <c r="L51" s="82">
        <f>SUM(L52:L68)</f>
        <v>0</v>
      </c>
      <c r="M51" s="82">
        <f>SUM(M52:M70)</f>
        <v>22292.100000000006</v>
      </c>
      <c r="N51" s="82">
        <f>SUM(N52:N70)</f>
        <v>0</v>
      </c>
      <c r="O51" s="82">
        <f>SUM(O52:O70)</f>
        <v>22292.100000000006</v>
      </c>
      <c r="P51" s="82">
        <f>SUM(P52:P68)</f>
        <v>0</v>
      </c>
      <c r="Q51" s="82">
        <f>SUM(Q52:Q70)</f>
        <v>22747.3</v>
      </c>
      <c r="R51" s="82">
        <f>SUM(R52:R70)</f>
        <v>0</v>
      </c>
      <c r="S51" s="82">
        <f>SUM(S52:S70)</f>
        <v>22747.3</v>
      </c>
      <c r="T51" s="82">
        <f>SUM(T52:T68)</f>
        <v>0</v>
      </c>
      <c r="U51" s="82">
        <f>SUM(U52:U70)</f>
        <v>22747.3</v>
      </c>
      <c r="V51" s="82">
        <f>SUM(V52:V70)</f>
        <v>0</v>
      </c>
      <c r="W51" s="82">
        <f>SUM(W52:W70)</f>
        <v>22747.3</v>
      </c>
      <c r="X51" s="82">
        <f>SUM(X52:X68)</f>
        <v>0</v>
      </c>
      <c r="Y51" s="82">
        <f>SUM(Y52:Y70)</f>
        <v>22747.3</v>
      </c>
      <c r="Z51" s="82">
        <f>SUM(Z52:Z70)</f>
        <v>0</v>
      </c>
      <c r="AA51" s="82">
        <f>SUM(AA52:AA70)</f>
        <v>22747.3</v>
      </c>
      <c r="AB51" s="82">
        <f>SUM(AB52:AB68)</f>
        <v>0</v>
      </c>
      <c r="AC51" s="82">
        <f>SUM(AC52:AC70)</f>
        <v>22747.3</v>
      </c>
      <c r="AD51" s="82">
        <f>SUM(AD52:AD70)</f>
        <v>0</v>
      </c>
      <c r="AE51" s="82">
        <f>SUM(AE52:AE70)</f>
        <v>22747.3</v>
      </c>
      <c r="AF51" s="82">
        <f>SUM(AF52:AF68)</f>
        <v>0</v>
      </c>
      <c r="AG51" s="82">
        <f>SUM(AG52:AG70)</f>
        <v>22747.3</v>
      </c>
      <c r="AH51" s="82">
        <f>SUM(AH52:AH70)</f>
        <v>0</v>
      </c>
      <c r="AI51" s="82">
        <f>SUM(AI52:AI70)</f>
        <v>22747.3</v>
      </c>
      <c r="AJ51" s="82">
        <f>SUM(AJ52:AJ68)</f>
        <v>0</v>
      </c>
    </row>
    <row r="52" spans="1:36" ht="45" outlineLevel="3" x14ac:dyDescent="0.25">
      <c r="A52" s="84" t="s">
        <v>247</v>
      </c>
      <c r="B52" s="85" t="s">
        <v>182</v>
      </c>
      <c r="C52" s="86" t="s">
        <v>60</v>
      </c>
      <c r="D52" s="87" t="s">
        <v>275</v>
      </c>
      <c r="E52" s="88">
        <f t="shared" ref="E52:E70" si="38">SUM(F52:H52)</f>
        <v>3140.9000000000005</v>
      </c>
      <c r="F52" s="89">
        <f t="shared" ref="F52:F70" si="39">J52+N52+R52+V52+Z52+AD52+AH52</f>
        <v>0</v>
      </c>
      <c r="G52" s="89">
        <f t="shared" ref="G52:G70" si="40">K52+O52+S52+W52+AA52+AE52+AI52</f>
        <v>3140.9000000000005</v>
      </c>
      <c r="H52" s="89">
        <f t="shared" ref="H52:H70" si="41">L52+P52+T52+X52+AB52+AF52+AJ52</f>
        <v>0</v>
      </c>
      <c r="I52" s="82">
        <f>SUM(J52:L52)</f>
        <v>402.6</v>
      </c>
      <c r="J52" s="61">
        <v>0</v>
      </c>
      <c r="K52" s="61">
        <v>402.6</v>
      </c>
      <c r="L52" s="90">
        <v>0</v>
      </c>
      <c r="M52" s="82">
        <f>SUM(N52:P52)</f>
        <v>448.8</v>
      </c>
      <c r="N52" s="61">
        <v>0</v>
      </c>
      <c r="O52" s="61">
        <v>448.8</v>
      </c>
      <c r="P52" s="90">
        <v>0</v>
      </c>
      <c r="Q52" s="82">
        <f>SUM(R52:T52)</f>
        <v>457.9</v>
      </c>
      <c r="R52" s="61">
        <v>0</v>
      </c>
      <c r="S52" s="61">
        <v>457.9</v>
      </c>
      <c r="T52" s="90">
        <v>0</v>
      </c>
      <c r="U52" s="82">
        <f>SUM(V52:X52)</f>
        <v>457.9</v>
      </c>
      <c r="V52" s="61">
        <v>0</v>
      </c>
      <c r="W52" s="61">
        <v>457.9</v>
      </c>
      <c r="X52" s="90">
        <v>0</v>
      </c>
      <c r="Y52" s="82">
        <f>SUM(Z52:AB52)</f>
        <v>457.9</v>
      </c>
      <c r="Z52" s="61">
        <v>0</v>
      </c>
      <c r="AA52" s="61">
        <v>457.9</v>
      </c>
      <c r="AB52" s="90">
        <v>0</v>
      </c>
      <c r="AC52" s="82">
        <f>SUM(AD52:AF52)</f>
        <v>457.9</v>
      </c>
      <c r="AD52" s="61">
        <v>0</v>
      </c>
      <c r="AE52" s="61">
        <v>457.9</v>
      </c>
      <c r="AF52" s="90">
        <v>0</v>
      </c>
      <c r="AG52" s="82">
        <f>SUM(AH52:AJ52)</f>
        <v>457.9</v>
      </c>
      <c r="AH52" s="61">
        <v>0</v>
      </c>
      <c r="AI52" s="61">
        <v>457.9</v>
      </c>
      <c r="AJ52" s="90">
        <v>0</v>
      </c>
    </row>
    <row r="53" spans="1:36" ht="45" outlineLevel="3" x14ac:dyDescent="0.25">
      <c r="A53" s="84" t="s">
        <v>248</v>
      </c>
      <c r="B53" s="85" t="s">
        <v>183</v>
      </c>
      <c r="C53" s="86" t="s">
        <v>60</v>
      </c>
      <c r="D53" s="87" t="s">
        <v>275</v>
      </c>
      <c r="E53" s="88">
        <f t="shared" si="38"/>
        <v>11469.6</v>
      </c>
      <c r="F53" s="89">
        <f t="shared" si="39"/>
        <v>0</v>
      </c>
      <c r="G53" s="89">
        <f t="shared" si="40"/>
        <v>11469.6</v>
      </c>
      <c r="H53" s="89">
        <f t="shared" si="41"/>
        <v>0</v>
      </c>
      <c r="I53" s="82">
        <f>SUM(J53:L53)</f>
        <v>1469.9</v>
      </c>
      <c r="J53" s="61">
        <v>0</v>
      </c>
      <c r="K53" s="61">
        <v>1469.9</v>
      </c>
      <c r="L53" s="90">
        <v>0</v>
      </c>
      <c r="M53" s="82">
        <f>SUM(N53:P53)</f>
        <v>1638.7</v>
      </c>
      <c r="N53" s="61">
        <v>0</v>
      </c>
      <c r="O53" s="61">
        <v>1638.7</v>
      </c>
      <c r="P53" s="90">
        <v>0</v>
      </c>
      <c r="Q53" s="82">
        <f>SUM(R53:T53)</f>
        <v>1672.2</v>
      </c>
      <c r="R53" s="61">
        <v>0</v>
      </c>
      <c r="S53" s="61">
        <v>1672.2</v>
      </c>
      <c r="T53" s="90">
        <v>0</v>
      </c>
      <c r="U53" s="82">
        <f>SUM(V53:X53)</f>
        <v>1672.2</v>
      </c>
      <c r="V53" s="61">
        <v>0</v>
      </c>
      <c r="W53" s="61">
        <v>1672.2</v>
      </c>
      <c r="X53" s="90">
        <v>0</v>
      </c>
      <c r="Y53" s="82">
        <f>SUM(Z53:AB53)</f>
        <v>1672.2</v>
      </c>
      <c r="Z53" s="61">
        <v>0</v>
      </c>
      <c r="AA53" s="61">
        <v>1672.2</v>
      </c>
      <c r="AB53" s="90">
        <v>0</v>
      </c>
      <c r="AC53" s="82">
        <f>SUM(AD53:AF53)</f>
        <v>1672.2</v>
      </c>
      <c r="AD53" s="61">
        <v>0</v>
      </c>
      <c r="AE53" s="61">
        <v>1672.2</v>
      </c>
      <c r="AF53" s="90">
        <v>0</v>
      </c>
      <c r="AG53" s="82">
        <f>SUM(AH53:AJ53)</f>
        <v>1672.2</v>
      </c>
      <c r="AH53" s="61">
        <v>0</v>
      </c>
      <c r="AI53" s="61">
        <v>1672.2</v>
      </c>
      <c r="AJ53" s="90">
        <v>0</v>
      </c>
    </row>
    <row r="54" spans="1:36" ht="45" outlineLevel="3" x14ac:dyDescent="0.25">
      <c r="A54" s="84" t="s">
        <v>249</v>
      </c>
      <c r="B54" s="85" t="s">
        <v>184</v>
      </c>
      <c r="C54" s="86" t="s">
        <v>60</v>
      </c>
      <c r="D54" s="87" t="s">
        <v>275</v>
      </c>
      <c r="E54" s="88">
        <f t="shared" si="38"/>
        <v>8052.4999999999991</v>
      </c>
      <c r="F54" s="89">
        <f t="shared" si="39"/>
        <v>0</v>
      </c>
      <c r="G54" s="89">
        <f t="shared" si="40"/>
        <v>8052.4999999999991</v>
      </c>
      <c r="H54" s="89">
        <f t="shared" si="41"/>
        <v>0</v>
      </c>
      <c r="I54" s="82">
        <f>K54</f>
        <v>1144.4000000000001</v>
      </c>
      <c r="J54" s="61">
        <v>0</v>
      </c>
      <c r="K54" s="61">
        <v>1144.4000000000001</v>
      </c>
      <c r="L54" s="90">
        <v>0</v>
      </c>
      <c r="M54" s="82">
        <f>O54</f>
        <v>1132.0999999999999</v>
      </c>
      <c r="N54" s="61">
        <v>0</v>
      </c>
      <c r="O54" s="61">
        <v>1132.0999999999999</v>
      </c>
      <c r="P54" s="90">
        <v>0</v>
      </c>
      <c r="Q54" s="82">
        <f>S54</f>
        <v>1155.2</v>
      </c>
      <c r="R54" s="61">
        <v>0</v>
      </c>
      <c r="S54" s="61">
        <v>1155.2</v>
      </c>
      <c r="T54" s="90">
        <v>0</v>
      </c>
      <c r="U54" s="82">
        <f>W54</f>
        <v>1155.2</v>
      </c>
      <c r="V54" s="61">
        <v>0</v>
      </c>
      <c r="W54" s="61">
        <v>1155.2</v>
      </c>
      <c r="X54" s="90">
        <v>0</v>
      </c>
      <c r="Y54" s="82">
        <f>AA54</f>
        <v>1155.2</v>
      </c>
      <c r="Z54" s="61">
        <v>0</v>
      </c>
      <c r="AA54" s="61">
        <v>1155.2</v>
      </c>
      <c r="AB54" s="90">
        <v>0</v>
      </c>
      <c r="AC54" s="82">
        <f>AE54</f>
        <v>1155.2</v>
      </c>
      <c r="AD54" s="61">
        <v>0</v>
      </c>
      <c r="AE54" s="61">
        <v>1155.2</v>
      </c>
      <c r="AF54" s="90">
        <v>0</v>
      </c>
      <c r="AG54" s="82">
        <f>AI54</f>
        <v>1155.2</v>
      </c>
      <c r="AH54" s="61">
        <v>0</v>
      </c>
      <c r="AI54" s="61">
        <v>1155.2</v>
      </c>
      <c r="AJ54" s="90">
        <v>0</v>
      </c>
    </row>
    <row r="55" spans="1:36" ht="45" outlineLevel="3" x14ac:dyDescent="0.25">
      <c r="A55" s="84" t="s">
        <v>250</v>
      </c>
      <c r="B55" s="85" t="s">
        <v>185</v>
      </c>
      <c r="C55" s="86" t="s">
        <v>60</v>
      </c>
      <c r="D55" s="87" t="s">
        <v>275</v>
      </c>
      <c r="E55" s="88">
        <f t="shared" si="38"/>
        <v>2212.7999999999997</v>
      </c>
      <c r="F55" s="89">
        <f t="shared" si="39"/>
        <v>0</v>
      </c>
      <c r="G55" s="89">
        <f t="shared" si="40"/>
        <v>2212.7999999999997</v>
      </c>
      <c r="H55" s="89">
        <f t="shared" si="41"/>
        <v>0</v>
      </c>
      <c r="I55" s="82">
        <f>K55</f>
        <v>283.60000000000002</v>
      </c>
      <c r="J55" s="61">
        <v>0</v>
      </c>
      <c r="K55" s="61">
        <v>283.60000000000002</v>
      </c>
      <c r="L55" s="90">
        <v>0</v>
      </c>
      <c r="M55" s="82">
        <f>O55</f>
        <v>316.2</v>
      </c>
      <c r="N55" s="61">
        <v>0</v>
      </c>
      <c r="O55" s="61">
        <v>316.2</v>
      </c>
      <c r="P55" s="90">
        <v>0</v>
      </c>
      <c r="Q55" s="82">
        <f>S55</f>
        <v>322.60000000000002</v>
      </c>
      <c r="R55" s="61">
        <v>0</v>
      </c>
      <c r="S55" s="61">
        <v>322.60000000000002</v>
      </c>
      <c r="T55" s="90">
        <v>0</v>
      </c>
      <c r="U55" s="82">
        <f>W55</f>
        <v>322.60000000000002</v>
      </c>
      <c r="V55" s="61">
        <v>0</v>
      </c>
      <c r="W55" s="61">
        <v>322.60000000000002</v>
      </c>
      <c r="X55" s="90">
        <v>0</v>
      </c>
      <c r="Y55" s="82">
        <f>AA55</f>
        <v>322.60000000000002</v>
      </c>
      <c r="Z55" s="61">
        <v>0</v>
      </c>
      <c r="AA55" s="61">
        <v>322.60000000000002</v>
      </c>
      <c r="AB55" s="90">
        <v>0</v>
      </c>
      <c r="AC55" s="82">
        <f>AE55</f>
        <v>322.60000000000002</v>
      </c>
      <c r="AD55" s="61">
        <v>0</v>
      </c>
      <c r="AE55" s="61">
        <v>322.60000000000002</v>
      </c>
      <c r="AF55" s="90">
        <v>0</v>
      </c>
      <c r="AG55" s="82">
        <f>AI55</f>
        <v>322.60000000000002</v>
      </c>
      <c r="AH55" s="61">
        <v>0</v>
      </c>
      <c r="AI55" s="61">
        <v>322.60000000000002</v>
      </c>
      <c r="AJ55" s="90">
        <v>0</v>
      </c>
    </row>
    <row r="56" spans="1:36" ht="45" outlineLevel="3" x14ac:dyDescent="0.25">
      <c r="A56" s="84" t="s">
        <v>251</v>
      </c>
      <c r="B56" s="85" t="s">
        <v>186</v>
      </c>
      <c r="C56" s="86" t="s">
        <v>60</v>
      </c>
      <c r="D56" s="87" t="s">
        <v>275</v>
      </c>
      <c r="E56" s="88">
        <f t="shared" si="38"/>
        <v>3151.7</v>
      </c>
      <c r="F56" s="89">
        <f t="shared" si="39"/>
        <v>0</v>
      </c>
      <c r="G56" s="89">
        <f t="shared" si="40"/>
        <v>3151.7</v>
      </c>
      <c r="H56" s="89">
        <f t="shared" si="41"/>
        <v>0</v>
      </c>
      <c r="I56" s="82">
        <f t="shared" ref="I56:I69" si="42">SUM(J56:L56)</f>
        <v>403.9</v>
      </c>
      <c r="J56" s="61">
        <v>0</v>
      </c>
      <c r="K56" s="61">
        <v>403.9</v>
      </c>
      <c r="L56" s="90">
        <v>0</v>
      </c>
      <c r="M56" s="82">
        <f t="shared" ref="M56:M69" si="43">SUM(N56:P56)</f>
        <v>450.3</v>
      </c>
      <c r="N56" s="61">
        <v>0</v>
      </c>
      <c r="O56" s="61">
        <v>450.3</v>
      </c>
      <c r="P56" s="90">
        <v>0</v>
      </c>
      <c r="Q56" s="82">
        <f t="shared" ref="Q56:Q69" si="44">SUM(R56:T56)</f>
        <v>459.5</v>
      </c>
      <c r="R56" s="61">
        <v>0</v>
      </c>
      <c r="S56" s="61">
        <v>459.5</v>
      </c>
      <c r="T56" s="90">
        <v>0</v>
      </c>
      <c r="U56" s="82">
        <f t="shared" ref="U56:U69" si="45">SUM(V56:X56)</f>
        <v>459.5</v>
      </c>
      <c r="V56" s="61">
        <v>0</v>
      </c>
      <c r="W56" s="61">
        <v>459.5</v>
      </c>
      <c r="X56" s="90">
        <v>0</v>
      </c>
      <c r="Y56" s="82">
        <f t="shared" ref="Y56:Y69" si="46">SUM(Z56:AB56)</f>
        <v>459.5</v>
      </c>
      <c r="Z56" s="61">
        <v>0</v>
      </c>
      <c r="AA56" s="61">
        <v>459.5</v>
      </c>
      <c r="AB56" s="90">
        <v>0</v>
      </c>
      <c r="AC56" s="82">
        <f t="shared" ref="AC56:AC69" si="47">SUM(AD56:AF56)</f>
        <v>459.5</v>
      </c>
      <c r="AD56" s="61">
        <v>0</v>
      </c>
      <c r="AE56" s="61">
        <v>459.5</v>
      </c>
      <c r="AF56" s="90">
        <v>0</v>
      </c>
      <c r="AG56" s="82">
        <f t="shared" ref="AG56:AG69" si="48">SUM(AH56:AJ56)</f>
        <v>459.5</v>
      </c>
      <c r="AH56" s="61">
        <v>0</v>
      </c>
      <c r="AI56" s="61">
        <v>459.5</v>
      </c>
      <c r="AJ56" s="90">
        <v>0</v>
      </c>
    </row>
    <row r="57" spans="1:36" ht="45" outlineLevel="3" x14ac:dyDescent="0.25">
      <c r="A57" s="84" t="s">
        <v>252</v>
      </c>
      <c r="B57" s="85" t="s">
        <v>187</v>
      </c>
      <c r="C57" s="86" t="s">
        <v>60</v>
      </c>
      <c r="D57" s="87" t="s">
        <v>275</v>
      </c>
      <c r="E57" s="88">
        <f t="shared" si="38"/>
        <v>9025.7000000000007</v>
      </c>
      <c r="F57" s="89">
        <f t="shared" si="39"/>
        <v>0</v>
      </c>
      <c r="G57" s="89">
        <f t="shared" si="40"/>
        <v>9025.7000000000007</v>
      </c>
      <c r="H57" s="89">
        <f t="shared" si="41"/>
        <v>0</v>
      </c>
      <c r="I57" s="82">
        <f t="shared" si="42"/>
        <v>1144.0999999999999</v>
      </c>
      <c r="J57" s="61">
        <v>0</v>
      </c>
      <c r="K57" s="61">
        <v>1144.0999999999999</v>
      </c>
      <c r="L57" s="90">
        <v>0</v>
      </c>
      <c r="M57" s="82">
        <f t="shared" si="43"/>
        <v>1291.5999999999999</v>
      </c>
      <c r="N57" s="61">
        <v>0</v>
      </c>
      <c r="O57" s="61">
        <v>1291.5999999999999</v>
      </c>
      <c r="P57" s="90">
        <v>0</v>
      </c>
      <c r="Q57" s="82">
        <f t="shared" si="44"/>
        <v>1318</v>
      </c>
      <c r="R57" s="61">
        <v>0</v>
      </c>
      <c r="S57" s="61">
        <v>1318</v>
      </c>
      <c r="T57" s="90">
        <v>0</v>
      </c>
      <c r="U57" s="82">
        <f t="shared" si="45"/>
        <v>1318</v>
      </c>
      <c r="V57" s="61">
        <v>0</v>
      </c>
      <c r="W57" s="61">
        <v>1318</v>
      </c>
      <c r="X57" s="90">
        <v>0</v>
      </c>
      <c r="Y57" s="82">
        <f t="shared" si="46"/>
        <v>1318</v>
      </c>
      <c r="Z57" s="61">
        <v>0</v>
      </c>
      <c r="AA57" s="61">
        <v>1318</v>
      </c>
      <c r="AB57" s="90">
        <v>0</v>
      </c>
      <c r="AC57" s="82">
        <f t="shared" si="47"/>
        <v>1318</v>
      </c>
      <c r="AD57" s="61">
        <v>0</v>
      </c>
      <c r="AE57" s="61">
        <v>1318</v>
      </c>
      <c r="AF57" s="90">
        <v>0</v>
      </c>
      <c r="AG57" s="82">
        <f t="shared" si="48"/>
        <v>1318</v>
      </c>
      <c r="AH57" s="61">
        <v>0</v>
      </c>
      <c r="AI57" s="61">
        <v>1318</v>
      </c>
      <c r="AJ57" s="90">
        <v>0</v>
      </c>
    </row>
    <row r="58" spans="1:36" ht="45" outlineLevel="3" x14ac:dyDescent="0.25">
      <c r="A58" s="84" t="s">
        <v>253</v>
      </c>
      <c r="B58" s="85" t="s">
        <v>188</v>
      </c>
      <c r="C58" s="86" t="s">
        <v>60</v>
      </c>
      <c r="D58" s="87" t="s">
        <v>275</v>
      </c>
      <c r="E58" s="88">
        <f t="shared" si="38"/>
        <v>5389.7000000000007</v>
      </c>
      <c r="F58" s="89">
        <f t="shared" si="39"/>
        <v>0</v>
      </c>
      <c r="G58" s="89">
        <f t="shared" si="40"/>
        <v>5389.7000000000007</v>
      </c>
      <c r="H58" s="89">
        <f t="shared" si="41"/>
        <v>0</v>
      </c>
      <c r="I58" s="82">
        <f t="shared" si="42"/>
        <v>690.7</v>
      </c>
      <c r="J58" s="61">
        <v>0</v>
      </c>
      <c r="K58" s="61">
        <v>690.7</v>
      </c>
      <c r="L58" s="90">
        <v>0</v>
      </c>
      <c r="M58" s="82">
        <f t="shared" si="43"/>
        <v>770</v>
      </c>
      <c r="N58" s="61">
        <v>0</v>
      </c>
      <c r="O58" s="61">
        <v>770</v>
      </c>
      <c r="P58" s="90">
        <v>0</v>
      </c>
      <c r="Q58" s="82">
        <f t="shared" si="44"/>
        <v>785.8</v>
      </c>
      <c r="R58" s="61">
        <v>0</v>
      </c>
      <c r="S58" s="61">
        <v>785.8</v>
      </c>
      <c r="T58" s="90">
        <v>0</v>
      </c>
      <c r="U58" s="82">
        <f t="shared" si="45"/>
        <v>785.8</v>
      </c>
      <c r="V58" s="61">
        <v>0</v>
      </c>
      <c r="W58" s="61">
        <v>785.8</v>
      </c>
      <c r="X58" s="90">
        <v>0</v>
      </c>
      <c r="Y58" s="82">
        <f t="shared" si="46"/>
        <v>785.8</v>
      </c>
      <c r="Z58" s="61">
        <v>0</v>
      </c>
      <c r="AA58" s="61">
        <v>785.8</v>
      </c>
      <c r="AB58" s="90">
        <v>0</v>
      </c>
      <c r="AC58" s="82">
        <f t="shared" si="47"/>
        <v>785.8</v>
      </c>
      <c r="AD58" s="61">
        <v>0</v>
      </c>
      <c r="AE58" s="61">
        <v>785.8</v>
      </c>
      <c r="AF58" s="90">
        <v>0</v>
      </c>
      <c r="AG58" s="82">
        <f t="shared" si="48"/>
        <v>785.8</v>
      </c>
      <c r="AH58" s="61">
        <v>0</v>
      </c>
      <c r="AI58" s="61">
        <v>785.8</v>
      </c>
      <c r="AJ58" s="90">
        <v>0</v>
      </c>
    </row>
    <row r="59" spans="1:36" ht="45" outlineLevel="3" x14ac:dyDescent="0.25">
      <c r="A59" s="84" t="s">
        <v>254</v>
      </c>
      <c r="B59" s="85" t="s">
        <v>189</v>
      </c>
      <c r="C59" s="86" t="s">
        <v>60</v>
      </c>
      <c r="D59" s="87" t="s">
        <v>275</v>
      </c>
      <c r="E59" s="88">
        <f t="shared" si="38"/>
        <v>8936.5999999999985</v>
      </c>
      <c r="F59" s="89">
        <f t="shared" si="39"/>
        <v>0</v>
      </c>
      <c r="G59" s="89">
        <f t="shared" si="40"/>
        <v>8936.5999999999985</v>
      </c>
      <c r="H59" s="89">
        <f t="shared" si="41"/>
        <v>0</v>
      </c>
      <c r="I59" s="82">
        <f t="shared" si="42"/>
        <v>1145.3</v>
      </c>
      <c r="J59" s="61">
        <v>0</v>
      </c>
      <c r="K59" s="61">
        <v>1145.3</v>
      </c>
      <c r="L59" s="90">
        <v>0</v>
      </c>
      <c r="M59" s="82">
        <f t="shared" si="43"/>
        <v>1276.8</v>
      </c>
      <c r="N59" s="61">
        <v>0</v>
      </c>
      <c r="O59" s="61">
        <v>1276.8</v>
      </c>
      <c r="P59" s="90">
        <v>0</v>
      </c>
      <c r="Q59" s="82">
        <f t="shared" si="44"/>
        <v>1302.9000000000001</v>
      </c>
      <c r="R59" s="61">
        <v>0</v>
      </c>
      <c r="S59" s="61">
        <v>1302.9000000000001</v>
      </c>
      <c r="T59" s="90">
        <v>0</v>
      </c>
      <c r="U59" s="82">
        <f t="shared" si="45"/>
        <v>1302.9000000000001</v>
      </c>
      <c r="V59" s="61">
        <v>0</v>
      </c>
      <c r="W59" s="61">
        <v>1302.9000000000001</v>
      </c>
      <c r="X59" s="90">
        <v>0</v>
      </c>
      <c r="Y59" s="82">
        <f t="shared" si="46"/>
        <v>1302.9000000000001</v>
      </c>
      <c r="Z59" s="61">
        <v>0</v>
      </c>
      <c r="AA59" s="61">
        <v>1302.9000000000001</v>
      </c>
      <c r="AB59" s="90">
        <v>0</v>
      </c>
      <c r="AC59" s="82">
        <f t="shared" si="47"/>
        <v>1302.9000000000001</v>
      </c>
      <c r="AD59" s="61">
        <v>0</v>
      </c>
      <c r="AE59" s="61">
        <v>1302.9000000000001</v>
      </c>
      <c r="AF59" s="90">
        <v>0</v>
      </c>
      <c r="AG59" s="82">
        <f t="shared" si="48"/>
        <v>1302.9000000000001</v>
      </c>
      <c r="AH59" s="61">
        <v>0</v>
      </c>
      <c r="AI59" s="61">
        <v>1302.9000000000001</v>
      </c>
      <c r="AJ59" s="90">
        <v>0</v>
      </c>
    </row>
    <row r="60" spans="1:36" ht="45" outlineLevel="3" x14ac:dyDescent="0.25">
      <c r="A60" s="84" t="s">
        <v>255</v>
      </c>
      <c r="B60" s="85" t="s">
        <v>190</v>
      </c>
      <c r="C60" s="86" t="s">
        <v>60</v>
      </c>
      <c r="D60" s="87" t="s">
        <v>275</v>
      </c>
      <c r="E60" s="88">
        <f t="shared" si="38"/>
        <v>14876.599999999999</v>
      </c>
      <c r="F60" s="89">
        <f t="shared" si="39"/>
        <v>0</v>
      </c>
      <c r="G60" s="89">
        <f t="shared" si="40"/>
        <v>14876.599999999999</v>
      </c>
      <c r="H60" s="89">
        <f t="shared" si="41"/>
        <v>0</v>
      </c>
      <c r="I60" s="82">
        <f t="shared" si="42"/>
        <v>1906.6</v>
      </c>
      <c r="J60" s="61">
        <v>0</v>
      </c>
      <c r="K60" s="61">
        <v>1906.6</v>
      </c>
      <c r="L60" s="90">
        <v>0</v>
      </c>
      <c r="M60" s="82">
        <f t="shared" si="43"/>
        <v>2125.5</v>
      </c>
      <c r="N60" s="61">
        <v>0</v>
      </c>
      <c r="O60" s="61">
        <v>2125.5</v>
      </c>
      <c r="P60" s="90">
        <v>0</v>
      </c>
      <c r="Q60" s="82">
        <f t="shared" si="44"/>
        <v>2168.9</v>
      </c>
      <c r="R60" s="61">
        <v>0</v>
      </c>
      <c r="S60" s="61">
        <v>2168.9</v>
      </c>
      <c r="T60" s="90">
        <v>0</v>
      </c>
      <c r="U60" s="82">
        <f t="shared" si="45"/>
        <v>2168.9</v>
      </c>
      <c r="V60" s="61">
        <v>0</v>
      </c>
      <c r="W60" s="61">
        <v>2168.9</v>
      </c>
      <c r="X60" s="90">
        <v>0</v>
      </c>
      <c r="Y60" s="82">
        <f t="shared" si="46"/>
        <v>2168.9</v>
      </c>
      <c r="Z60" s="61">
        <v>0</v>
      </c>
      <c r="AA60" s="61">
        <v>2168.9</v>
      </c>
      <c r="AB60" s="90">
        <v>0</v>
      </c>
      <c r="AC60" s="82">
        <f t="shared" si="47"/>
        <v>2168.9</v>
      </c>
      <c r="AD60" s="61">
        <v>0</v>
      </c>
      <c r="AE60" s="61">
        <v>2168.9</v>
      </c>
      <c r="AF60" s="90">
        <v>0</v>
      </c>
      <c r="AG60" s="82">
        <f t="shared" si="48"/>
        <v>2168.9</v>
      </c>
      <c r="AH60" s="61">
        <v>0</v>
      </c>
      <c r="AI60" s="61">
        <v>2168.9</v>
      </c>
      <c r="AJ60" s="90">
        <v>0</v>
      </c>
    </row>
    <row r="61" spans="1:36" ht="45" outlineLevel="3" x14ac:dyDescent="0.25">
      <c r="A61" s="84" t="s">
        <v>256</v>
      </c>
      <c r="B61" s="85" t="s">
        <v>191</v>
      </c>
      <c r="C61" s="86" t="s">
        <v>60</v>
      </c>
      <c r="D61" s="87" t="s">
        <v>275</v>
      </c>
      <c r="E61" s="88">
        <f t="shared" si="38"/>
        <v>21420.2</v>
      </c>
      <c r="F61" s="89">
        <f t="shared" si="39"/>
        <v>0</v>
      </c>
      <c r="G61" s="89">
        <f t="shared" si="40"/>
        <v>21420.2</v>
      </c>
      <c r="H61" s="89">
        <f t="shared" si="41"/>
        <v>0</v>
      </c>
      <c r="I61" s="82">
        <f t="shared" si="42"/>
        <v>2745.3</v>
      </c>
      <c r="J61" s="61">
        <v>0</v>
      </c>
      <c r="K61" s="61">
        <v>2745.3</v>
      </c>
      <c r="L61" s="90">
        <v>0</v>
      </c>
      <c r="M61" s="82">
        <f t="shared" si="43"/>
        <v>3060.4</v>
      </c>
      <c r="N61" s="61">
        <v>0</v>
      </c>
      <c r="O61" s="61">
        <v>3060.4</v>
      </c>
      <c r="P61" s="90">
        <v>0</v>
      </c>
      <c r="Q61" s="82">
        <f t="shared" si="44"/>
        <v>3122.9</v>
      </c>
      <c r="R61" s="61">
        <v>0</v>
      </c>
      <c r="S61" s="61">
        <v>3122.9</v>
      </c>
      <c r="T61" s="90">
        <v>0</v>
      </c>
      <c r="U61" s="82">
        <f t="shared" si="45"/>
        <v>3122.9</v>
      </c>
      <c r="V61" s="61">
        <v>0</v>
      </c>
      <c r="W61" s="61">
        <v>3122.9</v>
      </c>
      <c r="X61" s="90">
        <v>0</v>
      </c>
      <c r="Y61" s="82">
        <f t="shared" si="46"/>
        <v>3122.9</v>
      </c>
      <c r="Z61" s="61">
        <v>0</v>
      </c>
      <c r="AA61" s="61">
        <v>3122.9</v>
      </c>
      <c r="AB61" s="90">
        <v>0</v>
      </c>
      <c r="AC61" s="82">
        <f t="shared" si="47"/>
        <v>3122.9</v>
      </c>
      <c r="AD61" s="61">
        <v>0</v>
      </c>
      <c r="AE61" s="61">
        <v>3122.9</v>
      </c>
      <c r="AF61" s="90">
        <v>0</v>
      </c>
      <c r="AG61" s="82">
        <f t="shared" si="48"/>
        <v>3122.9</v>
      </c>
      <c r="AH61" s="61">
        <v>0</v>
      </c>
      <c r="AI61" s="61">
        <v>3122.9</v>
      </c>
      <c r="AJ61" s="90">
        <v>0</v>
      </c>
    </row>
    <row r="62" spans="1:36" ht="45" outlineLevel="3" x14ac:dyDescent="0.25">
      <c r="A62" s="84" t="s">
        <v>257</v>
      </c>
      <c r="B62" s="85" t="s">
        <v>192</v>
      </c>
      <c r="C62" s="86" t="s">
        <v>60</v>
      </c>
      <c r="D62" s="87" t="s">
        <v>275</v>
      </c>
      <c r="E62" s="88">
        <f t="shared" si="38"/>
        <v>12452.6</v>
      </c>
      <c r="F62" s="89">
        <f t="shared" si="39"/>
        <v>0</v>
      </c>
      <c r="G62" s="89">
        <f t="shared" si="40"/>
        <v>12452.6</v>
      </c>
      <c r="H62" s="89">
        <f t="shared" si="41"/>
        <v>0</v>
      </c>
      <c r="I62" s="82">
        <f t="shared" si="42"/>
        <v>1595.9</v>
      </c>
      <c r="J62" s="61">
        <v>0</v>
      </c>
      <c r="K62" s="61">
        <v>1595.9</v>
      </c>
      <c r="L62" s="90">
        <v>0</v>
      </c>
      <c r="M62" s="82">
        <f t="shared" si="43"/>
        <v>1779.2</v>
      </c>
      <c r="N62" s="61">
        <v>0</v>
      </c>
      <c r="O62" s="61">
        <v>1779.2</v>
      </c>
      <c r="P62" s="90">
        <v>0</v>
      </c>
      <c r="Q62" s="82">
        <f t="shared" si="44"/>
        <v>1815.5</v>
      </c>
      <c r="R62" s="61">
        <v>0</v>
      </c>
      <c r="S62" s="61">
        <v>1815.5</v>
      </c>
      <c r="T62" s="90">
        <v>0</v>
      </c>
      <c r="U62" s="82">
        <f t="shared" si="45"/>
        <v>1815.5</v>
      </c>
      <c r="V62" s="61">
        <v>0</v>
      </c>
      <c r="W62" s="61">
        <v>1815.5</v>
      </c>
      <c r="X62" s="90">
        <v>0</v>
      </c>
      <c r="Y62" s="82">
        <f t="shared" si="46"/>
        <v>1815.5</v>
      </c>
      <c r="Z62" s="61">
        <v>0</v>
      </c>
      <c r="AA62" s="61">
        <v>1815.5</v>
      </c>
      <c r="AB62" s="90">
        <v>0</v>
      </c>
      <c r="AC62" s="82">
        <f t="shared" si="47"/>
        <v>1815.5</v>
      </c>
      <c r="AD62" s="61">
        <v>0</v>
      </c>
      <c r="AE62" s="61">
        <v>1815.5</v>
      </c>
      <c r="AF62" s="90">
        <v>0</v>
      </c>
      <c r="AG62" s="82">
        <f t="shared" si="48"/>
        <v>1815.5</v>
      </c>
      <c r="AH62" s="61">
        <v>0</v>
      </c>
      <c r="AI62" s="61">
        <v>1815.5</v>
      </c>
      <c r="AJ62" s="90">
        <v>0</v>
      </c>
    </row>
    <row r="63" spans="1:36" ht="45" outlineLevel="3" x14ac:dyDescent="0.25">
      <c r="A63" s="84" t="s">
        <v>258</v>
      </c>
      <c r="B63" s="85" t="s">
        <v>193</v>
      </c>
      <c r="C63" s="86" t="s">
        <v>60</v>
      </c>
      <c r="D63" s="87" t="s">
        <v>275</v>
      </c>
      <c r="E63" s="88">
        <f t="shared" si="38"/>
        <v>8662.2999999999993</v>
      </c>
      <c r="F63" s="89">
        <f t="shared" si="39"/>
        <v>0</v>
      </c>
      <c r="G63" s="89">
        <f t="shared" si="40"/>
        <v>8662.2999999999993</v>
      </c>
      <c r="H63" s="89">
        <f t="shared" si="41"/>
        <v>0</v>
      </c>
      <c r="I63" s="82">
        <f t="shared" si="42"/>
        <v>1110.2</v>
      </c>
      <c r="J63" s="61">
        <v>0</v>
      </c>
      <c r="K63" s="61">
        <v>1110.2</v>
      </c>
      <c r="L63" s="90">
        <v>0</v>
      </c>
      <c r="M63" s="82">
        <f t="shared" si="43"/>
        <v>1237.5999999999999</v>
      </c>
      <c r="N63" s="61">
        <v>0</v>
      </c>
      <c r="O63" s="61">
        <v>1237.5999999999999</v>
      </c>
      <c r="P63" s="90">
        <v>0</v>
      </c>
      <c r="Q63" s="82">
        <f t="shared" si="44"/>
        <v>1262.9000000000001</v>
      </c>
      <c r="R63" s="61">
        <v>0</v>
      </c>
      <c r="S63" s="61">
        <v>1262.9000000000001</v>
      </c>
      <c r="T63" s="90">
        <v>0</v>
      </c>
      <c r="U63" s="82">
        <f t="shared" si="45"/>
        <v>1262.9000000000001</v>
      </c>
      <c r="V63" s="61">
        <v>0</v>
      </c>
      <c r="W63" s="61">
        <v>1262.9000000000001</v>
      </c>
      <c r="X63" s="90">
        <v>0</v>
      </c>
      <c r="Y63" s="82">
        <f t="shared" si="46"/>
        <v>1262.9000000000001</v>
      </c>
      <c r="Z63" s="61">
        <v>0</v>
      </c>
      <c r="AA63" s="61">
        <v>1262.9000000000001</v>
      </c>
      <c r="AB63" s="90">
        <v>0</v>
      </c>
      <c r="AC63" s="82">
        <f t="shared" si="47"/>
        <v>1262.9000000000001</v>
      </c>
      <c r="AD63" s="61">
        <v>0</v>
      </c>
      <c r="AE63" s="61">
        <v>1262.9000000000001</v>
      </c>
      <c r="AF63" s="90">
        <v>0</v>
      </c>
      <c r="AG63" s="82">
        <f t="shared" si="48"/>
        <v>1262.9000000000001</v>
      </c>
      <c r="AH63" s="61">
        <v>0</v>
      </c>
      <c r="AI63" s="61">
        <v>1262.9000000000001</v>
      </c>
      <c r="AJ63" s="90">
        <v>0</v>
      </c>
    </row>
    <row r="64" spans="1:36" ht="45" outlineLevel="3" x14ac:dyDescent="0.25">
      <c r="A64" s="84" t="s">
        <v>259</v>
      </c>
      <c r="B64" s="85" t="s">
        <v>194</v>
      </c>
      <c r="C64" s="86" t="s">
        <v>60</v>
      </c>
      <c r="D64" s="87" t="s">
        <v>275</v>
      </c>
      <c r="E64" s="88">
        <f t="shared" si="38"/>
        <v>9680.9</v>
      </c>
      <c r="F64" s="89">
        <f t="shared" si="39"/>
        <v>0</v>
      </c>
      <c r="G64" s="89">
        <f t="shared" si="40"/>
        <v>9680.9</v>
      </c>
      <c r="H64" s="89">
        <f t="shared" si="41"/>
        <v>0</v>
      </c>
      <c r="I64" s="82">
        <f t="shared" si="42"/>
        <v>1240.7</v>
      </c>
      <c r="J64" s="61">
        <v>0</v>
      </c>
      <c r="K64" s="61">
        <v>1240.7</v>
      </c>
      <c r="L64" s="90">
        <v>0</v>
      </c>
      <c r="M64" s="82">
        <f t="shared" si="43"/>
        <v>1383.2</v>
      </c>
      <c r="N64" s="61">
        <v>0</v>
      </c>
      <c r="O64" s="61">
        <v>1383.2</v>
      </c>
      <c r="P64" s="90">
        <v>0</v>
      </c>
      <c r="Q64" s="82">
        <f t="shared" si="44"/>
        <v>1411.4</v>
      </c>
      <c r="R64" s="61">
        <v>0</v>
      </c>
      <c r="S64" s="61">
        <v>1411.4</v>
      </c>
      <c r="T64" s="90">
        <v>0</v>
      </c>
      <c r="U64" s="82">
        <f t="shared" si="45"/>
        <v>1411.4</v>
      </c>
      <c r="V64" s="61">
        <v>0</v>
      </c>
      <c r="W64" s="61">
        <v>1411.4</v>
      </c>
      <c r="X64" s="90">
        <v>0</v>
      </c>
      <c r="Y64" s="82">
        <f t="shared" si="46"/>
        <v>1411.4</v>
      </c>
      <c r="Z64" s="61">
        <v>0</v>
      </c>
      <c r="AA64" s="61">
        <v>1411.4</v>
      </c>
      <c r="AB64" s="90">
        <v>0</v>
      </c>
      <c r="AC64" s="82">
        <f t="shared" si="47"/>
        <v>1411.4</v>
      </c>
      <c r="AD64" s="61">
        <v>0</v>
      </c>
      <c r="AE64" s="61">
        <v>1411.4</v>
      </c>
      <c r="AF64" s="90">
        <v>0</v>
      </c>
      <c r="AG64" s="82">
        <f t="shared" si="48"/>
        <v>1411.4</v>
      </c>
      <c r="AH64" s="61">
        <v>0</v>
      </c>
      <c r="AI64" s="61">
        <v>1411.4</v>
      </c>
      <c r="AJ64" s="90">
        <v>0</v>
      </c>
    </row>
    <row r="65" spans="1:36" ht="45" outlineLevel="3" x14ac:dyDescent="0.25">
      <c r="A65" s="84" t="s">
        <v>260</v>
      </c>
      <c r="B65" s="85" t="s">
        <v>195</v>
      </c>
      <c r="C65" s="86" t="s">
        <v>60</v>
      </c>
      <c r="D65" s="87" t="s">
        <v>275</v>
      </c>
      <c r="E65" s="88">
        <f t="shared" si="38"/>
        <v>4002.3999999999996</v>
      </c>
      <c r="F65" s="89">
        <f t="shared" si="39"/>
        <v>0</v>
      </c>
      <c r="G65" s="89">
        <f t="shared" si="40"/>
        <v>4002.3999999999996</v>
      </c>
      <c r="H65" s="89">
        <f t="shared" si="41"/>
        <v>0</v>
      </c>
      <c r="I65" s="82">
        <f t="shared" si="42"/>
        <v>0</v>
      </c>
      <c r="J65" s="61">
        <v>0</v>
      </c>
      <c r="K65" s="61">
        <v>0</v>
      </c>
      <c r="L65" s="90">
        <v>0</v>
      </c>
      <c r="M65" s="82">
        <f t="shared" si="43"/>
        <v>655.9</v>
      </c>
      <c r="N65" s="61">
        <v>0</v>
      </c>
      <c r="O65" s="61">
        <v>655.9</v>
      </c>
      <c r="P65" s="90">
        <v>0</v>
      </c>
      <c r="Q65" s="82">
        <f t="shared" si="44"/>
        <v>669.3</v>
      </c>
      <c r="R65" s="61">
        <v>0</v>
      </c>
      <c r="S65" s="61">
        <v>669.3</v>
      </c>
      <c r="T65" s="90"/>
      <c r="U65" s="82">
        <f t="shared" si="45"/>
        <v>669.3</v>
      </c>
      <c r="V65" s="61"/>
      <c r="W65" s="61">
        <v>669.3</v>
      </c>
      <c r="X65" s="90"/>
      <c r="Y65" s="82">
        <f t="shared" si="46"/>
        <v>669.3</v>
      </c>
      <c r="Z65" s="61"/>
      <c r="AA65" s="61">
        <v>669.3</v>
      </c>
      <c r="AB65" s="90"/>
      <c r="AC65" s="82">
        <f t="shared" si="47"/>
        <v>669.3</v>
      </c>
      <c r="AD65" s="61"/>
      <c r="AE65" s="61">
        <v>669.3</v>
      </c>
      <c r="AF65" s="90"/>
      <c r="AG65" s="82">
        <f t="shared" si="48"/>
        <v>669.3</v>
      </c>
      <c r="AH65" s="61"/>
      <c r="AI65" s="61">
        <v>669.3</v>
      </c>
      <c r="AJ65" s="90"/>
    </row>
    <row r="66" spans="1:36" ht="45" outlineLevel="3" x14ac:dyDescent="0.25">
      <c r="A66" s="84" t="s">
        <v>261</v>
      </c>
      <c r="B66" s="85" t="s">
        <v>196</v>
      </c>
      <c r="C66" s="86" t="s">
        <v>60</v>
      </c>
      <c r="D66" s="87" t="s">
        <v>275</v>
      </c>
      <c r="E66" s="88">
        <f t="shared" si="38"/>
        <v>8100.6</v>
      </c>
      <c r="F66" s="89">
        <f t="shared" si="39"/>
        <v>0</v>
      </c>
      <c r="G66" s="89">
        <f t="shared" si="40"/>
        <v>8100.6</v>
      </c>
      <c r="H66" s="89">
        <f t="shared" si="41"/>
        <v>0</v>
      </c>
      <c r="I66" s="82">
        <f t="shared" si="42"/>
        <v>1038.2</v>
      </c>
      <c r="J66" s="61">
        <v>0</v>
      </c>
      <c r="K66" s="61">
        <v>1038.2</v>
      </c>
      <c r="L66" s="90">
        <v>0</v>
      </c>
      <c r="M66" s="82">
        <f t="shared" si="43"/>
        <v>1157.4000000000001</v>
      </c>
      <c r="N66" s="61">
        <v>0</v>
      </c>
      <c r="O66" s="61">
        <v>1157.4000000000001</v>
      </c>
      <c r="P66" s="90">
        <v>0</v>
      </c>
      <c r="Q66" s="82">
        <f t="shared" si="44"/>
        <v>1181</v>
      </c>
      <c r="R66" s="61">
        <v>0</v>
      </c>
      <c r="S66" s="61">
        <v>1181</v>
      </c>
      <c r="T66" s="90">
        <v>0</v>
      </c>
      <c r="U66" s="82">
        <f t="shared" si="45"/>
        <v>1181</v>
      </c>
      <c r="V66" s="61">
        <v>0</v>
      </c>
      <c r="W66" s="61">
        <v>1181</v>
      </c>
      <c r="X66" s="90">
        <v>0</v>
      </c>
      <c r="Y66" s="82">
        <f t="shared" si="46"/>
        <v>1181</v>
      </c>
      <c r="Z66" s="61">
        <v>0</v>
      </c>
      <c r="AA66" s="61">
        <v>1181</v>
      </c>
      <c r="AB66" s="90">
        <v>0</v>
      </c>
      <c r="AC66" s="82">
        <f t="shared" si="47"/>
        <v>1181</v>
      </c>
      <c r="AD66" s="61">
        <v>0</v>
      </c>
      <c r="AE66" s="61">
        <v>1181</v>
      </c>
      <c r="AF66" s="90">
        <v>0</v>
      </c>
      <c r="AG66" s="82">
        <f t="shared" si="48"/>
        <v>1181</v>
      </c>
      <c r="AH66" s="61">
        <v>0</v>
      </c>
      <c r="AI66" s="61">
        <v>1181</v>
      </c>
      <c r="AJ66" s="90">
        <v>0</v>
      </c>
    </row>
    <row r="67" spans="1:36" ht="45" outlineLevel="3" x14ac:dyDescent="0.25">
      <c r="A67" s="84" t="s">
        <v>262</v>
      </c>
      <c r="B67" s="85" t="s">
        <v>197</v>
      </c>
      <c r="C67" s="86" t="s">
        <v>60</v>
      </c>
      <c r="D67" s="87" t="s">
        <v>275</v>
      </c>
      <c r="E67" s="88">
        <f t="shared" si="38"/>
        <v>4576.9000000000005</v>
      </c>
      <c r="F67" s="89">
        <f t="shared" si="39"/>
        <v>0</v>
      </c>
      <c r="G67" s="89">
        <f t="shared" si="40"/>
        <v>4576.9000000000005</v>
      </c>
      <c r="H67" s="89">
        <f t="shared" si="41"/>
        <v>0</v>
      </c>
      <c r="I67" s="82">
        <f t="shared" si="42"/>
        <v>586.5</v>
      </c>
      <c r="J67" s="61">
        <v>0</v>
      </c>
      <c r="K67" s="61">
        <v>586.5</v>
      </c>
      <c r="L67" s="90">
        <v>0</v>
      </c>
      <c r="M67" s="82">
        <f t="shared" si="43"/>
        <v>653.9</v>
      </c>
      <c r="N67" s="61">
        <v>0</v>
      </c>
      <c r="O67" s="61">
        <v>653.9</v>
      </c>
      <c r="P67" s="90">
        <v>0</v>
      </c>
      <c r="Q67" s="82">
        <f t="shared" si="44"/>
        <v>667.3</v>
      </c>
      <c r="R67" s="61">
        <v>0</v>
      </c>
      <c r="S67" s="61">
        <v>667.3</v>
      </c>
      <c r="T67" s="90">
        <v>0</v>
      </c>
      <c r="U67" s="82">
        <f t="shared" si="45"/>
        <v>667.3</v>
      </c>
      <c r="V67" s="61">
        <v>0</v>
      </c>
      <c r="W67" s="61">
        <v>667.3</v>
      </c>
      <c r="X67" s="90">
        <v>0</v>
      </c>
      <c r="Y67" s="82">
        <f t="shared" si="46"/>
        <v>667.3</v>
      </c>
      <c r="Z67" s="61">
        <v>0</v>
      </c>
      <c r="AA67" s="61">
        <v>667.3</v>
      </c>
      <c r="AB67" s="90">
        <v>0</v>
      </c>
      <c r="AC67" s="82">
        <f t="shared" si="47"/>
        <v>667.3</v>
      </c>
      <c r="AD67" s="61">
        <v>0</v>
      </c>
      <c r="AE67" s="61">
        <v>667.3</v>
      </c>
      <c r="AF67" s="90">
        <v>0</v>
      </c>
      <c r="AG67" s="82">
        <f t="shared" si="48"/>
        <v>667.3</v>
      </c>
      <c r="AH67" s="61">
        <v>0</v>
      </c>
      <c r="AI67" s="61">
        <v>667.3</v>
      </c>
      <c r="AJ67" s="90">
        <v>0</v>
      </c>
    </row>
    <row r="68" spans="1:36" ht="45" outlineLevel="3" x14ac:dyDescent="0.25">
      <c r="A68" s="84" t="s">
        <v>263</v>
      </c>
      <c r="B68" s="85" t="s">
        <v>198</v>
      </c>
      <c r="C68" s="86" t="s">
        <v>60</v>
      </c>
      <c r="D68" s="87" t="s">
        <v>275</v>
      </c>
      <c r="E68" s="88">
        <f t="shared" si="38"/>
        <v>7628.6999999999989</v>
      </c>
      <c r="F68" s="89">
        <f t="shared" si="39"/>
        <v>0</v>
      </c>
      <c r="G68" s="89">
        <f t="shared" si="40"/>
        <v>7628.6999999999989</v>
      </c>
      <c r="H68" s="89">
        <f t="shared" si="41"/>
        <v>0</v>
      </c>
      <c r="I68" s="82">
        <f t="shared" si="42"/>
        <v>977.7</v>
      </c>
      <c r="J68" s="61">
        <v>0</v>
      </c>
      <c r="K68" s="61">
        <v>977.7</v>
      </c>
      <c r="L68" s="90">
        <v>0</v>
      </c>
      <c r="M68" s="82">
        <f t="shared" si="43"/>
        <v>1090</v>
      </c>
      <c r="N68" s="61">
        <v>0</v>
      </c>
      <c r="O68" s="61">
        <v>1090</v>
      </c>
      <c r="P68" s="90">
        <v>0</v>
      </c>
      <c r="Q68" s="82">
        <f t="shared" si="44"/>
        <v>1112.2</v>
      </c>
      <c r="R68" s="61">
        <v>0</v>
      </c>
      <c r="S68" s="61">
        <v>1112.2</v>
      </c>
      <c r="T68" s="90">
        <v>0</v>
      </c>
      <c r="U68" s="82">
        <f t="shared" si="45"/>
        <v>1112.2</v>
      </c>
      <c r="V68" s="61">
        <v>0</v>
      </c>
      <c r="W68" s="61">
        <v>1112.2</v>
      </c>
      <c r="X68" s="90">
        <v>0</v>
      </c>
      <c r="Y68" s="82">
        <f t="shared" si="46"/>
        <v>1112.2</v>
      </c>
      <c r="Z68" s="61">
        <v>0</v>
      </c>
      <c r="AA68" s="61">
        <v>1112.2</v>
      </c>
      <c r="AB68" s="90">
        <v>0</v>
      </c>
      <c r="AC68" s="82">
        <f t="shared" si="47"/>
        <v>1112.2</v>
      </c>
      <c r="AD68" s="61">
        <v>0</v>
      </c>
      <c r="AE68" s="61">
        <v>1112.2</v>
      </c>
      <c r="AF68" s="90">
        <v>0</v>
      </c>
      <c r="AG68" s="82">
        <f t="shared" si="48"/>
        <v>1112.2</v>
      </c>
      <c r="AH68" s="61">
        <v>0</v>
      </c>
      <c r="AI68" s="61">
        <v>1112.2</v>
      </c>
      <c r="AJ68" s="90">
        <v>0</v>
      </c>
    </row>
    <row r="69" spans="1:36" ht="45" outlineLevel="3" x14ac:dyDescent="0.25">
      <c r="A69" s="84" t="s">
        <v>264</v>
      </c>
      <c r="B69" s="85" t="s">
        <v>199</v>
      </c>
      <c r="C69" s="86" t="s">
        <v>60</v>
      </c>
      <c r="D69" s="87" t="s">
        <v>275</v>
      </c>
      <c r="E69" s="88">
        <f t="shared" si="38"/>
        <v>12770.099999999999</v>
      </c>
      <c r="F69" s="89">
        <f t="shared" si="39"/>
        <v>0</v>
      </c>
      <c r="G69" s="89">
        <f t="shared" si="40"/>
        <v>12770.099999999999</v>
      </c>
      <c r="H69" s="89">
        <f t="shared" si="41"/>
        <v>0</v>
      </c>
      <c r="I69" s="82">
        <f t="shared" si="42"/>
        <v>1636.6</v>
      </c>
      <c r="J69" s="61">
        <v>0</v>
      </c>
      <c r="K69" s="61">
        <v>1636.6</v>
      </c>
      <c r="L69" s="90">
        <v>0</v>
      </c>
      <c r="M69" s="82">
        <f t="shared" si="43"/>
        <v>1824.5</v>
      </c>
      <c r="N69" s="61">
        <v>0</v>
      </c>
      <c r="O69" s="61">
        <v>1824.5</v>
      </c>
      <c r="P69" s="90">
        <v>0</v>
      </c>
      <c r="Q69" s="82">
        <f t="shared" si="44"/>
        <v>1861.8</v>
      </c>
      <c r="R69" s="61">
        <v>0</v>
      </c>
      <c r="S69" s="61">
        <v>1861.8</v>
      </c>
      <c r="T69" s="90">
        <v>0</v>
      </c>
      <c r="U69" s="82">
        <f t="shared" si="45"/>
        <v>1861.8</v>
      </c>
      <c r="V69" s="61">
        <v>0</v>
      </c>
      <c r="W69" s="61">
        <v>1861.8</v>
      </c>
      <c r="X69" s="90">
        <v>0</v>
      </c>
      <c r="Y69" s="82">
        <f t="shared" si="46"/>
        <v>1861.8</v>
      </c>
      <c r="Z69" s="61">
        <v>0</v>
      </c>
      <c r="AA69" s="61">
        <v>1861.8</v>
      </c>
      <c r="AB69" s="90">
        <v>0</v>
      </c>
      <c r="AC69" s="82">
        <f t="shared" si="47"/>
        <v>1861.8</v>
      </c>
      <c r="AD69" s="61">
        <v>0</v>
      </c>
      <c r="AE69" s="61">
        <v>1861.8</v>
      </c>
      <c r="AF69" s="90">
        <v>0</v>
      </c>
      <c r="AG69" s="82">
        <f t="shared" si="48"/>
        <v>1861.8</v>
      </c>
      <c r="AH69" s="61">
        <v>0</v>
      </c>
      <c r="AI69" s="61">
        <v>1861.8</v>
      </c>
      <c r="AJ69" s="90">
        <v>0</v>
      </c>
    </row>
    <row r="70" spans="1:36" ht="45" outlineLevel="3" x14ac:dyDescent="0.25">
      <c r="A70" s="84" t="s">
        <v>309</v>
      </c>
      <c r="B70" s="85" t="s">
        <v>276</v>
      </c>
      <c r="C70" s="86" t="s">
        <v>60</v>
      </c>
      <c r="D70" s="87" t="s">
        <v>275</v>
      </c>
      <c r="E70" s="88">
        <f t="shared" si="38"/>
        <v>4737.7</v>
      </c>
      <c r="F70" s="89">
        <f t="shared" si="39"/>
        <v>0</v>
      </c>
      <c r="G70" s="89">
        <f t="shared" si="40"/>
        <v>4737.7</v>
      </c>
      <c r="H70" s="89">
        <f t="shared" si="41"/>
        <v>0</v>
      </c>
      <c r="I70" s="82">
        <f>K70</f>
        <v>4737.7</v>
      </c>
      <c r="J70" s="61">
        <v>0</v>
      </c>
      <c r="K70" s="61">
        <v>4737.7</v>
      </c>
      <c r="L70" s="90">
        <v>0</v>
      </c>
      <c r="M70" s="82">
        <f>O70</f>
        <v>0</v>
      </c>
      <c r="N70" s="61">
        <v>0</v>
      </c>
      <c r="O70" s="61">
        <v>0</v>
      </c>
      <c r="P70" s="90">
        <v>0</v>
      </c>
      <c r="Q70" s="82">
        <f>S70</f>
        <v>0</v>
      </c>
      <c r="R70" s="61">
        <v>0</v>
      </c>
      <c r="S70" s="61">
        <v>0</v>
      </c>
      <c r="T70" s="90">
        <v>0</v>
      </c>
      <c r="U70" s="82">
        <f>W70</f>
        <v>0</v>
      </c>
      <c r="V70" s="61">
        <v>0</v>
      </c>
      <c r="W70" s="61">
        <v>0</v>
      </c>
      <c r="X70" s="90">
        <v>0</v>
      </c>
      <c r="Y70" s="82">
        <f>AA70</f>
        <v>0</v>
      </c>
      <c r="Z70" s="61">
        <v>0</v>
      </c>
      <c r="AA70" s="61">
        <v>0</v>
      </c>
      <c r="AB70" s="90">
        <v>0</v>
      </c>
      <c r="AC70" s="82">
        <f>AE70</f>
        <v>0</v>
      </c>
      <c r="AD70" s="61">
        <v>0</v>
      </c>
      <c r="AE70" s="61">
        <v>0</v>
      </c>
      <c r="AF70" s="90">
        <v>0</v>
      </c>
      <c r="AG70" s="82">
        <f>AI70</f>
        <v>0</v>
      </c>
      <c r="AH70" s="61">
        <v>0</v>
      </c>
      <c r="AI70" s="61">
        <v>0</v>
      </c>
      <c r="AJ70" s="90">
        <v>0</v>
      </c>
    </row>
    <row r="71" spans="1:36" s="83" customFormat="1" ht="64.5" customHeight="1" outlineLevel="3" x14ac:dyDescent="0.25">
      <c r="A71" s="81" t="s">
        <v>282</v>
      </c>
      <c r="B71" s="103" t="s">
        <v>303</v>
      </c>
      <c r="C71" s="103"/>
      <c r="D71" s="103"/>
      <c r="E71" s="82">
        <f>SUM(E72:E90)</f>
        <v>8255.4</v>
      </c>
      <c r="F71" s="82">
        <f>SUM(F72:F90)</f>
        <v>0</v>
      </c>
      <c r="G71" s="82">
        <f t="shared" ref="G71:AJ71" si="49">SUM(G72:G90)</f>
        <v>8255.4</v>
      </c>
      <c r="H71" s="82">
        <f t="shared" si="49"/>
        <v>0</v>
      </c>
      <c r="I71" s="82">
        <f>SUM(I72:I90)</f>
        <v>1014</v>
      </c>
      <c r="J71" s="82">
        <f t="shared" si="49"/>
        <v>0</v>
      </c>
      <c r="K71" s="91">
        <f>SUM(K72:K90)</f>
        <v>1014</v>
      </c>
      <c r="L71" s="82">
        <f t="shared" si="49"/>
        <v>0</v>
      </c>
      <c r="M71" s="82">
        <f>SUM(M72:M90)</f>
        <v>2426.6999999999998</v>
      </c>
      <c r="N71" s="82">
        <f t="shared" si="49"/>
        <v>0</v>
      </c>
      <c r="O71" s="91">
        <f t="shared" si="49"/>
        <v>2426.6999999999998</v>
      </c>
      <c r="P71" s="82">
        <f t="shared" si="49"/>
        <v>0</v>
      </c>
      <c r="Q71" s="82">
        <f>SUM(Q72:Q90)</f>
        <v>374.3</v>
      </c>
      <c r="R71" s="82">
        <f t="shared" si="49"/>
        <v>0</v>
      </c>
      <c r="S71" s="91">
        <f t="shared" si="49"/>
        <v>374.3</v>
      </c>
      <c r="T71" s="82">
        <f t="shared" si="49"/>
        <v>0</v>
      </c>
      <c r="U71" s="82">
        <f t="shared" si="49"/>
        <v>4440.3999999999996</v>
      </c>
      <c r="V71" s="82">
        <f t="shared" si="49"/>
        <v>0</v>
      </c>
      <c r="W71" s="91">
        <f t="shared" si="49"/>
        <v>4440.3999999999996</v>
      </c>
      <c r="X71" s="82">
        <f t="shared" si="49"/>
        <v>0</v>
      </c>
      <c r="Y71" s="82">
        <f t="shared" si="49"/>
        <v>0</v>
      </c>
      <c r="Z71" s="82">
        <f t="shared" si="49"/>
        <v>0</v>
      </c>
      <c r="AA71" s="91">
        <f t="shared" si="49"/>
        <v>0</v>
      </c>
      <c r="AB71" s="82">
        <f t="shared" si="49"/>
        <v>0</v>
      </c>
      <c r="AC71" s="82">
        <f t="shared" si="49"/>
        <v>0</v>
      </c>
      <c r="AD71" s="82">
        <f t="shared" si="49"/>
        <v>0</v>
      </c>
      <c r="AE71" s="91">
        <f t="shared" si="49"/>
        <v>0</v>
      </c>
      <c r="AF71" s="82">
        <f t="shared" si="49"/>
        <v>0</v>
      </c>
      <c r="AG71" s="82">
        <f t="shared" si="49"/>
        <v>0</v>
      </c>
      <c r="AH71" s="82">
        <f t="shared" si="49"/>
        <v>0</v>
      </c>
      <c r="AI71" s="91">
        <f t="shared" si="49"/>
        <v>0</v>
      </c>
      <c r="AJ71" s="82">
        <f t="shared" si="49"/>
        <v>0</v>
      </c>
    </row>
    <row r="72" spans="1:36" ht="45" outlineLevel="3" x14ac:dyDescent="0.25">
      <c r="A72" s="84" t="s">
        <v>283</v>
      </c>
      <c r="B72" s="85" t="s">
        <v>182</v>
      </c>
      <c r="C72" s="86" t="s">
        <v>60</v>
      </c>
      <c r="D72" s="87" t="s">
        <v>275</v>
      </c>
      <c r="E72" s="88">
        <f t="shared" ref="E72:E90" si="50">SUM(F72:H72)</f>
        <v>255.1</v>
      </c>
      <c r="F72" s="89">
        <f t="shared" ref="F72" si="51">J72+N72+R72+V72+Z72+AD72+AH72</f>
        <v>0</v>
      </c>
      <c r="G72" s="89">
        <f t="shared" ref="G72" si="52">K72+O72+S72+W72+AA72+AE72+AI72</f>
        <v>255.1</v>
      </c>
      <c r="H72" s="89">
        <f t="shared" ref="H72" si="53">L72+P72+T72+X72+AB72+AF72+AJ72</f>
        <v>0</v>
      </c>
      <c r="I72" s="82">
        <f t="shared" ref="I72:I90" si="54">SUM(J72:L72)</f>
        <v>0</v>
      </c>
      <c r="J72" s="61">
        <v>0</v>
      </c>
      <c r="K72" s="61"/>
      <c r="L72" s="61">
        <v>0</v>
      </c>
      <c r="M72" s="82">
        <f t="shared" ref="M72:M90" si="55">SUM(N72:P72)</f>
        <v>0</v>
      </c>
      <c r="N72" s="61">
        <v>0</v>
      </c>
      <c r="O72" s="61">
        <v>0</v>
      </c>
      <c r="P72" s="61">
        <v>0</v>
      </c>
      <c r="Q72" s="82">
        <f t="shared" ref="Q72:Q90" si="56">SUM(R72:T72)</f>
        <v>0</v>
      </c>
      <c r="R72" s="61">
        <v>0</v>
      </c>
      <c r="S72" s="61">
        <v>0</v>
      </c>
      <c r="T72" s="61">
        <v>0</v>
      </c>
      <c r="U72" s="82">
        <f t="shared" ref="U72:U90" si="57">SUM(V72:X72)</f>
        <v>255.1</v>
      </c>
      <c r="V72" s="61">
        <v>0</v>
      </c>
      <c r="W72" s="61">
        <v>255.1</v>
      </c>
      <c r="X72" s="61">
        <v>0</v>
      </c>
      <c r="Y72" s="82">
        <f t="shared" ref="Y72:Y90" si="58">SUM(Z72:AB72)</f>
        <v>0</v>
      </c>
      <c r="Z72" s="61">
        <v>0</v>
      </c>
      <c r="AA72" s="61">
        <v>0</v>
      </c>
      <c r="AB72" s="61">
        <v>0</v>
      </c>
      <c r="AC72" s="82">
        <f t="shared" ref="AC72:AC90" si="59">SUM(AD72:AF72)</f>
        <v>0</v>
      </c>
      <c r="AD72" s="61">
        <v>0</v>
      </c>
      <c r="AE72" s="61">
        <v>0</v>
      </c>
      <c r="AF72" s="61">
        <v>0</v>
      </c>
      <c r="AG72" s="82">
        <f t="shared" ref="AG72:AG90" si="60">SUM(AH72:AJ72)</f>
        <v>0</v>
      </c>
      <c r="AH72" s="61">
        <v>0</v>
      </c>
      <c r="AI72" s="61">
        <v>0</v>
      </c>
      <c r="AJ72" s="61">
        <v>0</v>
      </c>
    </row>
    <row r="73" spans="1:36" ht="45" outlineLevel="3" x14ac:dyDescent="0.25">
      <c r="A73" s="84" t="s">
        <v>284</v>
      </c>
      <c r="B73" s="85" t="s">
        <v>183</v>
      </c>
      <c r="C73" s="86" t="s">
        <v>60</v>
      </c>
      <c r="D73" s="87" t="s">
        <v>275</v>
      </c>
      <c r="E73" s="88">
        <f t="shared" si="50"/>
        <v>1380.3</v>
      </c>
      <c r="F73" s="89">
        <f t="shared" ref="F73:F90" si="61">J73+N73+R73+V73+Z73+AD73+AH73</f>
        <v>0</v>
      </c>
      <c r="G73" s="89">
        <f t="shared" ref="G73:G90" si="62">K73+O73+S73+W73+AA73+AE73+AI73</f>
        <v>1380.3</v>
      </c>
      <c r="H73" s="89">
        <f t="shared" ref="H73:H90" si="63">L73+P73+T73+X73+AB73+AF73+AJ73</f>
        <v>0</v>
      </c>
      <c r="I73" s="82">
        <f t="shared" si="54"/>
        <v>0</v>
      </c>
      <c r="J73" s="61">
        <v>0</v>
      </c>
      <c r="K73" s="61"/>
      <c r="L73" s="61">
        <v>0</v>
      </c>
      <c r="M73" s="82">
        <f t="shared" si="55"/>
        <v>687</v>
      </c>
      <c r="N73" s="61">
        <v>0</v>
      </c>
      <c r="O73" s="61">
        <v>687</v>
      </c>
      <c r="P73" s="61">
        <v>0</v>
      </c>
      <c r="Q73" s="82">
        <f t="shared" si="56"/>
        <v>0</v>
      </c>
      <c r="R73" s="61">
        <v>0</v>
      </c>
      <c r="S73" s="61">
        <v>0</v>
      </c>
      <c r="T73" s="61">
        <v>0</v>
      </c>
      <c r="U73" s="82">
        <f t="shared" si="57"/>
        <v>693.3</v>
      </c>
      <c r="V73" s="61">
        <v>0</v>
      </c>
      <c r="W73" s="61">
        <v>693.3</v>
      </c>
      <c r="X73" s="61">
        <v>0</v>
      </c>
      <c r="Y73" s="82">
        <f t="shared" si="58"/>
        <v>0</v>
      </c>
      <c r="Z73" s="61">
        <v>0</v>
      </c>
      <c r="AA73" s="61">
        <v>0</v>
      </c>
      <c r="AB73" s="61">
        <v>0</v>
      </c>
      <c r="AC73" s="82">
        <f t="shared" si="59"/>
        <v>0</v>
      </c>
      <c r="AD73" s="61">
        <v>0</v>
      </c>
      <c r="AE73" s="61">
        <v>0</v>
      </c>
      <c r="AF73" s="61">
        <v>0</v>
      </c>
      <c r="AG73" s="82">
        <f t="shared" si="60"/>
        <v>0</v>
      </c>
      <c r="AH73" s="61">
        <v>0</v>
      </c>
      <c r="AI73" s="61">
        <v>0</v>
      </c>
      <c r="AJ73" s="61">
        <v>0</v>
      </c>
    </row>
    <row r="74" spans="1:36" ht="45" outlineLevel="2" x14ac:dyDescent="0.25">
      <c r="A74" s="84" t="s">
        <v>285</v>
      </c>
      <c r="B74" s="85" t="s">
        <v>184</v>
      </c>
      <c r="C74" s="86" t="s">
        <v>60</v>
      </c>
      <c r="D74" s="87" t="s">
        <v>275</v>
      </c>
      <c r="E74" s="88">
        <f>SUM(F74:H74)</f>
        <v>0</v>
      </c>
      <c r="F74" s="89">
        <f>J74+N74+R74+V74+Z74+AD74+AH74</f>
        <v>0</v>
      </c>
      <c r="G74" s="89">
        <f>K74+O74+S74+W74+AA74+AE74+AI74</f>
        <v>0</v>
      </c>
      <c r="H74" s="89">
        <f>L74+P74+T74+X74+AB74+AF74+AJ74</f>
        <v>0</v>
      </c>
      <c r="I74" s="82">
        <f>SUM(J74:L74)</f>
        <v>0</v>
      </c>
      <c r="J74" s="61">
        <v>0</v>
      </c>
      <c r="K74" s="61">
        <v>0</v>
      </c>
      <c r="L74" s="61">
        <v>0</v>
      </c>
      <c r="M74" s="82">
        <f>SUM(N74:P74)</f>
        <v>0</v>
      </c>
      <c r="N74" s="61">
        <v>0</v>
      </c>
      <c r="O74" s="61">
        <v>0</v>
      </c>
      <c r="P74" s="61">
        <v>0</v>
      </c>
      <c r="Q74" s="82">
        <f>SUM(R74:T74)</f>
        <v>0</v>
      </c>
      <c r="R74" s="61">
        <v>0</v>
      </c>
      <c r="S74" s="61">
        <v>0</v>
      </c>
      <c r="T74" s="61">
        <v>0</v>
      </c>
      <c r="U74" s="82">
        <f>SUM(V74:X74)</f>
        <v>0</v>
      </c>
      <c r="V74" s="61">
        <v>0</v>
      </c>
      <c r="W74" s="61"/>
      <c r="X74" s="61">
        <v>0</v>
      </c>
      <c r="Y74" s="82">
        <f>SUM(Z74:AB74)</f>
        <v>0</v>
      </c>
      <c r="Z74" s="61">
        <v>0</v>
      </c>
      <c r="AA74" s="61">
        <v>0</v>
      </c>
      <c r="AB74" s="61">
        <v>0</v>
      </c>
      <c r="AC74" s="82">
        <f>SUM(AD74:AF74)</f>
        <v>0</v>
      </c>
      <c r="AD74" s="61">
        <v>0</v>
      </c>
      <c r="AE74" s="61">
        <v>0</v>
      </c>
      <c r="AF74" s="61">
        <v>0</v>
      </c>
      <c r="AG74" s="82">
        <f>SUM(AH74:AJ74)</f>
        <v>0</v>
      </c>
      <c r="AH74" s="61">
        <v>0</v>
      </c>
      <c r="AI74" s="61">
        <v>0</v>
      </c>
      <c r="AJ74" s="61">
        <v>0</v>
      </c>
    </row>
    <row r="75" spans="1:36" ht="45" outlineLevel="3" x14ac:dyDescent="0.25">
      <c r="A75" s="84" t="s">
        <v>286</v>
      </c>
      <c r="B75" s="85" t="s">
        <v>185</v>
      </c>
      <c r="C75" s="86" t="s">
        <v>60</v>
      </c>
      <c r="D75" s="87" t="s">
        <v>275</v>
      </c>
      <c r="E75" s="88">
        <f t="shared" si="50"/>
        <v>412.7</v>
      </c>
      <c r="F75" s="89">
        <f t="shared" si="61"/>
        <v>0</v>
      </c>
      <c r="G75" s="89">
        <f t="shared" si="62"/>
        <v>412.7</v>
      </c>
      <c r="H75" s="89">
        <f t="shared" si="63"/>
        <v>0</v>
      </c>
      <c r="I75" s="82">
        <f t="shared" si="54"/>
        <v>0</v>
      </c>
      <c r="J75" s="61">
        <v>0</v>
      </c>
      <c r="K75" s="61"/>
      <c r="L75" s="61">
        <v>0</v>
      </c>
      <c r="M75" s="82">
        <f t="shared" si="55"/>
        <v>0</v>
      </c>
      <c r="N75" s="61">
        <v>0</v>
      </c>
      <c r="O75" s="61">
        <v>0</v>
      </c>
      <c r="P75" s="61">
        <v>0</v>
      </c>
      <c r="Q75" s="82">
        <f t="shared" si="56"/>
        <v>0</v>
      </c>
      <c r="R75" s="61">
        <v>0</v>
      </c>
      <c r="S75" s="61">
        <v>0</v>
      </c>
      <c r="T75" s="61">
        <v>0</v>
      </c>
      <c r="U75" s="82">
        <f t="shared" si="57"/>
        <v>412.7</v>
      </c>
      <c r="V75" s="61">
        <v>0</v>
      </c>
      <c r="W75" s="61">
        <v>412.7</v>
      </c>
      <c r="X75" s="61">
        <v>0</v>
      </c>
      <c r="Y75" s="82">
        <f t="shared" si="58"/>
        <v>0</v>
      </c>
      <c r="Z75" s="61">
        <v>0</v>
      </c>
      <c r="AA75" s="61">
        <v>0</v>
      </c>
      <c r="AB75" s="61">
        <v>0</v>
      </c>
      <c r="AC75" s="82">
        <f t="shared" si="59"/>
        <v>0</v>
      </c>
      <c r="AD75" s="61">
        <v>0</v>
      </c>
      <c r="AE75" s="61">
        <v>0</v>
      </c>
      <c r="AF75" s="61">
        <v>0</v>
      </c>
      <c r="AG75" s="82">
        <f t="shared" si="60"/>
        <v>0</v>
      </c>
      <c r="AH75" s="61">
        <v>0</v>
      </c>
      <c r="AI75" s="61">
        <v>0</v>
      </c>
      <c r="AJ75" s="61">
        <v>0</v>
      </c>
    </row>
    <row r="76" spans="1:36" ht="45" outlineLevel="3" x14ac:dyDescent="0.25">
      <c r="A76" s="84" t="s">
        <v>287</v>
      </c>
      <c r="B76" s="85" t="s">
        <v>186</v>
      </c>
      <c r="C76" s="86" t="s">
        <v>60</v>
      </c>
      <c r="D76" s="87" t="s">
        <v>275</v>
      </c>
      <c r="E76" s="88">
        <f t="shared" si="50"/>
        <v>329</v>
      </c>
      <c r="F76" s="89">
        <f t="shared" si="61"/>
        <v>0</v>
      </c>
      <c r="G76" s="89">
        <f t="shared" si="62"/>
        <v>329</v>
      </c>
      <c r="H76" s="89">
        <f t="shared" si="63"/>
        <v>0</v>
      </c>
      <c r="I76" s="82">
        <f t="shared" si="54"/>
        <v>329</v>
      </c>
      <c r="J76" s="61">
        <v>0</v>
      </c>
      <c r="K76" s="61">
        <v>329</v>
      </c>
      <c r="L76" s="61">
        <v>0</v>
      </c>
      <c r="M76" s="82">
        <f t="shared" si="55"/>
        <v>0</v>
      </c>
      <c r="N76" s="61">
        <v>0</v>
      </c>
      <c r="O76" s="61">
        <v>0</v>
      </c>
      <c r="P76" s="61">
        <v>0</v>
      </c>
      <c r="Q76" s="82">
        <f t="shared" si="56"/>
        <v>0</v>
      </c>
      <c r="R76" s="61">
        <v>0</v>
      </c>
      <c r="S76" s="61">
        <v>0</v>
      </c>
      <c r="T76" s="61">
        <v>0</v>
      </c>
      <c r="U76" s="82">
        <f t="shared" si="57"/>
        <v>0</v>
      </c>
      <c r="V76" s="61">
        <v>0</v>
      </c>
      <c r="W76" s="61">
        <v>0</v>
      </c>
      <c r="X76" s="61">
        <v>0</v>
      </c>
      <c r="Y76" s="82">
        <f t="shared" si="58"/>
        <v>0</v>
      </c>
      <c r="Z76" s="61">
        <v>0</v>
      </c>
      <c r="AA76" s="61">
        <v>0</v>
      </c>
      <c r="AB76" s="61">
        <v>0</v>
      </c>
      <c r="AC76" s="82">
        <f t="shared" si="59"/>
        <v>0</v>
      </c>
      <c r="AD76" s="61">
        <v>0</v>
      </c>
      <c r="AE76" s="61">
        <v>0</v>
      </c>
      <c r="AF76" s="61">
        <v>0</v>
      </c>
      <c r="AG76" s="82">
        <f t="shared" si="60"/>
        <v>0</v>
      </c>
      <c r="AH76" s="61">
        <v>0</v>
      </c>
      <c r="AI76" s="61">
        <v>0</v>
      </c>
      <c r="AJ76" s="61">
        <v>0</v>
      </c>
    </row>
    <row r="77" spans="1:36" ht="45" outlineLevel="3" x14ac:dyDescent="0.25">
      <c r="A77" s="84" t="s">
        <v>288</v>
      </c>
      <c r="B77" s="85" t="s">
        <v>187</v>
      </c>
      <c r="C77" s="86" t="s">
        <v>60</v>
      </c>
      <c r="D77" s="87" t="s">
        <v>275</v>
      </c>
      <c r="E77" s="88">
        <f t="shared" si="50"/>
        <v>628.70000000000005</v>
      </c>
      <c r="F77" s="89">
        <f t="shared" si="61"/>
        <v>0</v>
      </c>
      <c r="G77" s="89">
        <f t="shared" si="62"/>
        <v>628.70000000000005</v>
      </c>
      <c r="H77" s="89">
        <f t="shared" si="63"/>
        <v>0</v>
      </c>
      <c r="I77" s="82">
        <f t="shared" si="54"/>
        <v>0</v>
      </c>
      <c r="J77" s="61">
        <v>0</v>
      </c>
      <c r="K77" s="61"/>
      <c r="L77" s="61">
        <v>0</v>
      </c>
      <c r="M77" s="82">
        <f t="shared" si="55"/>
        <v>313.7</v>
      </c>
      <c r="N77" s="61">
        <v>0</v>
      </c>
      <c r="O77" s="61">
        <v>313.7</v>
      </c>
      <c r="P77" s="61">
        <v>0</v>
      </c>
      <c r="Q77" s="82">
        <f t="shared" si="56"/>
        <v>0</v>
      </c>
      <c r="R77" s="61">
        <v>0</v>
      </c>
      <c r="S77" s="61">
        <v>0</v>
      </c>
      <c r="T77" s="61">
        <v>0</v>
      </c>
      <c r="U77" s="82">
        <f t="shared" si="57"/>
        <v>315</v>
      </c>
      <c r="V77" s="61">
        <v>0</v>
      </c>
      <c r="W77" s="61">
        <v>315</v>
      </c>
      <c r="X77" s="61">
        <v>0</v>
      </c>
      <c r="Y77" s="82">
        <f t="shared" si="58"/>
        <v>0</v>
      </c>
      <c r="Z77" s="61">
        <v>0</v>
      </c>
      <c r="AA77" s="61">
        <v>0</v>
      </c>
      <c r="AB77" s="61">
        <v>0</v>
      </c>
      <c r="AC77" s="82">
        <f t="shared" si="59"/>
        <v>0</v>
      </c>
      <c r="AD77" s="61">
        <v>0</v>
      </c>
      <c r="AE77" s="61">
        <v>0</v>
      </c>
      <c r="AF77" s="61">
        <v>0</v>
      </c>
      <c r="AG77" s="82">
        <f t="shared" si="60"/>
        <v>0</v>
      </c>
      <c r="AH77" s="61">
        <v>0</v>
      </c>
      <c r="AI77" s="61">
        <v>0</v>
      </c>
      <c r="AJ77" s="61">
        <v>0</v>
      </c>
    </row>
    <row r="78" spans="1:36" ht="45" outlineLevel="2" x14ac:dyDescent="0.25">
      <c r="A78" s="84" t="s">
        <v>289</v>
      </c>
      <c r="B78" s="85" t="s">
        <v>188</v>
      </c>
      <c r="C78" s="86" t="s">
        <v>60</v>
      </c>
      <c r="D78" s="87" t="s">
        <v>275</v>
      </c>
      <c r="E78" s="88">
        <f>SUM(F78:H78)</f>
        <v>374.3</v>
      </c>
      <c r="F78" s="89">
        <f>J78+N78+R78+V78+Z78+AD78+AH78</f>
        <v>0</v>
      </c>
      <c r="G78" s="89">
        <f>K78+O78+S78+W78+AA78+AE78+AI78</f>
        <v>374.3</v>
      </c>
      <c r="H78" s="89">
        <f>L78+P78+T78+X78+AB78+AF78+AJ78</f>
        <v>0</v>
      </c>
      <c r="I78" s="82">
        <f>SUM(J78:L78)</f>
        <v>0</v>
      </c>
      <c r="J78" s="61">
        <v>0</v>
      </c>
      <c r="K78" s="61">
        <v>0</v>
      </c>
      <c r="L78" s="61">
        <v>0</v>
      </c>
      <c r="M78" s="82">
        <f>SUM(N78:P78)</f>
        <v>0</v>
      </c>
      <c r="N78" s="61">
        <v>0</v>
      </c>
      <c r="O78" s="61">
        <v>0</v>
      </c>
      <c r="P78" s="61">
        <v>0</v>
      </c>
      <c r="Q78" s="82">
        <f>SUM(R78:T78)</f>
        <v>374.3</v>
      </c>
      <c r="R78" s="61">
        <v>0</v>
      </c>
      <c r="S78" s="61">
        <v>374.3</v>
      </c>
      <c r="T78" s="61">
        <v>0</v>
      </c>
      <c r="U78" s="82">
        <f>SUM(V78:X78)</f>
        <v>0</v>
      </c>
      <c r="V78" s="61">
        <v>0</v>
      </c>
      <c r="W78" s="61">
        <v>0</v>
      </c>
      <c r="X78" s="61">
        <v>0</v>
      </c>
      <c r="Y78" s="82">
        <f>SUM(Z78:AB78)</f>
        <v>0</v>
      </c>
      <c r="Z78" s="61">
        <v>0</v>
      </c>
      <c r="AA78" s="61">
        <v>0</v>
      </c>
      <c r="AB78" s="61">
        <v>0</v>
      </c>
      <c r="AC78" s="82">
        <f>SUM(AD78:AF78)</f>
        <v>0</v>
      </c>
      <c r="AD78" s="61">
        <v>0</v>
      </c>
      <c r="AE78" s="61">
        <v>0</v>
      </c>
      <c r="AF78" s="61">
        <v>0</v>
      </c>
      <c r="AG78" s="82">
        <f>SUM(AH78:AJ78)</f>
        <v>0</v>
      </c>
      <c r="AH78" s="61">
        <v>0</v>
      </c>
      <c r="AI78" s="61">
        <v>0</v>
      </c>
      <c r="AJ78" s="61">
        <v>0</v>
      </c>
    </row>
    <row r="79" spans="1:36" ht="45" outlineLevel="3" x14ac:dyDescent="0.25">
      <c r="A79" s="84" t="s">
        <v>290</v>
      </c>
      <c r="B79" s="85" t="s">
        <v>189</v>
      </c>
      <c r="C79" s="86" t="s">
        <v>60</v>
      </c>
      <c r="D79" s="87" t="s">
        <v>275</v>
      </c>
      <c r="E79" s="88">
        <f t="shared" si="50"/>
        <v>1124.2</v>
      </c>
      <c r="F79" s="89">
        <f t="shared" si="61"/>
        <v>0</v>
      </c>
      <c r="G79" s="89">
        <f t="shared" si="62"/>
        <v>1124.2</v>
      </c>
      <c r="H79" s="89">
        <f t="shared" si="63"/>
        <v>0</v>
      </c>
      <c r="I79" s="82">
        <f t="shared" si="54"/>
        <v>0</v>
      </c>
      <c r="J79" s="61">
        <v>0</v>
      </c>
      <c r="K79" s="61"/>
      <c r="L79" s="61">
        <v>0</v>
      </c>
      <c r="M79" s="82">
        <f t="shared" si="55"/>
        <v>560.20000000000005</v>
      </c>
      <c r="N79" s="61">
        <v>0</v>
      </c>
      <c r="O79" s="61">
        <v>560.20000000000005</v>
      </c>
      <c r="P79" s="61">
        <v>0</v>
      </c>
      <c r="Q79" s="82">
        <f t="shared" si="56"/>
        <v>0</v>
      </c>
      <c r="R79" s="61">
        <v>0</v>
      </c>
      <c r="S79" s="61">
        <v>0</v>
      </c>
      <c r="T79" s="61">
        <v>0</v>
      </c>
      <c r="U79" s="82">
        <f t="shared" si="57"/>
        <v>564</v>
      </c>
      <c r="V79" s="61">
        <v>0</v>
      </c>
      <c r="W79" s="61">
        <v>564</v>
      </c>
      <c r="X79" s="61">
        <v>0</v>
      </c>
      <c r="Y79" s="82">
        <f t="shared" si="58"/>
        <v>0</v>
      </c>
      <c r="Z79" s="61">
        <v>0</v>
      </c>
      <c r="AA79" s="61">
        <v>0</v>
      </c>
      <c r="AB79" s="61">
        <v>0</v>
      </c>
      <c r="AC79" s="82">
        <f t="shared" si="59"/>
        <v>0</v>
      </c>
      <c r="AD79" s="61">
        <v>0</v>
      </c>
      <c r="AE79" s="61">
        <v>0</v>
      </c>
      <c r="AF79" s="61">
        <v>0</v>
      </c>
      <c r="AG79" s="82">
        <f t="shared" si="60"/>
        <v>0</v>
      </c>
      <c r="AH79" s="61">
        <v>0</v>
      </c>
      <c r="AI79" s="61">
        <v>0</v>
      </c>
      <c r="AJ79" s="61">
        <v>0</v>
      </c>
    </row>
    <row r="80" spans="1:36" ht="45" outlineLevel="3" x14ac:dyDescent="0.25">
      <c r="A80" s="84" t="s">
        <v>291</v>
      </c>
      <c r="B80" s="85" t="s">
        <v>190</v>
      </c>
      <c r="C80" s="86" t="s">
        <v>60</v>
      </c>
      <c r="D80" s="87" t="s">
        <v>275</v>
      </c>
      <c r="E80" s="88">
        <f t="shared" si="50"/>
        <v>0</v>
      </c>
      <c r="F80" s="89">
        <f t="shared" si="61"/>
        <v>0</v>
      </c>
      <c r="G80" s="89">
        <f t="shared" si="62"/>
        <v>0</v>
      </c>
      <c r="H80" s="89">
        <f t="shared" si="63"/>
        <v>0</v>
      </c>
      <c r="I80" s="82">
        <f t="shared" si="54"/>
        <v>0</v>
      </c>
      <c r="J80" s="61">
        <v>0</v>
      </c>
      <c r="K80" s="61"/>
      <c r="L80" s="61">
        <v>0</v>
      </c>
      <c r="M80" s="82">
        <f t="shared" si="55"/>
        <v>0</v>
      </c>
      <c r="N80" s="61">
        <v>0</v>
      </c>
      <c r="O80" s="61">
        <v>0</v>
      </c>
      <c r="P80" s="61">
        <v>0</v>
      </c>
      <c r="Q80" s="82">
        <f t="shared" si="56"/>
        <v>0</v>
      </c>
      <c r="R80" s="61">
        <v>0</v>
      </c>
      <c r="S80" s="61">
        <v>0</v>
      </c>
      <c r="T80" s="61">
        <v>0</v>
      </c>
      <c r="U80" s="82">
        <f t="shared" si="57"/>
        <v>0</v>
      </c>
      <c r="V80" s="61">
        <v>0</v>
      </c>
      <c r="W80" s="61">
        <v>0</v>
      </c>
      <c r="X80" s="61">
        <v>0</v>
      </c>
      <c r="Y80" s="82">
        <f t="shared" si="58"/>
        <v>0</v>
      </c>
      <c r="Z80" s="61">
        <v>0</v>
      </c>
      <c r="AA80" s="61">
        <v>0</v>
      </c>
      <c r="AB80" s="61">
        <v>0</v>
      </c>
      <c r="AC80" s="82">
        <f t="shared" si="59"/>
        <v>0</v>
      </c>
      <c r="AD80" s="61">
        <v>0</v>
      </c>
      <c r="AE80" s="61">
        <v>0</v>
      </c>
      <c r="AF80" s="61">
        <v>0</v>
      </c>
      <c r="AG80" s="82">
        <f t="shared" si="60"/>
        <v>0</v>
      </c>
      <c r="AH80" s="61">
        <v>0</v>
      </c>
      <c r="AI80" s="61">
        <v>0</v>
      </c>
      <c r="AJ80" s="61">
        <v>0</v>
      </c>
    </row>
    <row r="81" spans="1:36" ht="45" outlineLevel="3" x14ac:dyDescent="0.25">
      <c r="A81" s="84" t="s">
        <v>292</v>
      </c>
      <c r="B81" s="85" t="s">
        <v>191</v>
      </c>
      <c r="C81" s="86" t="s">
        <v>60</v>
      </c>
      <c r="D81" s="87" t="s">
        <v>275</v>
      </c>
      <c r="E81" s="88">
        <f t="shared" si="50"/>
        <v>494.7</v>
      </c>
      <c r="F81" s="89">
        <f t="shared" si="61"/>
        <v>0</v>
      </c>
      <c r="G81" s="89">
        <f t="shared" si="62"/>
        <v>494.7</v>
      </c>
      <c r="H81" s="89">
        <f t="shared" si="63"/>
        <v>0</v>
      </c>
      <c r="I81" s="82">
        <f t="shared" si="54"/>
        <v>0</v>
      </c>
      <c r="J81" s="61">
        <v>0</v>
      </c>
      <c r="K81" s="61"/>
      <c r="L81" s="61">
        <v>0</v>
      </c>
      <c r="M81" s="82">
        <f t="shared" si="55"/>
        <v>0</v>
      </c>
      <c r="N81" s="61">
        <v>0</v>
      </c>
      <c r="O81" s="61">
        <v>0</v>
      </c>
      <c r="P81" s="61">
        <v>0</v>
      </c>
      <c r="Q81" s="82">
        <f t="shared" si="56"/>
        <v>0</v>
      </c>
      <c r="R81" s="61">
        <v>0</v>
      </c>
      <c r="S81" s="61">
        <v>0</v>
      </c>
      <c r="T81" s="61">
        <v>0</v>
      </c>
      <c r="U81" s="82">
        <f t="shared" si="57"/>
        <v>494.7</v>
      </c>
      <c r="V81" s="61">
        <v>0</v>
      </c>
      <c r="W81" s="61">
        <v>494.7</v>
      </c>
      <c r="X81" s="61">
        <v>0</v>
      </c>
      <c r="Y81" s="82">
        <f t="shared" si="58"/>
        <v>0</v>
      </c>
      <c r="Z81" s="61">
        <v>0</v>
      </c>
      <c r="AA81" s="61">
        <v>0</v>
      </c>
      <c r="AB81" s="61">
        <v>0</v>
      </c>
      <c r="AC81" s="82">
        <f t="shared" si="59"/>
        <v>0</v>
      </c>
      <c r="AD81" s="61">
        <v>0</v>
      </c>
      <c r="AE81" s="61">
        <v>0</v>
      </c>
      <c r="AF81" s="61">
        <v>0</v>
      </c>
      <c r="AG81" s="82">
        <f t="shared" si="60"/>
        <v>0</v>
      </c>
      <c r="AH81" s="61">
        <v>0</v>
      </c>
      <c r="AI81" s="61">
        <v>0</v>
      </c>
      <c r="AJ81" s="61">
        <v>0</v>
      </c>
    </row>
    <row r="82" spans="1:36" ht="45" outlineLevel="3" x14ac:dyDescent="0.25">
      <c r="A82" s="84" t="s">
        <v>293</v>
      </c>
      <c r="B82" s="85" t="s">
        <v>192</v>
      </c>
      <c r="C82" s="86" t="s">
        <v>60</v>
      </c>
      <c r="D82" s="87" t="s">
        <v>275</v>
      </c>
      <c r="E82" s="88">
        <f t="shared" si="50"/>
        <v>520.6</v>
      </c>
      <c r="F82" s="89">
        <f t="shared" si="61"/>
        <v>0</v>
      </c>
      <c r="G82" s="89">
        <f t="shared" si="62"/>
        <v>520.6</v>
      </c>
      <c r="H82" s="89">
        <f t="shared" si="63"/>
        <v>0</v>
      </c>
      <c r="I82" s="82">
        <f t="shared" si="54"/>
        <v>0</v>
      </c>
      <c r="J82" s="61">
        <v>0</v>
      </c>
      <c r="K82" s="61"/>
      <c r="L82" s="61">
        <v>0</v>
      </c>
      <c r="M82" s="82">
        <f t="shared" si="55"/>
        <v>520.6</v>
      </c>
      <c r="N82" s="61">
        <v>0</v>
      </c>
      <c r="O82" s="61">
        <v>520.6</v>
      </c>
      <c r="P82" s="61">
        <v>0</v>
      </c>
      <c r="Q82" s="82">
        <f t="shared" si="56"/>
        <v>0</v>
      </c>
      <c r="R82" s="61">
        <v>0</v>
      </c>
      <c r="S82" s="61">
        <v>0</v>
      </c>
      <c r="T82" s="61">
        <v>0</v>
      </c>
      <c r="U82" s="82">
        <f t="shared" si="57"/>
        <v>0</v>
      </c>
      <c r="V82" s="61">
        <v>0</v>
      </c>
      <c r="W82" s="61">
        <v>0</v>
      </c>
      <c r="X82" s="61">
        <v>0</v>
      </c>
      <c r="Y82" s="82">
        <f t="shared" si="58"/>
        <v>0</v>
      </c>
      <c r="Z82" s="61">
        <v>0</v>
      </c>
      <c r="AA82" s="61">
        <v>0</v>
      </c>
      <c r="AB82" s="61">
        <v>0</v>
      </c>
      <c r="AC82" s="82">
        <f t="shared" si="59"/>
        <v>0</v>
      </c>
      <c r="AD82" s="61">
        <v>0</v>
      </c>
      <c r="AE82" s="61">
        <v>0</v>
      </c>
      <c r="AF82" s="61">
        <v>0</v>
      </c>
      <c r="AG82" s="82">
        <f t="shared" si="60"/>
        <v>0</v>
      </c>
      <c r="AH82" s="61">
        <v>0</v>
      </c>
      <c r="AI82" s="61">
        <v>0</v>
      </c>
      <c r="AJ82" s="61">
        <v>0</v>
      </c>
    </row>
    <row r="83" spans="1:36" ht="45" outlineLevel="3" x14ac:dyDescent="0.25">
      <c r="A83" s="84" t="s">
        <v>294</v>
      </c>
      <c r="B83" s="85" t="s">
        <v>193</v>
      </c>
      <c r="C83" s="86" t="s">
        <v>60</v>
      </c>
      <c r="D83" s="87" t="s">
        <v>275</v>
      </c>
      <c r="E83" s="88">
        <f t="shared" si="50"/>
        <v>0</v>
      </c>
      <c r="F83" s="89">
        <f t="shared" si="61"/>
        <v>0</v>
      </c>
      <c r="G83" s="89">
        <f t="shared" si="62"/>
        <v>0</v>
      </c>
      <c r="H83" s="89">
        <f t="shared" si="63"/>
        <v>0</v>
      </c>
      <c r="I83" s="82">
        <f t="shared" si="54"/>
        <v>0</v>
      </c>
      <c r="J83" s="61">
        <v>0</v>
      </c>
      <c r="K83" s="61"/>
      <c r="L83" s="61">
        <v>0</v>
      </c>
      <c r="M83" s="82">
        <f t="shared" si="55"/>
        <v>0</v>
      </c>
      <c r="N83" s="61">
        <v>0</v>
      </c>
      <c r="O83" s="61">
        <v>0</v>
      </c>
      <c r="P83" s="61">
        <v>0</v>
      </c>
      <c r="Q83" s="82">
        <f t="shared" si="56"/>
        <v>0</v>
      </c>
      <c r="R83" s="61">
        <v>0</v>
      </c>
      <c r="S83" s="61">
        <v>0</v>
      </c>
      <c r="T83" s="61">
        <v>0</v>
      </c>
      <c r="U83" s="82">
        <f t="shared" si="57"/>
        <v>0</v>
      </c>
      <c r="V83" s="61">
        <v>0</v>
      </c>
      <c r="W83" s="61">
        <v>0</v>
      </c>
      <c r="X83" s="61">
        <v>0</v>
      </c>
      <c r="Y83" s="82">
        <f t="shared" si="58"/>
        <v>0</v>
      </c>
      <c r="Z83" s="61">
        <v>0</v>
      </c>
      <c r="AA83" s="61">
        <v>0</v>
      </c>
      <c r="AB83" s="61">
        <v>0</v>
      </c>
      <c r="AC83" s="82">
        <f t="shared" si="59"/>
        <v>0</v>
      </c>
      <c r="AD83" s="61">
        <v>0</v>
      </c>
      <c r="AE83" s="61">
        <v>0</v>
      </c>
      <c r="AF83" s="61">
        <v>0</v>
      </c>
      <c r="AG83" s="82">
        <f t="shared" si="60"/>
        <v>0</v>
      </c>
      <c r="AH83" s="61">
        <v>0</v>
      </c>
      <c r="AI83" s="61">
        <v>0</v>
      </c>
      <c r="AJ83" s="61">
        <v>0</v>
      </c>
    </row>
    <row r="84" spans="1:36" ht="45" outlineLevel="3" x14ac:dyDescent="0.25">
      <c r="A84" s="84" t="s">
        <v>295</v>
      </c>
      <c r="B84" s="85" t="s">
        <v>194</v>
      </c>
      <c r="C84" s="86" t="s">
        <v>60</v>
      </c>
      <c r="D84" s="87" t="s">
        <v>275</v>
      </c>
      <c r="E84" s="88">
        <f t="shared" si="50"/>
        <v>469.5</v>
      </c>
      <c r="F84" s="89">
        <f t="shared" si="61"/>
        <v>0</v>
      </c>
      <c r="G84" s="89">
        <f t="shared" si="62"/>
        <v>469.5</v>
      </c>
      <c r="H84" s="89">
        <f t="shared" si="63"/>
        <v>0</v>
      </c>
      <c r="I84" s="82">
        <f t="shared" si="54"/>
        <v>0</v>
      </c>
      <c r="J84" s="61">
        <v>0</v>
      </c>
      <c r="K84" s="61"/>
      <c r="L84" s="61">
        <v>0</v>
      </c>
      <c r="M84" s="82">
        <f t="shared" si="55"/>
        <v>0</v>
      </c>
      <c r="N84" s="61">
        <v>0</v>
      </c>
      <c r="O84" s="61">
        <v>0</v>
      </c>
      <c r="P84" s="61">
        <v>0</v>
      </c>
      <c r="Q84" s="82">
        <f t="shared" si="56"/>
        <v>0</v>
      </c>
      <c r="R84" s="61">
        <v>0</v>
      </c>
      <c r="S84" s="61">
        <v>0</v>
      </c>
      <c r="T84" s="61">
        <v>0</v>
      </c>
      <c r="U84" s="82">
        <f t="shared" si="57"/>
        <v>469.5</v>
      </c>
      <c r="V84" s="61">
        <v>0</v>
      </c>
      <c r="W84" s="61">
        <v>469.5</v>
      </c>
      <c r="X84" s="61">
        <v>0</v>
      </c>
      <c r="Y84" s="82">
        <f t="shared" si="58"/>
        <v>0</v>
      </c>
      <c r="Z84" s="61">
        <v>0</v>
      </c>
      <c r="AA84" s="61">
        <v>0</v>
      </c>
      <c r="AB84" s="61">
        <v>0</v>
      </c>
      <c r="AC84" s="82">
        <f t="shared" si="59"/>
        <v>0</v>
      </c>
      <c r="AD84" s="61">
        <v>0</v>
      </c>
      <c r="AE84" s="61">
        <v>0</v>
      </c>
      <c r="AF84" s="61">
        <v>0</v>
      </c>
      <c r="AG84" s="82">
        <f t="shared" si="60"/>
        <v>0</v>
      </c>
      <c r="AH84" s="61">
        <v>0</v>
      </c>
      <c r="AI84" s="61">
        <v>0</v>
      </c>
      <c r="AJ84" s="61">
        <v>0</v>
      </c>
    </row>
    <row r="85" spans="1:36" ht="45" outlineLevel="3" x14ac:dyDescent="0.25">
      <c r="A85" s="84" t="s">
        <v>296</v>
      </c>
      <c r="B85" s="85" t="s">
        <v>195</v>
      </c>
      <c r="C85" s="86" t="s">
        <v>60</v>
      </c>
      <c r="D85" s="87" t="s">
        <v>275</v>
      </c>
      <c r="E85" s="88">
        <f t="shared" si="50"/>
        <v>0</v>
      </c>
      <c r="F85" s="89">
        <f t="shared" si="61"/>
        <v>0</v>
      </c>
      <c r="G85" s="89">
        <f t="shared" si="62"/>
        <v>0</v>
      </c>
      <c r="H85" s="89">
        <f t="shared" si="63"/>
        <v>0</v>
      </c>
      <c r="I85" s="82">
        <f t="shared" si="54"/>
        <v>0</v>
      </c>
      <c r="J85" s="61">
        <v>0</v>
      </c>
      <c r="K85" s="61"/>
      <c r="L85" s="61">
        <v>0</v>
      </c>
      <c r="M85" s="82">
        <f t="shared" si="55"/>
        <v>0</v>
      </c>
      <c r="N85" s="61">
        <v>0</v>
      </c>
      <c r="O85" s="61">
        <v>0</v>
      </c>
      <c r="P85" s="61">
        <v>0</v>
      </c>
      <c r="Q85" s="82">
        <f t="shared" si="56"/>
        <v>0</v>
      </c>
      <c r="R85" s="61">
        <v>0</v>
      </c>
      <c r="S85" s="61">
        <v>0</v>
      </c>
      <c r="T85" s="61">
        <v>0</v>
      </c>
      <c r="U85" s="82">
        <f t="shared" si="57"/>
        <v>0</v>
      </c>
      <c r="V85" s="61">
        <v>0</v>
      </c>
      <c r="W85" s="61">
        <v>0</v>
      </c>
      <c r="X85" s="61">
        <v>0</v>
      </c>
      <c r="Y85" s="82">
        <f t="shared" si="58"/>
        <v>0</v>
      </c>
      <c r="Z85" s="61">
        <v>0</v>
      </c>
      <c r="AA85" s="61">
        <v>0</v>
      </c>
      <c r="AB85" s="61">
        <v>0</v>
      </c>
      <c r="AC85" s="82">
        <f t="shared" si="59"/>
        <v>0</v>
      </c>
      <c r="AD85" s="61">
        <v>0</v>
      </c>
      <c r="AE85" s="61">
        <v>0</v>
      </c>
      <c r="AF85" s="61">
        <v>0</v>
      </c>
      <c r="AG85" s="82">
        <f t="shared" si="60"/>
        <v>0</v>
      </c>
      <c r="AH85" s="61">
        <v>0</v>
      </c>
      <c r="AI85" s="61">
        <v>0</v>
      </c>
      <c r="AJ85" s="61">
        <v>0</v>
      </c>
    </row>
    <row r="86" spans="1:36" ht="45" outlineLevel="3" x14ac:dyDescent="0.25">
      <c r="A86" s="84" t="s">
        <v>297</v>
      </c>
      <c r="B86" s="85" t="s">
        <v>196</v>
      </c>
      <c r="C86" s="86" t="s">
        <v>60</v>
      </c>
      <c r="D86" s="87" t="s">
        <v>275</v>
      </c>
      <c r="E86" s="88">
        <f t="shared" si="50"/>
        <v>730.9</v>
      </c>
      <c r="F86" s="89">
        <f t="shared" si="61"/>
        <v>0</v>
      </c>
      <c r="G86" s="89">
        <f t="shared" si="62"/>
        <v>730.9</v>
      </c>
      <c r="H86" s="89">
        <f t="shared" si="63"/>
        <v>0</v>
      </c>
      <c r="I86" s="82">
        <f t="shared" si="54"/>
        <v>356</v>
      </c>
      <c r="J86" s="61">
        <v>0</v>
      </c>
      <c r="K86" s="61">
        <v>356</v>
      </c>
      <c r="L86" s="61">
        <v>0</v>
      </c>
      <c r="M86" s="82">
        <f t="shared" si="55"/>
        <v>0</v>
      </c>
      <c r="N86" s="61">
        <v>0</v>
      </c>
      <c r="O86" s="61">
        <v>0</v>
      </c>
      <c r="P86" s="61">
        <v>0</v>
      </c>
      <c r="Q86" s="82">
        <f t="shared" si="56"/>
        <v>0</v>
      </c>
      <c r="R86" s="61">
        <v>0</v>
      </c>
      <c r="S86" s="61">
        <v>0</v>
      </c>
      <c r="T86" s="61">
        <v>0</v>
      </c>
      <c r="U86" s="82">
        <f t="shared" si="57"/>
        <v>374.9</v>
      </c>
      <c r="V86" s="61">
        <v>0</v>
      </c>
      <c r="W86" s="61">
        <v>374.9</v>
      </c>
      <c r="X86" s="61">
        <v>0</v>
      </c>
      <c r="Y86" s="82">
        <f t="shared" si="58"/>
        <v>0</v>
      </c>
      <c r="Z86" s="61">
        <v>0</v>
      </c>
      <c r="AA86" s="61">
        <v>0</v>
      </c>
      <c r="AB86" s="61">
        <v>0</v>
      </c>
      <c r="AC86" s="82">
        <f t="shared" si="59"/>
        <v>0</v>
      </c>
      <c r="AD86" s="61">
        <v>0</v>
      </c>
      <c r="AE86" s="61">
        <v>0</v>
      </c>
      <c r="AF86" s="61">
        <v>0</v>
      </c>
      <c r="AG86" s="82">
        <f t="shared" si="60"/>
        <v>0</v>
      </c>
      <c r="AH86" s="61">
        <v>0</v>
      </c>
      <c r="AI86" s="61">
        <v>0</v>
      </c>
      <c r="AJ86" s="61">
        <v>0</v>
      </c>
    </row>
    <row r="87" spans="1:36" ht="45" outlineLevel="3" x14ac:dyDescent="0.25">
      <c r="A87" s="84" t="s">
        <v>298</v>
      </c>
      <c r="B87" s="85" t="s">
        <v>197</v>
      </c>
      <c r="C87" s="86" t="s">
        <v>60</v>
      </c>
      <c r="D87" s="87" t="s">
        <v>275</v>
      </c>
      <c r="E87" s="88">
        <f t="shared" si="50"/>
        <v>448.5</v>
      </c>
      <c r="F87" s="89">
        <f t="shared" si="61"/>
        <v>0</v>
      </c>
      <c r="G87" s="89">
        <f t="shared" si="62"/>
        <v>448.5</v>
      </c>
      <c r="H87" s="89">
        <f t="shared" si="63"/>
        <v>0</v>
      </c>
      <c r="I87" s="82">
        <f t="shared" si="54"/>
        <v>0</v>
      </c>
      <c r="J87" s="61">
        <v>0</v>
      </c>
      <c r="K87" s="61"/>
      <c r="L87" s="61">
        <v>0</v>
      </c>
      <c r="M87" s="82">
        <f t="shared" si="55"/>
        <v>0</v>
      </c>
      <c r="N87" s="61">
        <v>0</v>
      </c>
      <c r="O87" s="61">
        <v>0</v>
      </c>
      <c r="P87" s="61">
        <v>0</v>
      </c>
      <c r="Q87" s="82">
        <f t="shared" si="56"/>
        <v>0</v>
      </c>
      <c r="R87" s="61">
        <v>0</v>
      </c>
      <c r="S87" s="61">
        <v>0</v>
      </c>
      <c r="T87" s="61">
        <v>0</v>
      </c>
      <c r="U87" s="82">
        <f t="shared" si="57"/>
        <v>448.5</v>
      </c>
      <c r="V87" s="61">
        <v>0</v>
      </c>
      <c r="W87" s="61">
        <v>448.5</v>
      </c>
      <c r="X87" s="61">
        <v>0</v>
      </c>
      <c r="Y87" s="82">
        <f t="shared" si="58"/>
        <v>0</v>
      </c>
      <c r="Z87" s="61">
        <v>0</v>
      </c>
      <c r="AA87" s="61">
        <v>0</v>
      </c>
      <c r="AB87" s="61">
        <v>0</v>
      </c>
      <c r="AC87" s="82">
        <f t="shared" si="59"/>
        <v>0</v>
      </c>
      <c r="AD87" s="61">
        <v>0</v>
      </c>
      <c r="AE87" s="61">
        <v>0</v>
      </c>
      <c r="AF87" s="61">
        <v>0</v>
      </c>
      <c r="AG87" s="82">
        <f t="shared" si="60"/>
        <v>0</v>
      </c>
      <c r="AH87" s="61">
        <v>0</v>
      </c>
      <c r="AI87" s="61">
        <v>0</v>
      </c>
      <c r="AJ87" s="61">
        <v>0</v>
      </c>
    </row>
    <row r="88" spans="1:36" ht="45" outlineLevel="3" x14ac:dyDescent="0.25">
      <c r="A88" s="84" t="s">
        <v>299</v>
      </c>
      <c r="B88" s="85" t="s">
        <v>198</v>
      </c>
      <c r="C88" s="86" t="s">
        <v>60</v>
      </c>
      <c r="D88" s="87" t="s">
        <v>275</v>
      </c>
      <c r="E88" s="88">
        <f t="shared" si="50"/>
        <v>412.7</v>
      </c>
      <c r="F88" s="89">
        <f t="shared" si="61"/>
        <v>0</v>
      </c>
      <c r="G88" s="89">
        <f t="shared" si="62"/>
        <v>412.7</v>
      </c>
      <c r="H88" s="89">
        <f t="shared" si="63"/>
        <v>0</v>
      </c>
      <c r="I88" s="82">
        <f t="shared" si="54"/>
        <v>0</v>
      </c>
      <c r="J88" s="61">
        <v>0</v>
      </c>
      <c r="K88" s="61">
        <v>0</v>
      </c>
      <c r="L88" s="61">
        <v>0</v>
      </c>
      <c r="M88" s="82">
        <f t="shared" si="55"/>
        <v>0</v>
      </c>
      <c r="N88" s="61">
        <v>0</v>
      </c>
      <c r="O88" s="61">
        <v>0</v>
      </c>
      <c r="P88" s="61">
        <v>0</v>
      </c>
      <c r="Q88" s="82">
        <f t="shared" si="56"/>
        <v>0</v>
      </c>
      <c r="R88" s="61">
        <v>0</v>
      </c>
      <c r="S88" s="61">
        <v>0</v>
      </c>
      <c r="T88" s="61">
        <v>0</v>
      </c>
      <c r="U88" s="82">
        <f t="shared" si="57"/>
        <v>412.7</v>
      </c>
      <c r="V88" s="61">
        <v>0</v>
      </c>
      <c r="W88" s="61">
        <v>412.7</v>
      </c>
      <c r="X88" s="61">
        <v>0</v>
      </c>
      <c r="Y88" s="82">
        <f t="shared" si="58"/>
        <v>0</v>
      </c>
      <c r="Z88" s="61">
        <v>0</v>
      </c>
      <c r="AA88" s="61">
        <v>0</v>
      </c>
      <c r="AB88" s="61">
        <v>0</v>
      </c>
      <c r="AC88" s="82">
        <f t="shared" si="59"/>
        <v>0</v>
      </c>
      <c r="AD88" s="61">
        <v>0</v>
      </c>
      <c r="AE88" s="61">
        <v>0</v>
      </c>
      <c r="AF88" s="61">
        <v>0</v>
      </c>
      <c r="AG88" s="82">
        <f t="shared" si="60"/>
        <v>0</v>
      </c>
      <c r="AH88" s="61">
        <v>0</v>
      </c>
      <c r="AI88" s="61">
        <v>0</v>
      </c>
      <c r="AJ88" s="61">
        <v>0</v>
      </c>
    </row>
    <row r="89" spans="1:36" ht="45" outlineLevel="3" x14ac:dyDescent="0.25">
      <c r="A89" s="84" t="s">
        <v>300</v>
      </c>
      <c r="B89" s="85" t="s">
        <v>199</v>
      </c>
      <c r="C89" s="86" t="s">
        <v>60</v>
      </c>
      <c r="D89" s="87" t="s">
        <v>275</v>
      </c>
      <c r="E89" s="88">
        <f>SUM(F89:H89)</f>
        <v>674.2</v>
      </c>
      <c r="F89" s="89">
        <f>J89+N89+R89+V89+Z89+AD89+AH89</f>
        <v>0</v>
      </c>
      <c r="G89" s="89">
        <f>K89+O89+S89+W89+AA89+AE89+AI89</f>
        <v>674.2</v>
      </c>
      <c r="H89" s="89">
        <f>L89+P89+T89+X89+AB89+AF89+AJ89</f>
        <v>0</v>
      </c>
      <c r="I89" s="82">
        <f>SUM(J89:L89)</f>
        <v>329</v>
      </c>
      <c r="J89" s="61">
        <v>0</v>
      </c>
      <c r="K89" s="61">
        <v>329</v>
      </c>
      <c r="L89" s="61">
        <v>0</v>
      </c>
      <c r="M89" s="82">
        <f>SUM(N89:P89)</f>
        <v>345.2</v>
      </c>
      <c r="N89" s="61">
        <v>0</v>
      </c>
      <c r="O89" s="61">
        <v>345.2</v>
      </c>
      <c r="P89" s="61">
        <v>0</v>
      </c>
      <c r="Q89" s="82">
        <f>SUM(R89:T89)</f>
        <v>0</v>
      </c>
      <c r="R89" s="61">
        <v>0</v>
      </c>
      <c r="S89" s="61">
        <v>0</v>
      </c>
      <c r="T89" s="61">
        <v>0</v>
      </c>
      <c r="U89" s="82">
        <f>SUM(V89:X89)</f>
        <v>0</v>
      </c>
      <c r="V89" s="61">
        <v>0</v>
      </c>
      <c r="W89" s="61">
        <v>0</v>
      </c>
      <c r="X89" s="61">
        <v>0</v>
      </c>
      <c r="Y89" s="82">
        <f>SUM(Z89:AB89)</f>
        <v>0</v>
      </c>
      <c r="Z89" s="61">
        <v>0</v>
      </c>
      <c r="AA89" s="61">
        <v>0</v>
      </c>
      <c r="AB89" s="61">
        <v>0</v>
      </c>
      <c r="AC89" s="82">
        <f>SUM(AD89:AF89)</f>
        <v>0</v>
      </c>
      <c r="AD89" s="61">
        <v>0</v>
      </c>
      <c r="AE89" s="61">
        <v>0</v>
      </c>
      <c r="AF89" s="61">
        <v>0</v>
      </c>
      <c r="AG89" s="82">
        <f>SUM(AH89:AJ89)</f>
        <v>0</v>
      </c>
      <c r="AH89" s="61">
        <v>0</v>
      </c>
      <c r="AI89" s="61">
        <v>0</v>
      </c>
      <c r="AJ89" s="61">
        <v>0</v>
      </c>
    </row>
    <row r="90" spans="1:36" ht="45" outlineLevel="2" x14ac:dyDescent="0.25">
      <c r="A90" s="84" t="s">
        <v>301</v>
      </c>
      <c r="B90" s="85" t="s">
        <v>276</v>
      </c>
      <c r="C90" s="86" t="s">
        <v>60</v>
      </c>
      <c r="D90" s="87" t="s">
        <v>275</v>
      </c>
      <c r="E90" s="88">
        <f t="shared" si="50"/>
        <v>0</v>
      </c>
      <c r="F90" s="89">
        <f t="shared" si="61"/>
        <v>0</v>
      </c>
      <c r="G90" s="89">
        <f t="shared" si="62"/>
        <v>0</v>
      </c>
      <c r="H90" s="89">
        <f t="shared" si="63"/>
        <v>0</v>
      </c>
      <c r="I90" s="82">
        <f t="shared" si="54"/>
        <v>0</v>
      </c>
      <c r="J90" s="61">
        <v>0</v>
      </c>
      <c r="K90" s="61">
        <v>0</v>
      </c>
      <c r="L90" s="61">
        <v>0</v>
      </c>
      <c r="M90" s="82">
        <f t="shared" si="55"/>
        <v>0</v>
      </c>
      <c r="N90" s="61">
        <v>0</v>
      </c>
      <c r="O90" s="61">
        <v>0</v>
      </c>
      <c r="P90" s="61">
        <v>0</v>
      </c>
      <c r="Q90" s="82">
        <f t="shared" si="56"/>
        <v>0</v>
      </c>
      <c r="R90" s="61">
        <v>0</v>
      </c>
      <c r="S90" s="61">
        <v>0</v>
      </c>
      <c r="T90" s="61">
        <v>0</v>
      </c>
      <c r="U90" s="82">
        <f t="shared" si="57"/>
        <v>0</v>
      </c>
      <c r="V90" s="61">
        <v>0</v>
      </c>
      <c r="W90" s="61">
        <v>0</v>
      </c>
      <c r="X90" s="61">
        <v>0</v>
      </c>
      <c r="Y90" s="82">
        <f t="shared" si="58"/>
        <v>0</v>
      </c>
      <c r="Z90" s="61">
        <v>0</v>
      </c>
      <c r="AA90" s="61">
        <v>0</v>
      </c>
      <c r="AB90" s="61">
        <v>0</v>
      </c>
      <c r="AC90" s="82">
        <f t="shared" si="59"/>
        <v>0</v>
      </c>
      <c r="AD90" s="61">
        <v>0</v>
      </c>
      <c r="AE90" s="61">
        <v>0</v>
      </c>
      <c r="AF90" s="61">
        <v>0</v>
      </c>
      <c r="AG90" s="82">
        <f t="shared" si="60"/>
        <v>0</v>
      </c>
      <c r="AH90" s="61">
        <v>0</v>
      </c>
      <c r="AI90" s="61">
        <v>0</v>
      </c>
      <c r="AJ90" s="61">
        <v>0</v>
      </c>
    </row>
    <row r="95" spans="1:36" x14ac:dyDescent="0.25">
      <c r="E95" s="92"/>
      <c r="F95" s="92"/>
      <c r="G95" s="92"/>
      <c r="H95" s="92"/>
      <c r="I95" s="92"/>
      <c r="J95" s="92"/>
      <c r="K95" s="92"/>
      <c r="L95" s="92"/>
      <c r="M95" s="92"/>
      <c r="N95" s="92"/>
      <c r="O95" s="92"/>
      <c r="P95" s="92"/>
      <c r="Q95" s="92"/>
      <c r="R95" s="92"/>
      <c r="S95" s="92"/>
      <c r="T95" s="92"/>
      <c r="U95" s="92"/>
      <c r="V95" s="92"/>
      <c r="W95" s="92"/>
      <c r="X95" s="92"/>
      <c r="Y95" s="92"/>
      <c r="Z95" s="92"/>
      <c r="AA95" s="92"/>
      <c r="AB95" s="92"/>
      <c r="AC95" s="92"/>
      <c r="AD95" s="92"/>
      <c r="AE95" s="92"/>
      <c r="AF95" s="92"/>
      <c r="AG95" s="92"/>
      <c r="AH95" s="92"/>
      <c r="AI95" s="92"/>
      <c r="AJ95" s="92"/>
    </row>
  </sheetData>
  <autoFilter ref="A6:H8">
    <filterColumn colId="4" showButton="0"/>
    <filterColumn colId="5" showButton="0"/>
    <filterColumn colId="6" showButton="0"/>
  </autoFilter>
  <dataConsolidate/>
  <mergeCells count="37">
    <mergeCell ref="AG7:AG8"/>
    <mergeCell ref="AG6:AJ6"/>
    <mergeCell ref="I6:L6"/>
    <mergeCell ref="I7:I8"/>
    <mergeCell ref="J7:L7"/>
    <mergeCell ref="U6:X6"/>
    <mergeCell ref="U7:U8"/>
    <mergeCell ref="Y6:AB6"/>
    <mergeCell ref="Y7:Y8"/>
    <mergeCell ref="AC7:AC8"/>
    <mergeCell ref="N7:P7"/>
    <mergeCell ref="R7:T7"/>
    <mergeCell ref="V7:X7"/>
    <mergeCell ref="M7:M8"/>
    <mergeCell ref="A6:A8"/>
    <mergeCell ref="B6:B8"/>
    <mergeCell ref="C6:C8"/>
    <mergeCell ref="D6:D8"/>
    <mergeCell ref="E6:H6"/>
    <mergeCell ref="E7:E8"/>
    <mergeCell ref="F7:H7"/>
    <mergeCell ref="B4:AJ4"/>
    <mergeCell ref="AB1:AJ1"/>
    <mergeCell ref="B51:D51"/>
    <mergeCell ref="B71:D71"/>
    <mergeCell ref="B10:D10"/>
    <mergeCell ref="B11:D11"/>
    <mergeCell ref="B31:D31"/>
    <mergeCell ref="AB2:AJ2"/>
    <mergeCell ref="Z7:AB7"/>
    <mergeCell ref="AD7:AF7"/>
    <mergeCell ref="AH7:AJ7"/>
    <mergeCell ref="H2:P2"/>
    <mergeCell ref="M6:P6"/>
    <mergeCell ref="AC6:AF6"/>
    <mergeCell ref="Q6:T6"/>
    <mergeCell ref="Q7:Q8"/>
  </mergeCells>
  <printOptions horizontalCentered="1"/>
  <pageMargins left="0.7" right="0.7" top="0.75" bottom="0.75" header="0.3" footer="0.3"/>
  <pageSetup paperSize="9" scale="30" fitToHeight="0" pageOrder="overThenDown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17" customWidth="1"/>
    <col min="2" max="2" width="18" style="17" customWidth="1"/>
    <col min="3" max="3" width="43.28515625" style="17" customWidth="1"/>
    <col min="4" max="4" width="28.140625" style="17" customWidth="1"/>
    <col min="5" max="5" width="38.28515625" style="17" customWidth="1"/>
    <col min="6" max="6" width="13.85546875" style="17" customWidth="1"/>
    <col min="7" max="11" width="11.7109375" style="17" customWidth="1"/>
    <col min="12" max="12" width="6.85546875" style="17" bestFit="1" customWidth="1"/>
    <col min="13" max="13" width="19.42578125" style="17" customWidth="1"/>
    <col min="14" max="15" width="14.5703125" style="17" customWidth="1"/>
    <col min="16" max="16" width="15" style="17" customWidth="1"/>
    <col min="17" max="18" width="6.85546875" style="17" bestFit="1" customWidth="1"/>
    <col min="19" max="19" width="10.28515625" style="17" bestFit="1" customWidth="1"/>
    <col min="20" max="20" width="6.85546875" style="17" bestFit="1" customWidth="1"/>
    <col min="21" max="21" width="10.28515625" style="17" bestFit="1" customWidth="1"/>
    <col min="22" max="23" width="6.85546875" style="17" bestFit="1" customWidth="1"/>
    <col min="24" max="24" width="10.28515625" style="17" bestFit="1" customWidth="1"/>
    <col min="25" max="25" width="6.85546875" style="17" bestFit="1" customWidth="1"/>
    <col min="26" max="26" width="10.28515625" style="17" bestFit="1" customWidth="1"/>
    <col min="27" max="28" width="6.85546875" style="17" bestFit="1" customWidth="1"/>
    <col min="29" max="29" width="10.28515625" style="17" bestFit="1" customWidth="1"/>
    <col min="30" max="30" width="3.85546875" style="17" bestFit="1" customWidth="1"/>
    <col min="31" max="32" width="9.28515625" style="17" customWidth="1"/>
    <col min="33" max="16384" width="9.140625" style="17"/>
  </cols>
  <sheetData>
    <row r="1" spans="1:24" s="6" customFormat="1" ht="69" customHeight="1" x14ac:dyDescent="0.25">
      <c r="B1" s="7"/>
      <c r="C1" s="8"/>
      <c r="D1" s="8"/>
      <c r="E1" s="9"/>
      <c r="F1" s="10"/>
      <c r="G1" s="10"/>
      <c r="H1" s="10"/>
      <c r="I1" s="10"/>
      <c r="J1" s="11"/>
      <c r="K1" s="12"/>
      <c r="O1" s="119" t="s">
        <v>70</v>
      </c>
      <c r="P1" s="119"/>
      <c r="Q1" s="119"/>
      <c r="R1" s="119"/>
      <c r="S1" s="119"/>
      <c r="T1" s="119"/>
    </row>
    <row r="4" spans="1:24" ht="72.75" customHeight="1" x14ac:dyDescent="0.25">
      <c r="A4" s="13" t="s">
        <v>2</v>
      </c>
      <c r="B4" s="14" t="s">
        <v>71</v>
      </c>
      <c r="C4" s="13" t="s">
        <v>4</v>
      </c>
      <c r="D4" s="14" t="s">
        <v>72</v>
      </c>
      <c r="E4" s="14" t="s">
        <v>73</v>
      </c>
      <c r="F4" s="15" t="s">
        <v>74</v>
      </c>
      <c r="G4" s="15" t="s">
        <v>75</v>
      </c>
      <c r="H4" s="15" t="s">
        <v>76</v>
      </c>
      <c r="I4" s="15" t="s">
        <v>77</v>
      </c>
      <c r="J4" s="15"/>
      <c r="K4" s="15" t="s">
        <v>78</v>
      </c>
      <c r="L4" s="16"/>
      <c r="M4" s="16">
        <v>2019</v>
      </c>
      <c r="N4" s="16" t="s">
        <v>79</v>
      </c>
      <c r="O4" s="16" t="s">
        <v>77</v>
      </c>
      <c r="P4" s="16"/>
      <c r="Q4" s="16"/>
      <c r="R4" s="16"/>
      <c r="S4" s="16"/>
      <c r="T4" s="16"/>
    </row>
    <row r="5" spans="1:24" s="20" customFormat="1" ht="47.25" customHeight="1" outlineLevel="1" x14ac:dyDescent="0.25">
      <c r="A5" s="18">
        <v>1</v>
      </c>
      <c r="B5" s="15"/>
      <c r="C5" s="19" t="s">
        <v>5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4" s="20" customFormat="1" ht="47.25" customHeight="1" outlineLevel="2" x14ac:dyDescent="0.25">
      <c r="A6" s="18" t="s">
        <v>17</v>
      </c>
      <c r="B6" s="120" t="s">
        <v>80</v>
      </c>
      <c r="C6" s="21" t="s">
        <v>11</v>
      </c>
      <c r="D6" s="15"/>
      <c r="E6" s="15"/>
      <c r="F6" s="15"/>
      <c r="G6" s="15"/>
      <c r="H6" s="15"/>
      <c r="I6" s="15"/>
      <c r="J6" s="15"/>
      <c r="K6" s="15"/>
      <c r="L6" s="15"/>
      <c r="M6" s="22">
        <f>SUM(M7:M9)</f>
        <v>86079.1</v>
      </c>
      <c r="N6" s="23">
        <f>SUM(N7:N9)</f>
        <v>88508.1</v>
      </c>
      <c r="O6" s="23"/>
      <c r="P6" s="23">
        <f>SUM(P7:P9)</f>
        <v>88662.9</v>
      </c>
      <c r="Q6" s="15"/>
      <c r="R6" s="15"/>
      <c r="S6" s="15"/>
      <c r="T6" s="15"/>
    </row>
    <row r="7" spans="1:24" ht="47.25" customHeight="1" outlineLevel="3" x14ac:dyDescent="0.25">
      <c r="A7" s="24" t="s">
        <v>31</v>
      </c>
      <c r="B7" s="120"/>
      <c r="C7" s="25" t="s">
        <v>59</v>
      </c>
      <c r="D7" s="120" t="s">
        <v>81</v>
      </c>
      <c r="E7" s="26" t="s">
        <v>82</v>
      </c>
      <c r="F7" s="16" t="s">
        <v>83</v>
      </c>
      <c r="G7" s="27">
        <v>100</v>
      </c>
      <c r="H7" s="27">
        <v>100</v>
      </c>
      <c r="I7" s="27">
        <v>100</v>
      </c>
      <c r="J7" s="27"/>
      <c r="K7" s="27">
        <v>100</v>
      </c>
      <c r="L7" s="16"/>
      <c r="M7" s="28">
        <f>51852.4+1679.4</f>
        <v>53531.8</v>
      </c>
      <c r="N7" s="29">
        <f>53380.2+1739.2</f>
        <v>55119.399999999994</v>
      </c>
      <c r="O7" s="29"/>
      <c r="P7" s="30">
        <f>53368.7+1733.7</f>
        <v>55102.399999999994</v>
      </c>
      <c r="Q7" s="16"/>
      <c r="R7" s="16"/>
      <c r="S7" s="16"/>
      <c r="T7" s="16"/>
    </row>
    <row r="8" spans="1:24" ht="45" outlineLevel="3" x14ac:dyDescent="0.25">
      <c r="A8" s="24" t="s">
        <v>32</v>
      </c>
      <c r="B8" s="120"/>
      <c r="C8" s="25" t="s">
        <v>6</v>
      </c>
      <c r="D8" s="120"/>
      <c r="E8" s="26" t="s">
        <v>84</v>
      </c>
      <c r="F8" s="16" t="s">
        <v>83</v>
      </c>
      <c r="G8" s="27">
        <v>100</v>
      </c>
      <c r="H8" s="27">
        <v>100</v>
      </c>
      <c r="I8" s="27">
        <v>100</v>
      </c>
      <c r="J8" s="27"/>
      <c r="K8" s="27">
        <v>100</v>
      </c>
      <c r="L8" s="16"/>
      <c r="M8" s="28">
        <f>9998.9+64</f>
        <v>10062.9</v>
      </c>
      <c r="N8" s="29">
        <f>10462.3+64</f>
        <v>10526.3</v>
      </c>
      <c r="O8" s="29"/>
      <c r="P8" s="30">
        <f>10344.9+64</f>
        <v>10408.9</v>
      </c>
      <c r="Q8" s="16"/>
      <c r="R8" s="16"/>
      <c r="S8" s="16"/>
      <c r="T8" s="16"/>
    </row>
    <row r="9" spans="1:24" ht="45" outlineLevel="3" x14ac:dyDescent="0.25">
      <c r="A9" s="24" t="s">
        <v>33</v>
      </c>
      <c r="B9" s="120"/>
      <c r="C9" s="25" t="s">
        <v>61</v>
      </c>
      <c r="D9" s="120"/>
      <c r="E9" s="26" t="s">
        <v>85</v>
      </c>
      <c r="F9" s="16" t="s">
        <v>83</v>
      </c>
      <c r="G9" s="27">
        <v>100</v>
      </c>
      <c r="H9" s="27">
        <v>100</v>
      </c>
      <c r="I9" s="27">
        <v>100</v>
      </c>
      <c r="J9" s="27"/>
      <c r="K9" s="27">
        <v>100</v>
      </c>
      <c r="L9" s="16"/>
      <c r="M9" s="28">
        <f>22345.7+138.7</f>
        <v>22484.400000000001</v>
      </c>
      <c r="N9" s="29">
        <f>22723.7+138.7</f>
        <v>22862.400000000001</v>
      </c>
      <c r="O9" s="29"/>
      <c r="P9" s="30">
        <f>23012.9+138.7</f>
        <v>23151.600000000002</v>
      </c>
      <c r="Q9" s="16"/>
      <c r="R9" s="16"/>
      <c r="S9" s="16"/>
      <c r="T9" s="16"/>
    </row>
    <row r="10" spans="1:24" s="20" customFormat="1" ht="47.25" customHeight="1" outlineLevel="2" x14ac:dyDescent="0.25">
      <c r="A10" s="18" t="s">
        <v>18</v>
      </c>
      <c r="B10" s="120"/>
      <c r="C10" s="21" t="s">
        <v>12</v>
      </c>
      <c r="D10" s="15"/>
      <c r="E10" s="26"/>
      <c r="F10" s="15"/>
      <c r="G10" s="15"/>
      <c r="H10" s="15"/>
      <c r="I10" s="15"/>
      <c r="J10" s="15"/>
      <c r="K10" s="15"/>
      <c r="L10" s="15"/>
      <c r="M10" s="15">
        <f>SUM(M11:M14)</f>
        <v>45</v>
      </c>
      <c r="N10" s="15"/>
      <c r="O10" s="15"/>
      <c r="P10" s="15"/>
      <c r="Q10" s="15"/>
      <c r="R10" s="15"/>
      <c r="S10" s="15"/>
      <c r="T10" s="15"/>
    </row>
    <row r="11" spans="1:24" ht="47.25" customHeight="1" outlineLevel="3" x14ac:dyDescent="0.25">
      <c r="A11" s="24" t="s">
        <v>34</v>
      </c>
      <c r="B11" s="120"/>
      <c r="C11" s="25" t="s">
        <v>59</v>
      </c>
      <c r="D11" s="120" t="s">
        <v>86</v>
      </c>
      <c r="E11" s="120" t="s">
        <v>87</v>
      </c>
      <c r="F11" s="121" t="s">
        <v>83</v>
      </c>
      <c r="G11" s="121">
        <f>(M11+M12+M13+M14)/M10*100</f>
        <v>100</v>
      </c>
      <c r="H11" s="122">
        <v>100</v>
      </c>
      <c r="I11" s="122">
        <v>100</v>
      </c>
      <c r="J11" s="31"/>
      <c r="K11" s="122">
        <v>100</v>
      </c>
      <c r="L11" s="16"/>
      <c r="M11" s="16">
        <v>18</v>
      </c>
      <c r="N11" s="16"/>
      <c r="O11" s="16"/>
      <c r="P11" s="16"/>
      <c r="Q11" s="16"/>
      <c r="R11" s="16"/>
      <c r="S11" s="16"/>
      <c r="T11" s="16"/>
    </row>
    <row r="12" spans="1:24" ht="47.25" customHeight="1" outlineLevel="3" x14ac:dyDescent="0.25">
      <c r="A12" s="24" t="s">
        <v>35</v>
      </c>
      <c r="B12" s="120"/>
      <c r="C12" s="25" t="s">
        <v>6</v>
      </c>
      <c r="D12" s="120"/>
      <c r="E12" s="120"/>
      <c r="F12" s="121"/>
      <c r="G12" s="121"/>
      <c r="H12" s="123"/>
      <c r="I12" s="123"/>
      <c r="J12" s="32"/>
      <c r="K12" s="123"/>
      <c r="L12" s="16"/>
      <c r="M12" s="16">
        <v>5</v>
      </c>
      <c r="N12" s="16"/>
      <c r="O12" s="16"/>
      <c r="P12" s="16"/>
      <c r="Q12" s="16"/>
      <c r="R12" s="16"/>
      <c r="S12" s="16"/>
      <c r="T12" s="16"/>
    </row>
    <row r="13" spans="1:24" ht="47.25" customHeight="1" outlineLevel="3" x14ac:dyDescent="0.25">
      <c r="A13" s="24" t="s">
        <v>36</v>
      </c>
      <c r="B13" s="120"/>
      <c r="C13" s="25" t="s">
        <v>61</v>
      </c>
      <c r="D13" s="120"/>
      <c r="E13" s="120"/>
      <c r="F13" s="121"/>
      <c r="G13" s="121"/>
      <c r="H13" s="123"/>
      <c r="I13" s="123"/>
      <c r="J13" s="32"/>
      <c r="K13" s="123"/>
      <c r="L13" s="16"/>
      <c r="M13" s="16">
        <v>9</v>
      </c>
      <c r="N13" s="16"/>
      <c r="O13" s="16"/>
      <c r="P13" s="16"/>
      <c r="Q13" s="16"/>
      <c r="R13" s="16"/>
      <c r="S13" s="16"/>
      <c r="T13" s="16"/>
    </row>
    <row r="14" spans="1:24" ht="47.25" customHeight="1" outlineLevel="3" x14ac:dyDescent="0.25">
      <c r="A14" s="24" t="s">
        <v>37</v>
      </c>
      <c r="B14" s="120"/>
      <c r="C14" s="25" t="s">
        <v>60</v>
      </c>
      <c r="D14" s="120"/>
      <c r="E14" s="120"/>
      <c r="F14" s="121"/>
      <c r="G14" s="121"/>
      <c r="H14" s="124"/>
      <c r="I14" s="124"/>
      <c r="J14" s="33"/>
      <c r="K14" s="124"/>
      <c r="L14" s="16"/>
      <c r="M14" s="16">
        <v>13</v>
      </c>
      <c r="N14" s="16"/>
      <c r="O14" s="16"/>
      <c r="P14" s="16"/>
      <c r="Q14" s="16"/>
      <c r="R14" s="16"/>
      <c r="S14" s="16"/>
      <c r="T14" s="16"/>
    </row>
    <row r="15" spans="1:24" s="20" customFormat="1" ht="141" customHeight="1" outlineLevel="2" x14ac:dyDescent="0.25">
      <c r="A15" s="18" t="s">
        <v>19</v>
      </c>
      <c r="B15" s="120"/>
      <c r="C15" s="21" t="s">
        <v>88</v>
      </c>
      <c r="D15" s="15"/>
      <c r="E15" s="15"/>
      <c r="F15" s="15"/>
      <c r="G15" s="15"/>
      <c r="H15" s="15"/>
      <c r="I15" s="15"/>
      <c r="J15" s="15"/>
      <c r="K15" s="15"/>
      <c r="L15" s="15"/>
      <c r="M15" s="15">
        <f>SUM(M16:M19)</f>
        <v>15</v>
      </c>
      <c r="N15" s="15">
        <f>SUM(N16:N19)</f>
        <v>17</v>
      </c>
      <c r="O15" s="15">
        <f>SUM(O16:O19)</f>
        <v>15</v>
      </c>
      <c r="P15" s="15">
        <f>SUM(P16:P19)</f>
        <v>17</v>
      </c>
      <c r="Q15" s="15"/>
      <c r="R15" s="15"/>
      <c r="S15" s="15"/>
      <c r="T15" s="15"/>
    </row>
    <row r="16" spans="1:24" ht="22.5" customHeight="1" outlineLevel="3" x14ac:dyDescent="0.25">
      <c r="A16" s="24" t="s">
        <v>38</v>
      </c>
      <c r="B16" s="120"/>
      <c r="C16" s="25" t="s">
        <v>59</v>
      </c>
      <c r="D16" s="125" t="s">
        <v>89</v>
      </c>
      <c r="E16" s="120" t="s">
        <v>90</v>
      </c>
      <c r="F16" s="120"/>
      <c r="G16" s="128">
        <f>M15/50*100</f>
        <v>30</v>
      </c>
      <c r="H16" s="128">
        <f>N15/43*100</f>
        <v>39.534883720930232</v>
      </c>
      <c r="I16" s="128">
        <f>O15/43*100</f>
        <v>34.883720930232556</v>
      </c>
      <c r="J16" s="34"/>
      <c r="K16" s="128">
        <f>P15/43*100</f>
        <v>39.534883720930232</v>
      </c>
      <c r="M16" s="16">
        <v>9</v>
      </c>
      <c r="N16" s="16">
        <v>6</v>
      </c>
      <c r="O16" s="16">
        <v>9</v>
      </c>
      <c r="P16" s="16">
        <v>7</v>
      </c>
      <c r="Q16" s="16"/>
      <c r="R16" s="16"/>
      <c r="S16" s="16"/>
      <c r="T16" s="16"/>
      <c r="U16" s="120" t="s">
        <v>91</v>
      </c>
      <c r="V16" s="120"/>
      <c r="W16" s="120"/>
      <c r="X16" s="120"/>
    </row>
    <row r="17" spans="1:25" ht="27" customHeight="1" outlineLevel="3" x14ac:dyDescent="0.25">
      <c r="A17" s="24" t="s">
        <v>39</v>
      </c>
      <c r="B17" s="120"/>
      <c r="C17" s="25" t="s">
        <v>6</v>
      </c>
      <c r="D17" s="126"/>
      <c r="E17" s="120"/>
      <c r="F17" s="121"/>
      <c r="G17" s="129"/>
      <c r="H17" s="129"/>
      <c r="I17" s="129"/>
      <c r="J17" s="35"/>
      <c r="K17" s="129"/>
      <c r="M17" s="16">
        <v>1</v>
      </c>
      <c r="N17" s="16">
        <v>3</v>
      </c>
      <c r="O17" s="16">
        <v>1</v>
      </c>
      <c r="P17" s="16">
        <v>3</v>
      </c>
      <c r="Q17" s="16"/>
      <c r="R17" s="16"/>
      <c r="S17" s="16"/>
      <c r="T17" s="16"/>
      <c r="U17" s="120"/>
      <c r="V17" s="120"/>
      <c r="W17" s="120"/>
      <c r="X17" s="120"/>
    </row>
    <row r="18" spans="1:25" ht="40.5" customHeight="1" outlineLevel="3" x14ac:dyDescent="0.25">
      <c r="A18" s="24" t="s">
        <v>40</v>
      </c>
      <c r="B18" s="120"/>
      <c r="C18" s="25" t="s">
        <v>61</v>
      </c>
      <c r="D18" s="126"/>
      <c r="E18" s="120"/>
      <c r="F18" s="121"/>
      <c r="G18" s="129"/>
      <c r="H18" s="129"/>
      <c r="I18" s="129"/>
      <c r="J18" s="35"/>
      <c r="K18" s="129"/>
      <c r="M18" s="16">
        <v>3</v>
      </c>
      <c r="N18" s="16">
        <v>0</v>
      </c>
      <c r="O18" s="16">
        <v>2</v>
      </c>
      <c r="P18" s="16">
        <v>0</v>
      </c>
      <c r="Q18" s="16"/>
      <c r="R18" s="16"/>
      <c r="S18" s="16"/>
      <c r="T18" s="16"/>
      <c r="U18" s="120"/>
      <c r="V18" s="120"/>
      <c r="W18" s="120"/>
      <c r="X18" s="120"/>
    </row>
    <row r="19" spans="1:25" ht="27.75" customHeight="1" outlineLevel="3" x14ac:dyDescent="0.25">
      <c r="A19" s="24" t="s">
        <v>41</v>
      </c>
      <c r="B19" s="120"/>
      <c r="C19" s="36" t="s">
        <v>60</v>
      </c>
      <c r="D19" s="126"/>
      <c r="E19" s="120"/>
      <c r="F19" s="121"/>
      <c r="G19" s="130"/>
      <c r="H19" s="130"/>
      <c r="I19" s="130"/>
      <c r="J19" s="37"/>
      <c r="K19" s="130"/>
      <c r="M19" s="16">
        <v>2</v>
      </c>
      <c r="N19" s="16">
        <v>8</v>
      </c>
      <c r="O19" s="16">
        <v>3</v>
      </c>
      <c r="P19" s="16">
        <v>7</v>
      </c>
      <c r="Q19" s="16"/>
      <c r="R19" s="16"/>
      <c r="S19" s="16"/>
      <c r="T19" s="16"/>
      <c r="U19" s="120"/>
      <c r="V19" s="120"/>
      <c r="W19" s="120"/>
      <c r="X19" s="120"/>
    </row>
    <row r="20" spans="1:25" ht="147.75" customHeight="1" outlineLevel="3" x14ac:dyDescent="0.25">
      <c r="A20" s="24"/>
      <c r="B20" s="120"/>
      <c r="C20" s="38"/>
      <c r="D20" s="127"/>
      <c r="E20" s="39" t="s">
        <v>92</v>
      </c>
      <c r="F20" s="24"/>
      <c r="G20" s="27">
        <f>M20/18*100</f>
        <v>5.5555555555555554</v>
      </c>
      <c r="H20" s="27">
        <f>N20/18*100</f>
        <v>5.5555555555555554</v>
      </c>
      <c r="I20" s="27"/>
      <c r="J20" s="27"/>
      <c r="K20" s="27">
        <f>P20/18*100</f>
        <v>27.777777777777779</v>
      </c>
      <c r="M20" s="16">
        <v>1</v>
      </c>
      <c r="N20" s="16">
        <v>1</v>
      </c>
      <c r="O20" s="16"/>
      <c r="P20" s="16">
        <f>4+1</f>
        <v>5</v>
      </c>
      <c r="Q20" s="16"/>
      <c r="R20" s="16"/>
      <c r="S20" s="16"/>
      <c r="T20" s="16"/>
      <c r="U20" s="131" t="s">
        <v>93</v>
      </c>
      <c r="V20" s="132"/>
      <c r="W20" s="132"/>
      <c r="X20" s="132"/>
    </row>
    <row r="21" spans="1:25" ht="22.5" customHeight="1" outlineLevel="3" x14ac:dyDescent="0.25">
      <c r="A21" s="24" t="s">
        <v>38</v>
      </c>
      <c r="B21" s="120"/>
      <c r="C21" s="25" t="s">
        <v>59</v>
      </c>
      <c r="D21" s="40"/>
      <c r="E21" s="120" t="s">
        <v>90</v>
      </c>
      <c r="F21" s="120"/>
      <c r="G21" s="128">
        <f>M20/50*100</f>
        <v>2</v>
      </c>
      <c r="H21" s="128">
        <f>N20/43*100</f>
        <v>2.3255813953488373</v>
      </c>
      <c r="I21" s="34"/>
      <c r="J21" s="34"/>
      <c r="K21" s="128">
        <f>P20/43*100</f>
        <v>11.627906976744185</v>
      </c>
      <c r="M21" s="16">
        <v>9</v>
      </c>
      <c r="N21" s="16">
        <v>6</v>
      </c>
      <c r="O21" s="16"/>
      <c r="P21" s="16">
        <v>6</v>
      </c>
      <c r="Q21" s="16"/>
      <c r="R21" s="16"/>
      <c r="S21" s="16"/>
      <c r="T21" s="16"/>
      <c r="U21" s="120" t="s">
        <v>91</v>
      </c>
      <c r="V21" s="120"/>
      <c r="W21" s="120"/>
      <c r="X21" s="120"/>
    </row>
    <row r="22" spans="1:25" ht="27" customHeight="1" outlineLevel="3" x14ac:dyDescent="0.25">
      <c r="A22" s="24" t="s">
        <v>39</v>
      </c>
      <c r="B22" s="120"/>
      <c r="C22" s="25" t="s">
        <v>6</v>
      </c>
      <c r="D22" s="40"/>
      <c r="E22" s="120"/>
      <c r="F22" s="121"/>
      <c r="G22" s="129"/>
      <c r="H22" s="129"/>
      <c r="I22" s="35"/>
      <c r="J22" s="35"/>
      <c r="K22" s="129"/>
      <c r="M22" s="16">
        <v>1</v>
      </c>
      <c r="N22" s="16">
        <v>3</v>
      </c>
      <c r="O22" s="16"/>
      <c r="P22" s="16">
        <v>2</v>
      </c>
      <c r="Q22" s="16"/>
      <c r="R22" s="16"/>
      <c r="S22" s="16"/>
      <c r="T22" s="16"/>
      <c r="U22" s="120"/>
      <c r="V22" s="120"/>
      <c r="W22" s="120"/>
      <c r="X22" s="120"/>
    </row>
    <row r="23" spans="1:25" ht="40.5" customHeight="1" outlineLevel="3" x14ac:dyDescent="0.25">
      <c r="A23" s="24" t="s">
        <v>40</v>
      </c>
      <c r="B23" s="120"/>
      <c r="C23" s="25" t="s">
        <v>61</v>
      </c>
      <c r="D23" s="40"/>
      <c r="E23" s="120"/>
      <c r="F23" s="121"/>
      <c r="G23" s="129"/>
      <c r="H23" s="129"/>
      <c r="I23" s="35"/>
      <c r="J23" s="35"/>
      <c r="K23" s="129"/>
      <c r="M23" s="16">
        <v>0</v>
      </c>
      <c r="N23" s="16">
        <v>0</v>
      </c>
      <c r="O23" s="16"/>
      <c r="P23" s="16">
        <v>0</v>
      </c>
      <c r="Q23" s="16"/>
      <c r="R23" s="16"/>
      <c r="S23" s="16"/>
      <c r="T23" s="16"/>
      <c r="U23" s="120"/>
      <c r="V23" s="120"/>
      <c r="W23" s="120"/>
      <c r="X23" s="120"/>
    </row>
    <row r="24" spans="1:25" ht="27.75" customHeight="1" outlineLevel="3" x14ac:dyDescent="0.25">
      <c r="A24" s="24" t="s">
        <v>41</v>
      </c>
      <c r="B24" s="120"/>
      <c r="C24" s="36" t="s">
        <v>60</v>
      </c>
      <c r="D24" s="40"/>
      <c r="E24" s="120"/>
      <c r="F24" s="121"/>
      <c r="G24" s="130"/>
      <c r="H24" s="130"/>
      <c r="I24" s="37"/>
      <c r="J24" s="37"/>
      <c r="K24" s="130"/>
      <c r="M24" s="16">
        <v>2</v>
      </c>
      <c r="N24" s="16">
        <v>8</v>
      </c>
      <c r="O24" s="16"/>
      <c r="P24" s="16">
        <v>2</v>
      </c>
      <c r="Q24" s="16"/>
      <c r="R24" s="16"/>
      <c r="S24" s="16"/>
      <c r="T24" s="16"/>
      <c r="U24" s="120"/>
      <c r="V24" s="120"/>
      <c r="W24" s="120"/>
      <c r="X24" s="120"/>
    </row>
    <row r="25" spans="1:25" s="41" customFormat="1" ht="47.25" customHeight="1" outlineLevel="2" x14ac:dyDescent="0.25">
      <c r="A25" s="18" t="s">
        <v>52</v>
      </c>
      <c r="B25" s="120"/>
      <c r="C25" s="21" t="s">
        <v>94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</row>
    <row r="26" spans="1:25" ht="78.75" customHeight="1" outlineLevel="3" x14ac:dyDescent="0.25">
      <c r="A26" s="24" t="s">
        <v>54</v>
      </c>
      <c r="B26" s="120"/>
      <c r="C26" s="42" t="s">
        <v>58</v>
      </c>
      <c r="D26" s="120" t="s">
        <v>95</v>
      </c>
      <c r="E26" s="139" t="s">
        <v>96</v>
      </c>
      <c r="F26" s="121" t="s">
        <v>83</v>
      </c>
      <c r="G26" s="121">
        <v>100</v>
      </c>
      <c r="H26" s="122">
        <v>100</v>
      </c>
      <c r="I26" s="31"/>
      <c r="J26" s="31"/>
      <c r="K26" s="122">
        <v>100</v>
      </c>
      <c r="L26" s="121"/>
      <c r="M26" s="121">
        <v>100</v>
      </c>
      <c r="N26" s="16"/>
      <c r="O26" s="16"/>
      <c r="P26" s="16"/>
      <c r="Q26" s="16"/>
      <c r="R26" s="16"/>
      <c r="S26" s="16"/>
      <c r="T26" s="16"/>
    </row>
    <row r="27" spans="1:25" ht="45" outlineLevel="3" x14ac:dyDescent="0.25">
      <c r="A27" s="24" t="s">
        <v>55</v>
      </c>
      <c r="B27" s="120"/>
      <c r="C27" s="25" t="s">
        <v>53</v>
      </c>
      <c r="D27" s="120"/>
      <c r="E27" s="139"/>
      <c r="F27" s="121"/>
      <c r="G27" s="121"/>
      <c r="H27" s="124"/>
      <c r="I27" s="33"/>
      <c r="J27" s="33"/>
      <c r="K27" s="124"/>
      <c r="L27" s="121"/>
      <c r="M27" s="121"/>
      <c r="N27" s="16"/>
      <c r="O27" s="16"/>
      <c r="P27" s="16"/>
      <c r="Q27" s="16"/>
      <c r="R27" s="16"/>
      <c r="S27" s="16"/>
      <c r="T27" s="16"/>
    </row>
    <row r="28" spans="1:25" ht="75" outlineLevel="3" x14ac:dyDescent="0.25">
      <c r="A28" s="24" t="s">
        <v>56</v>
      </c>
      <c r="B28" s="120"/>
      <c r="C28" s="25" t="s">
        <v>57</v>
      </c>
      <c r="D28" s="26" t="s">
        <v>97</v>
      </c>
      <c r="E28" s="26" t="s">
        <v>98</v>
      </c>
      <c r="F28" s="16" t="s">
        <v>99</v>
      </c>
      <c r="G28" s="16">
        <v>11</v>
      </c>
      <c r="H28" s="16">
        <v>12</v>
      </c>
      <c r="I28" s="16"/>
      <c r="J28" s="16"/>
      <c r="K28" s="16">
        <v>13</v>
      </c>
      <c r="L28" s="16"/>
      <c r="M28" s="16"/>
      <c r="N28" s="16"/>
      <c r="O28" s="16"/>
      <c r="P28" s="16"/>
      <c r="Q28" s="16"/>
      <c r="R28" s="16"/>
      <c r="S28" s="16"/>
      <c r="T28" s="16"/>
      <c r="U28" s="135" t="s">
        <v>100</v>
      </c>
      <c r="V28" s="136"/>
      <c r="W28" s="136"/>
      <c r="X28" s="136"/>
    </row>
    <row r="29" spans="1:25" s="20" customFormat="1" ht="47.25" customHeight="1" outlineLevel="1" x14ac:dyDescent="0.25">
      <c r="A29" s="43">
        <v>2</v>
      </c>
      <c r="B29" s="125" t="s">
        <v>101</v>
      </c>
      <c r="C29" s="44" t="s">
        <v>30</v>
      </c>
      <c r="D29" s="125" t="s">
        <v>102</v>
      </c>
      <c r="E29" s="39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5" s="45" customFormat="1" ht="30.75" thickBot="1" x14ac:dyDescent="0.3">
      <c r="B30" s="126"/>
      <c r="C30" s="46" t="s">
        <v>157</v>
      </c>
      <c r="D30" s="126"/>
      <c r="E30" s="47">
        <v>0</v>
      </c>
      <c r="F30" s="47">
        <v>3</v>
      </c>
      <c r="G30" s="47">
        <v>0</v>
      </c>
      <c r="H30" s="47">
        <v>3</v>
      </c>
      <c r="I30" s="47">
        <v>0</v>
      </c>
      <c r="J30" s="47">
        <v>0</v>
      </c>
      <c r="K30" s="48">
        <v>0</v>
      </c>
      <c r="L30" s="49"/>
      <c r="M30" s="49"/>
      <c r="N30" s="49"/>
      <c r="O30" s="49"/>
      <c r="P30" s="49"/>
      <c r="Q30" s="49"/>
      <c r="R30" s="49"/>
      <c r="S30" s="49"/>
      <c r="T30" s="49"/>
    </row>
    <row r="31" spans="1:25" s="45" customFormat="1" ht="15.75" thickBot="1" x14ac:dyDescent="0.3">
      <c r="B31" s="126"/>
      <c r="C31" s="46" t="s">
        <v>158</v>
      </c>
      <c r="D31" s="126"/>
      <c r="E31" s="47">
        <v>0</v>
      </c>
      <c r="F31" s="47">
        <v>4</v>
      </c>
      <c r="G31" s="47">
        <v>0</v>
      </c>
      <c r="H31" s="47">
        <v>4</v>
      </c>
      <c r="I31" s="47">
        <v>0</v>
      </c>
      <c r="J31" s="47">
        <v>0</v>
      </c>
      <c r="K31" s="48">
        <v>4</v>
      </c>
      <c r="L31" s="49"/>
      <c r="M31" s="49"/>
      <c r="N31" s="49"/>
      <c r="O31" s="49"/>
      <c r="P31" s="49"/>
      <c r="Q31" s="49"/>
      <c r="R31" s="49"/>
      <c r="S31" s="49"/>
      <c r="T31" s="49"/>
      <c r="U31" s="137" t="s">
        <v>173</v>
      </c>
      <c r="V31" s="138"/>
      <c r="W31" s="138"/>
      <c r="X31" s="138"/>
    </row>
    <row r="32" spans="1:25" s="45" customFormat="1" ht="60.75" thickBot="1" x14ac:dyDescent="0.3">
      <c r="B32" s="126"/>
      <c r="C32" s="46" t="s">
        <v>159</v>
      </c>
      <c r="D32" s="126"/>
      <c r="E32" s="47">
        <v>0</v>
      </c>
      <c r="F32" s="47">
        <v>1</v>
      </c>
      <c r="G32" s="47">
        <v>0</v>
      </c>
      <c r="H32" s="47">
        <v>1</v>
      </c>
      <c r="I32" s="47">
        <v>0</v>
      </c>
      <c r="J32" s="47">
        <v>0</v>
      </c>
      <c r="K32" s="48">
        <v>4</v>
      </c>
      <c r="L32" s="49"/>
      <c r="M32" s="49"/>
      <c r="N32" s="49"/>
      <c r="O32" s="49"/>
      <c r="P32" s="49"/>
      <c r="Q32" s="49"/>
      <c r="R32" s="49"/>
      <c r="S32" s="49"/>
      <c r="T32" s="49"/>
      <c r="U32" s="137" t="s">
        <v>171</v>
      </c>
      <c r="V32" s="138"/>
      <c r="W32" s="138"/>
      <c r="X32" s="138"/>
      <c r="Y32" s="45" t="s">
        <v>172</v>
      </c>
    </row>
    <row r="33" spans="1:27" ht="45" outlineLevel="3" x14ac:dyDescent="0.25">
      <c r="A33" s="24" t="s">
        <v>42</v>
      </c>
      <c r="B33" s="126"/>
      <c r="C33" s="25" t="s">
        <v>103</v>
      </c>
      <c r="D33" s="126"/>
      <c r="E33" s="50" t="s">
        <v>104</v>
      </c>
      <c r="F33" s="16" t="s">
        <v>105</v>
      </c>
      <c r="G33" s="16">
        <v>1</v>
      </c>
      <c r="H33" s="16">
        <v>0</v>
      </c>
      <c r="I33" s="16"/>
      <c r="J33" s="16"/>
      <c r="K33" s="16">
        <v>0</v>
      </c>
      <c r="L33" s="16"/>
      <c r="M33" s="16"/>
      <c r="N33" s="16"/>
      <c r="O33" s="16"/>
      <c r="P33" s="16"/>
      <c r="Q33" s="16"/>
      <c r="R33" s="16"/>
      <c r="S33" s="16"/>
      <c r="T33" s="16"/>
      <c r="U33" s="135" t="s">
        <v>106</v>
      </c>
      <c r="V33" s="136"/>
      <c r="W33" s="136"/>
      <c r="X33" s="136"/>
    </row>
    <row r="34" spans="1:27" ht="60" outlineLevel="3" x14ac:dyDescent="0.25">
      <c r="A34" s="24" t="s">
        <v>43</v>
      </c>
      <c r="B34" s="126"/>
      <c r="C34" s="25" t="s">
        <v>16</v>
      </c>
      <c r="D34" s="126"/>
      <c r="E34" s="50" t="s">
        <v>107</v>
      </c>
      <c r="F34" s="16" t="s">
        <v>108</v>
      </c>
      <c r="G34" s="16">
        <v>10</v>
      </c>
      <c r="H34" s="16">
        <v>10</v>
      </c>
      <c r="I34" s="16"/>
      <c r="J34" s="16"/>
      <c r="K34" s="16">
        <v>10</v>
      </c>
      <c r="L34" s="16"/>
      <c r="M34" s="16"/>
      <c r="N34" s="16"/>
      <c r="O34" s="16"/>
      <c r="P34" s="16"/>
      <c r="Q34" s="16"/>
      <c r="R34" s="16"/>
      <c r="S34" s="16"/>
      <c r="T34" s="16"/>
    </row>
    <row r="35" spans="1:27" ht="175.5" customHeight="1" outlineLevel="3" x14ac:dyDescent="0.25">
      <c r="A35" s="24" t="s">
        <v>109</v>
      </c>
      <c r="B35" s="126"/>
      <c r="C35" s="25" t="s">
        <v>110</v>
      </c>
      <c r="D35" s="126"/>
      <c r="E35" s="125" t="s">
        <v>111</v>
      </c>
      <c r="F35" s="122" t="s">
        <v>112</v>
      </c>
      <c r="G35" s="122">
        <v>6</v>
      </c>
      <c r="H35" s="122">
        <v>1</v>
      </c>
      <c r="I35" s="31"/>
      <c r="J35" s="31"/>
      <c r="K35" s="122">
        <v>7</v>
      </c>
      <c r="L35" s="16"/>
      <c r="M35" s="16">
        <v>1</v>
      </c>
      <c r="N35" s="16"/>
      <c r="O35" s="16"/>
      <c r="P35" s="16"/>
      <c r="Q35" s="16"/>
      <c r="R35" s="16"/>
      <c r="S35" s="16"/>
      <c r="T35" s="16"/>
      <c r="U35" s="133" t="s">
        <v>113</v>
      </c>
      <c r="V35" s="134"/>
      <c r="W35" s="134"/>
      <c r="X35" s="134"/>
      <c r="Y35" s="134" t="s">
        <v>176</v>
      </c>
      <c r="Z35" s="134"/>
      <c r="AA35" s="134"/>
    </row>
    <row r="36" spans="1:27" ht="60" outlineLevel="3" x14ac:dyDescent="0.25">
      <c r="A36" s="24"/>
      <c r="B36" s="127"/>
      <c r="C36" s="25" t="s">
        <v>114</v>
      </c>
      <c r="D36" s="127"/>
      <c r="E36" s="127"/>
      <c r="F36" s="124"/>
      <c r="G36" s="124"/>
      <c r="H36" s="124"/>
      <c r="I36" s="33"/>
      <c r="J36" s="33"/>
      <c r="K36" s="124"/>
      <c r="L36" s="16"/>
      <c r="M36" s="16"/>
      <c r="N36" s="16"/>
      <c r="O36" s="16"/>
      <c r="P36" s="16"/>
      <c r="Q36" s="16"/>
      <c r="R36" s="16"/>
      <c r="S36" s="16"/>
      <c r="T36" s="16"/>
    </row>
    <row r="37" spans="1:27" s="20" customFormat="1" ht="76.5" customHeight="1" outlineLevel="1" x14ac:dyDescent="0.25">
      <c r="A37" s="18">
        <v>3</v>
      </c>
      <c r="B37" s="120" t="s">
        <v>115</v>
      </c>
      <c r="C37" s="51" t="s">
        <v>13</v>
      </c>
      <c r="D37" s="26"/>
      <c r="E37" s="39"/>
      <c r="F37" s="15"/>
      <c r="G37" s="15"/>
      <c r="H37" s="15"/>
      <c r="I37" s="15"/>
      <c r="J37" s="15"/>
      <c r="K37" s="15"/>
      <c r="L37" s="15"/>
      <c r="M37" s="22">
        <v>65992.3</v>
      </c>
      <c r="N37" s="15">
        <v>61824</v>
      </c>
      <c r="O37" s="15"/>
      <c r="P37" s="15">
        <v>62856.6</v>
      </c>
      <c r="Q37" s="15"/>
      <c r="R37" s="15"/>
      <c r="S37" s="15"/>
      <c r="T37" s="15"/>
    </row>
    <row r="38" spans="1:27" ht="90" customHeight="1" outlineLevel="2" x14ac:dyDescent="0.25">
      <c r="A38" s="24" t="s">
        <v>44</v>
      </c>
      <c r="B38" s="120"/>
      <c r="C38" s="2" t="s">
        <v>7</v>
      </c>
      <c r="D38" s="26" t="s">
        <v>116</v>
      </c>
      <c r="E38" s="52" t="s">
        <v>117</v>
      </c>
      <c r="F38" s="16" t="s">
        <v>83</v>
      </c>
      <c r="G38" s="27">
        <v>100</v>
      </c>
      <c r="H38" s="27">
        <v>100</v>
      </c>
      <c r="I38" s="27"/>
      <c r="J38" s="27"/>
      <c r="K38" s="27">
        <v>100</v>
      </c>
      <c r="L38" s="16"/>
      <c r="M38" s="28">
        <f>60459.9+1762.7</f>
        <v>62222.6</v>
      </c>
      <c r="N38" s="16">
        <v>60189</v>
      </c>
      <c r="O38" s="16"/>
      <c r="P38" s="16">
        <v>61107.4</v>
      </c>
      <c r="Q38" s="16"/>
      <c r="R38" s="16"/>
      <c r="S38" s="16"/>
      <c r="T38" s="16"/>
    </row>
    <row r="39" spans="1:27" ht="90" customHeight="1" outlineLevel="2" x14ac:dyDescent="0.25">
      <c r="A39" s="24" t="s">
        <v>45</v>
      </c>
      <c r="B39" s="120"/>
      <c r="C39" s="2" t="s">
        <v>8</v>
      </c>
      <c r="D39" s="26" t="s">
        <v>118</v>
      </c>
      <c r="E39" s="52" t="s">
        <v>119</v>
      </c>
      <c r="F39" s="16" t="s">
        <v>120</v>
      </c>
      <c r="G39" s="16">
        <v>71</v>
      </c>
      <c r="H39" s="16">
        <v>71</v>
      </c>
      <c r="I39" s="16"/>
      <c r="J39" s="16"/>
      <c r="K39" s="16">
        <v>71</v>
      </c>
      <c r="L39" s="16"/>
      <c r="M39" s="28">
        <v>2125.1999999999998</v>
      </c>
      <c r="N39" s="16"/>
      <c r="O39" s="16"/>
      <c r="P39" s="16"/>
      <c r="Q39" s="16"/>
      <c r="R39" s="16"/>
      <c r="S39" s="16"/>
      <c r="T39" s="16"/>
    </row>
    <row r="40" spans="1:27" s="20" customFormat="1" ht="61.5" customHeight="1" outlineLevel="1" x14ac:dyDescent="0.25">
      <c r="A40" s="18">
        <v>4</v>
      </c>
      <c r="B40" s="120" t="s">
        <v>121</v>
      </c>
      <c r="C40" s="51" t="s">
        <v>14</v>
      </c>
      <c r="D40" s="15"/>
      <c r="E40" s="13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</row>
    <row r="41" spans="1:27" ht="96.75" customHeight="1" outlineLevel="2" x14ac:dyDescent="0.25">
      <c r="A41" s="24" t="s">
        <v>46</v>
      </c>
      <c r="B41" s="120"/>
      <c r="C41" s="140" t="s">
        <v>9</v>
      </c>
      <c r="D41" s="141" t="s">
        <v>122</v>
      </c>
      <c r="E41" s="52" t="s">
        <v>123</v>
      </c>
      <c r="F41" s="16" t="s">
        <v>124</v>
      </c>
      <c r="G41" s="16">
        <v>180</v>
      </c>
      <c r="H41" s="16">
        <v>180</v>
      </c>
      <c r="I41" s="16"/>
      <c r="J41" s="16"/>
      <c r="K41" s="16">
        <v>180</v>
      </c>
      <c r="L41" s="16"/>
      <c r="M41" s="16"/>
      <c r="N41" s="16"/>
      <c r="O41" s="16"/>
      <c r="P41" s="16"/>
      <c r="Q41" s="16"/>
      <c r="R41" s="16"/>
      <c r="S41" s="16"/>
      <c r="T41" s="16"/>
    </row>
    <row r="42" spans="1:27" ht="96.75" customHeight="1" outlineLevel="2" x14ac:dyDescent="0.25">
      <c r="A42" s="24"/>
      <c r="B42" s="120"/>
      <c r="C42" s="140"/>
      <c r="D42" s="141"/>
      <c r="E42" s="52" t="s">
        <v>125</v>
      </c>
      <c r="F42" s="16" t="s">
        <v>124</v>
      </c>
      <c r="G42" s="16">
        <v>45</v>
      </c>
      <c r="H42" s="16">
        <v>45</v>
      </c>
      <c r="I42" s="16"/>
      <c r="J42" s="16"/>
      <c r="K42" s="16">
        <v>45</v>
      </c>
      <c r="L42" s="16"/>
      <c r="M42" s="16"/>
      <c r="N42" s="16"/>
      <c r="O42" s="16"/>
      <c r="P42" s="16"/>
      <c r="Q42" s="16"/>
      <c r="R42" s="16"/>
      <c r="S42" s="16"/>
      <c r="T42" s="16"/>
    </row>
    <row r="43" spans="1:27" ht="66" customHeight="1" outlineLevel="2" x14ac:dyDescent="0.25">
      <c r="A43" s="24" t="s">
        <v>47</v>
      </c>
      <c r="B43" s="120"/>
      <c r="C43" s="2" t="s">
        <v>10</v>
      </c>
      <c r="D43" s="142" t="s">
        <v>126</v>
      </c>
      <c r="E43" s="52" t="s">
        <v>127</v>
      </c>
      <c r="F43" s="16" t="s">
        <v>124</v>
      </c>
      <c r="G43" s="16">
        <v>26</v>
      </c>
      <c r="H43" s="16">
        <v>26</v>
      </c>
      <c r="I43" s="16"/>
      <c r="J43" s="16"/>
      <c r="K43" s="16">
        <v>26</v>
      </c>
      <c r="L43" s="16"/>
      <c r="M43" s="16"/>
      <c r="N43" s="16"/>
      <c r="O43" s="16"/>
      <c r="P43" s="16"/>
      <c r="Q43" s="16"/>
      <c r="R43" s="16"/>
      <c r="S43" s="16"/>
      <c r="T43" s="16"/>
    </row>
    <row r="44" spans="1:27" ht="117.75" customHeight="1" outlineLevel="2" x14ac:dyDescent="0.25">
      <c r="A44" s="24" t="s">
        <v>48</v>
      </c>
      <c r="B44" s="120"/>
      <c r="C44" s="140" t="s">
        <v>67</v>
      </c>
      <c r="D44" s="142"/>
      <c r="E44" s="53" t="s">
        <v>128</v>
      </c>
      <c r="F44" s="16" t="s">
        <v>124</v>
      </c>
      <c r="G44" s="16">
        <v>100</v>
      </c>
      <c r="H44" s="16">
        <v>100</v>
      </c>
      <c r="I44" s="16"/>
      <c r="J44" s="16"/>
      <c r="K44" s="16">
        <v>100</v>
      </c>
      <c r="L44" s="16"/>
      <c r="M44" s="16"/>
      <c r="N44" s="16"/>
      <c r="O44" s="16"/>
      <c r="P44" s="16"/>
      <c r="Q44" s="16"/>
      <c r="R44" s="16"/>
      <c r="S44" s="16"/>
      <c r="T44" s="16"/>
    </row>
    <row r="45" spans="1:27" ht="75.75" customHeight="1" outlineLevel="2" x14ac:dyDescent="0.25">
      <c r="A45" s="24"/>
      <c r="B45" s="120"/>
      <c r="C45" s="140"/>
      <c r="D45" s="142"/>
      <c r="E45" s="54" t="s">
        <v>129</v>
      </c>
      <c r="F45" s="16" t="s">
        <v>124</v>
      </c>
      <c r="G45" s="16">
        <v>1500</v>
      </c>
      <c r="H45" s="16">
        <v>1500</v>
      </c>
      <c r="I45" s="16"/>
      <c r="J45" s="16"/>
      <c r="K45" s="16">
        <v>1500</v>
      </c>
      <c r="L45" s="16"/>
      <c r="M45" s="16"/>
      <c r="N45" s="16"/>
      <c r="O45" s="16"/>
      <c r="P45" s="16"/>
      <c r="Q45" s="16"/>
      <c r="R45" s="16"/>
      <c r="S45" s="16"/>
      <c r="T45" s="16"/>
    </row>
    <row r="46" spans="1:27" ht="75.75" customHeight="1" outlineLevel="2" x14ac:dyDescent="0.25">
      <c r="A46" s="122" t="s">
        <v>49</v>
      </c>
      <c r="B46" s="120"/>
      <c r="C46" s="140" t="s">
        <v>68</v>
      </c>
      <c r="D46" s="142"/>
      <c r="E46" s="39" t="s">
        <v>130</v>
      </c>
      <c r="F46" s="16" t="s">
        <v>131</v>
      </c>
      <c r="G46" s="16" t="s">
        <v>132</v>
      </c>
      <c r="H46" s="16" t="s">
        <v>132</v>
      </c>
      <c r="I46" s="16"/>
      <c r="J46" s="16"/>
      <c r="K46" s="16" t="s">
        <v>132</v>
      </c>
      <c r="L46" s="16"/>
      <c r="M46" s="16"/>
      <c r="N46" s="16"/>
      <c r="O46" s="16"/>
      <c r="P46" s="16"/>
      <c r="Q46" s="16"/>
      <c r="R46" s="16"/>
      <c r="S46" s="16"/>
      <c r="T46" s="16"/>
    </row>
    <row r="47" spans="1:27" ht="75.75" customHeight="1" outlineLevel="2" x14ac:dyDescent="0.25">
      <c r="A47" s="124"/>
      <c r="B47" s="120"/>
      <c r="C47" s="140"/>
      <c r="D47" s="142"/>
      <c r="E47" s="39" t="s">
        <v>133</v>
      </c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</row>
    <row r="48" spans="1:27" s="20" customFormat="1" ht="72.75" customHeight="1" outlineLevel="1" x14ac:dyDescent="0.25">
      <c r="A48" s="55">
        <v>5</v>
      </c>
      <c r="B48" s="125" t="s">
        <v>134</v>
      </c>
      <c r="C48" s="51" t="s">
        <v>15</v>
      </c>
      <c r="D48" s="15"/>
      <c r="E48" s="39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</row>
    <row r="49" spans="1:22" ht="47.25" customHeight="1" outlineLevel="3" x14ac:dyDescent="0.25">
      <c r="A49" s="24" t="s">
        <v>20</v>
      </c>
      <c r="B49" s="126"/>
      <c r="C49" s="2" t="s">
        <v>62</v>
      </c>
      <c r="D49" s="125" t="s">
        <v>135</v>
      </c>
      <c r="E49" s="120" t="s">
        <v>136</v>
      </c>
      <c r="F49" s="121" t="s">
        <v>137</v>
      </c>
      <c r="G49" s="121">
        <v>15</v>
      </c>
      <c r="H49" s="24"/>
      <c r="I49" s="24"/>
      <c r="J49" s="24"/>
      <c r="K49" s="24"/>
      <c r="L49" s="16"/>
      <c r="M49" s="16"/>
      <c r="N49" s="16"/>
      <c r="O49" s="16"/>
      <c r="P49" s="16"/>
      <c r="Q49" s="16"/>
      <c r="R49" s="16"/>
      <c r="S49" s="16"/>
      <c r="T49" s="16"/>
    </row>
    <row r="50" spans="1:22" ht="47.25" customHeight="1" outlineLevel="3" x14ac:dyDescent="0.25">
      <c r="A50" s="24" t="s">
        <v>21</v>
      </c>
      <c r="B50" s="126"/>
      <c r="C50" s="2" t="s">
        <v>63</v>
      </c>
      <c r="D50" s="126"/>
      <c r="E50" s="120"/>
      <c r="F50" s="121"/>
      <c r="G50" s="121"/>
      <c r="H50" s="24"/>
      <c r="I50" s="24"/>
      <c r="J50" s="24"/>
      <c r="K50" s="24"/>
      <c r="L50" s="16"/>
      <c r="M50" s="16"/>
      <c r="N50" s="16"/>
      <c r="O50" s="16"/>
      <c r="P50" s="16"/>
      <c r="Q50" s="16"/>
      <c r="R50" s="16"/>
      <c r="S50" s="16"/>
      <c r="T50" s="16"/>
    </row>
    <row r="51" spans="1:22" ht="47.25" customHeight="1" outlineLevel="3" x14ac:dyDescent="0.25">
      <c r="A51" s="24" t="s">
        <v>22</v>
      </c>
      <c r="B51" s="126"/>
      <c r="C51" s="2" t="s">
        <v>64</v>
      </c>
      <c r="D51" s="126"/>
      <c r="E51" s="120"/>
      <c r="F51" s="121"/>
      <c r="G51" s="121"/>
      <c r="H51" s="24"/>
      <c r="I51" s="24"/>
      <c r="J51" s="24"/>
      <c r="K51" s="24"/>
      <c r="L51" s="16"/>
      <c r="M51" s="16"/>
      <c r="N51" s="16"/>
      <c r="O51" s="16"/>
      <c r="P51" s="16"/>
      <c r="Q51" s="16"/>
      <c r="R51" s="16"/>
      <c r="S51" s="16"/>
      <c r="T51" s="16"/>
    </row>
    <row r="52" spans="1:22" ht="47.25" customHeight="1" outlineLevel="3" x14ac:dyDescent="0.25">
      <c r="A52" s="24" t="s">
        <v>23</v>
      </c>
      <c r="B52" s="126"/>
      <c r="C52" s="2" t="s">
        <v>65</v>
      </c>
      <c r="D52" s="126"/>
      <c r="E52" s="120"/>
      <c r="F52" s="121"/>
      <c r="G52" s="121"/>
      <c r="H52" s="24"/>
      <c r="I52" s="24"/>
      <c r="J52" s="24"/>
      <c r="K52" s="24"/>
      <c r="L52" s="16"/>
      <c r="M52" s="16"/>
      <c r="N52" s="16"/>
      <c r="O52" s="16"/>
      <c r="P52" s="16"/>
      <c r="Q52" s="16"/>
      <c r="R52" s="16"/>
      <c r="S52" s="16"/>
      <c r="T52" s="16"/>
    </row>
    <row r="53" spans="1:22" ht="47.25" customHeight="1" outlineLevel="3" x14ac:dyDescent="0.25">
      <c r="A53" s="24" t="s">
        <v>24</v>
      </c>
      <c r="B53" s="126"/>
      <c r="C53" s="2" t="s">
        <v>66</v>
      </c>
      <c r="D53" s="127"/>
      <c r="E53" s="120"/>
      <c r="F53" s="121"/>
      <c r="G53" s="121"/>
      <c r="H53" s="24"/>
      <c r="I53" s="24"/>
      <c r="J53" s="24"/>
      <c r="K53" s="24"/>
      <c r="L53" s="16"/>
      <c r="M53" s="16"/>
      <c r="N53" s="16"/>
      <c r="O53" s="16"/>
      <c r="P53" s="16"/>
      <c r="Q53" s="16"/>
      <c r="R53" s="16"/>
      <c r="S53" s="16"/>
      <c r="T53" s="16"/>
    </row>
    <row r="54" spans="1:22" ht="58.5" customHeight="1" outlineLevel="3" x14ac:dyDescent="0.25">
      <c r="A54" s="24"/>
      <c r="B54" s="126"/>
      <c r="C54" s="3" t="s">
        <v>138</v>
      </c>
      <c r="D54" s="125" t="s">
        <v>138</v>
      </c>
      <c r="E54" s="39"/>
      <c r="F54" s="24"/>
      <c r="G54" s="24"/>
      <c r="H54" s="24"/>
      <c r="I54" s="24"/>
      <c r="J54" s="24"/>
      <c r="K54" s="24"/>
      <c r="L54" s="16"/>
      <c r="M54" s="16"/>
      <c r="N54" s="16"/>
      <c r="O54" s="16"/>
      <c r="P54" s="16"/>
      <c r="Q54" s="16"/>
      <c r="R54" s="16"/>
      <c r="S54" s="16"/>
      <c r="T54" s="16"/>
    </row>
    <row r="55" spans="1:22" ht="47.25" customHeight="1" outlineLevel="3" x14ac:dyDescent="0.25">
      <c r="A55" s="24"/>
      <c r="B55" s="126"/>
      <c r="C55" s="1" t="s">
        <v>139</v>
      </c>
      <c r="D55" s="126"/>
      <c r="E55" s="39" t="s">
        <v>140</v>
      </c>
      <c r="F55" s="24" t="s">
        <v>141</v>
      </c>
      <c r="G55" s="24">
        <v>15</v>
      </c>
      <c r="H55" s="24">
        <v>0</v>
      </c>
      <c r="I55" s="24"/>
      <c r="J55" s="24"/>
      <c r="K55" s="24">
        <v>0</v>
      </c>
      <c r="L55" s="16"/>
      <c r="M55" s="16"/>
      <c r="N55" s="16"/>
      <c r="O55" s="16"/>
      <c r="P55" s="16"/>
      <c r="Q55" s="16"/>
      <c r="R55" s="16"/>
      <c r="S55" s="16"/>
      <c r="T55" s="16"/>
    </row>
    <row r="56" spans="1:22" ht="69.75" customHeight="1" outlineLevel="3" x14ac:dyDescent="0.25">
      <c r="A56" s="24"/>
      <c r="B56" s="127"/>
      <c r="C56" s="1" t="s">
        <v>142</v>
      </c>
      <c r="D56" s="127"/>
      <c r="E56" s="39" t="s">
        <v>143</v>
      </c>
      <c r="F56" s="24" t="s">
        <v>141</v>
      </c>
      <c r="G56" s="24"/>
      <c r="H56" s="24"/>
      <c r="I56" s="24"/>
      <c r="J56" s="24"/>
      <c r="K56" s="24">
        <v>1</v>
      </c>
      <c r="L56" s="16"/>
      <c r="M56" s="16">
        <v>1</v>
      </c>
      <c r="N56" s="16"/>
      <c r="O56" s="16"/>
      <c r="P56" s="16"/>
      <c r="Q56" s="16"/>
      <c r="R56" s="16"/>
      <c r="S56" s="16"/>
      <c r="T56" s="16"/>
      <c r="U56" s="56" t="s">
        <v>174</v>
      </c>
      <c r="V56" s="57" t="s">
        <v>175</v>
      </c>
    </row>
    <row r="57" spans="1:22" s="20" customFormat="1" ht="64.5" customHeight="1" outlineLevel="1" x14ac:dyDescent="0.25">
      <c r="A57" s="18">
        <v>6</v>
      </c>
      <c r="B57" s="120" t="s">
        <v>144</v>
      </c>
      <c r="C57" s="51" t="s">
        <v>145</v>
      </c>
      <c r="D57" s="26"/>
      <c r="E57" s="39"/>
      <c r="F57" s="26"/>
      <c r="G57" s="26"/>
      <c r="H57" s="26"/>
      <c r="I57" s="26"/>
      <c r="J57" s="26"/>
      <c r="K57" s="26"/>
      <c r="L57" s="15"/>
      <c r="M57" s="15"/>
      <c r="N57" s="15"/>
      <c r="O57" s="15"/>
      <c r="P57" s="15"/>
      <c r="Q57" s="15"/>
      <c r="R57" s="15"/>
      <c r="S57" s="15"/>
      <c r="T57" s="15"/>
    </row>
    <row r="58" spans="1:22" s="20" customFormat="1" ht="64.5" customHeight="1" outlineLevel="1" x14ac:dyDescent="0.25">
      <c r="A58" s="143" t="s">
        <v>27</v>
      </c>
      <c r="B58" s="120"/>
      <c r="C58" s="144" t="s">
        <v>146</v>
      </c>
      <c r="D58" s="120" t="s">
        <v>147</v>
      </c>
      <c r="E58" s="39" t="s">
        <v>148</v>
      </c>
      <c r="F58" s="26" t="s">
        <v>149</v>
      </c>
      <c r="G58" s="26">
        <v>306.3</v>
      </c>
      <c r="H58" s="26"/>
      <c r="I58" s="26"/>
      <c r="J58" s="26"/>
      <c r="K58" s="26"/>
      <c r="L58" s="15"/>
      <c r="M58" s="15"/>
      <c r="N58" s="15"/>
      <c r="O58" s="15"/>
      <c r="P58" s="15"/>
      <c r="Q58" s="15"/>
      <c r="R58" s="15"/>
      <c r="S58" s="15"/>
      <c r="T58" s="15"/>
    </row>
    <row r="59" spans="1:22" s="20" customFormat="1" ht="47.25" customHeight="1" outlineLevel="2" x14ac:dyDescent="0.25">
      <c r="A59" s="143"/>
      <c r="B59" s="120"/>
      <c r="C59" s="144"/>
      <c r="D59" s="120"/>
      <c r="E59" s="39" t="s">
        <v>150</v>
      </c>
      <c r="F59" s="26" t="s">
        <v>151</v>
      </c>
      <c r="G59" s="26"/>
      <c r="H59" s="26"/>
      <c r="I59" s="26"/>
      <c r="J59" s="26"/>
      <c r="K59" s="26"/>
      <c r="L59" s="15"/>
      <c r="M59" s="15"/>
      <c r="N59" s="15"/>
      <c r="O59" s="15"/>
      <c r="P59" s="15"/>
      <c r="Q59" s="15"/>
      <c r="R59" s="15"/>
      <c r="S59" s="15"/>
      <c r="T59" s="15"/>
    </row>
    <row r="60" spans="1:22" s="20" customFormat="1" ht="126.75" customHeight="1" outlineLevel="2" x14ac:dyDescent="0.25">
      <c r="A60" s="13" t="s">
        <v>28</v>
      </c>
      <c r="B60" s="120"/>
      <c r="C60" s="58" t="s">
        <v>50</v>
      </c>
      <c r="D60" s="26" t="s">
        <v>152</v>
      </c>
      <c r="E60" s="39" t="s">
        <v>153</v>
      </c>
      <c r="F60" s="26" t="s">
        <v>83</v>
      </c>
      <c r="G60" s="26">
        <v>100</v>
      </c>
      <c r="H60" s="26">
        <v>100</v>
      </c>
      <c r="I60" s="26"/>
      <c r="J60" s="26"/>
      <c r="K60" s="26">
        <v>100</v>
      </c>
      <c r="L60" s="15"/>
      <c r="M60" s="15"/>
      <c r="N60" s="15"/>
      <c r="O60" s="15"/>
      <c r="P60" s="15"/>
      <c r="Q60" s="15"/>
      <c r="R60" s="15"/>
      <c r="S60" s="15"/>
      <c r="T60" s="15"/>
    </row>
    <row r="61" spans="1:22" s="20" customFormat="1" ht="105.75" customHeight="1" outlineLevel="2" x14ac:dyDescent="0.25">
      <c r="A61" s="13" t="s">
        <v>29</v>
      </c>
      <c r="B61" s="120"/>
      <c r="C61" s="58" t="s">
        <v>51</v>
      </c>
      <c r="D61" s="26" t="s">
        <v>154</v>
      </c>
      <c r="E61" s="39" t="s">
        <v>155</v>
      </c>
      <c r="F61" s="26" t="s">
        <v>156</v>
      </c>
      <c r="G61" s="26">
        <v>100</v>
      </c>
      <c r="H61" s="26">
        <v>100</v>
      </c>
      <c r="I61" s="26"/>
      <c r="J61" s="26"/>
      <c r="K61" s="26">
        <v>100</v>
      </c>
      <c r="L61" s="15"/>
      <c r="M61" s="15"/>
      <c r="N61" s="15"/>
      <c r="O61" s="15"/>
      <c r="P61" s="15"/>
      <c r="Q61" s="15"/>
      <c r="R61" s="15"/>
      <c r="S61" s="15"/>
      <c r="T61" s="15"/>
    </row>
  </sheetData>
  <dataConsolidate/>
  <mergeCells count="64">
    <mergeCell ref="B57:B61"/>
    <mergeCell ref="A58:A59"/>
    <mergeCell ref="C58:C59"/>
    <mergeCell ref="D58:D59"/>
    <mergeCell ref="B48:B56"/>
    <mergeCell ref="D49:D53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A46:A47"/>
    <mergeCell ref="C46:C47"/>
    <mergeCell ref="G35:G36"/>
    <mergeCell ref="H35:H36"/>
    <mergeCell ref="K35:K36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K16:K19"/>
    <mergeCell ref="U16:X19"/>
    <mergeCell ref="U20:X20"/>
    <mergeCell ref="U21:X24"/>
    <mergeCell ref="I16:I19"/>
    <mergeCell ref="F21:F24"/>
    <mergeCell ref="G21:G24"/>
    <mergeCell ref="H21:H24"/>
    <mergeCell ref="K21:K24"/>
    <mergeCell ref="G26:G27"/>
    <mergeCell ref="H26:H27"/>
    <mergeCell ref="K26:K27"/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Приложение 1</vt:lpstr>
      <vt:lpstr>Приложение 2 -ТЭО</vt:lpstr>
      <vt:lpstr>расчет</vt:lpstr>
      <vt:lpstr>'Приложение 1'!Заголовки_для_печати</vt:lpstr>
      <vt:lpstr>'Приложение 2 -ТЭО'!Заголовки_для_печати</vt:lpstr>
      <vt:lpstr>расчет!Заголовки_для_печати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2024-12-26T07:10:08Z</dcterms:modified>
</cp:coreProperties>
</file>