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1.2024\"/>
    </mc:Choice>
  </mc:AlternateContent>
  <bookViews>
    <workbookView xWindow="720" yWindow="4305" windowWidth="19440" windowHeight="8400" tabRatio="850"/>
  </bookViews>
  <sheets>
    <sheet name="Подпрограмма 2" sheetId="4" r:id="rId1"/>
    <sheet name="Подпрограмма 2 (2)" sheetId="22" r:id="rId2"/>
  </sheets>
  <externalReferences>
    <externalReference r:id="rId3"/>
    <externalReference r:id="rId4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(2)'!$A$1:$N$11</definedName>
    <definedName name="Z_676C7EBD_E16D_4DD0_B42E_F8075547C9A3_.wvu.PrintArea" localSheetId="1" hidden="1">'Подпрограмма 2 (2)'!$A$1:$N$11</definedName>
    <definedName name="Z_79A8BF50_58E9_46AC_AFD7_D75F740A8CFE_.wvu.PrintArea" localSheetId="1" hidden="1">'Подпрограмма 2 (2)'!$A$1:$N$11</definedName>
    <definedName name="Z_F75B3EC3_CC43_4B33_913D_5D7444E65C48_.wvu.PrintArea" localSheetId="1" hidden="1">'Подпрограмма 2 (2)'!$A$1:$N$11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2'!$A$1:$R$30</definedName>
    <definedName name="_xlnm.Print_Area" localSheetId="1">'Подпрограмма 2 (2)'!$A$1:$M$11</definedName>
  </definedNames>
  <calcPr calcId="162913"/>
</workbook>
</file>

<file path=xl/calcChain.xml><?xml version="1.0" encoding="utf-8"?>
<calcChain xmlns="http://schemas.openxmlformats.org/spreadsheetml/2006/main">
  <c r="R30" i="4" l="1"/>
  <c r="Q30" i="4"/>
  <c r="Q8" i="4" l="1"/>
  <c r="R8" i="4"/>
  <c r="Q9" i="4"/>
  <c r="R9" i="4"/>
  <c r="Q10" i="4"/>
  <c r="R10" i="4"/>
  <c r="Q11" i="4"/>
  <c r="R11" i="4"/>
  <c r="Q12" i="4"/>
  <c r="R12" i="4"/>
  <c r="Q13" i="4"/>
  <c r="R13" i="4"/>
  <c r="Q14" i="4"/>
  <c r="R14" i="4"/>
  <c r="Q15" i="4"/>
  <c r="Q16" i="4"/>
  <c r="R16" i="4"/>
  <c r="Q17" i="4"/>
  <c r="R17" i="4"/>
  <c r="Q18" i="4"/>
  <c r="R18" i="4"/>
  <c r="Q19" i="4"/>
  <c r="Q20" i="4"/>
  <c r="R20" i="4"/>
  <c r="Q21" i="4"/>
  <c r="R21" i="4"/>
  <c r="R7" i="4"/>
  <c r="Q7" i="4"/>
  <c r="N8" i="4" l="1"/>
  <c r="O8" i="4"/>
  <c r="P8" i="4"/>
  <c r="N9" i="4"/>
  <c r="O9" i="4"/>
  <c r="P9" i="4"/>
  <c r="N10" i="4"/>
  <c r="O10" i="4"/>
  <c r="P10" i="4"/>
  <c r="N11" i="4"/>
  <c r="O11" i="4"/>
  <c r="P11" i="4"/>
  <c r="N12" i="4"/>
  <c r="O12" i="4"/>
  <c r="P12" i="4"/>
  <c r="N13" i="4"/>
  <c r="O13" i="4"/>
  <c r="P13" i="4"/>
  <c r="N14" i="4"/>
  <c r="O14" i="4"/>
  <c r="P14" i="4"/>
  <c r="N15" i="4"/>
  <c r="R15" i="4" s="1"/>
  <c r="O15" i="4"/>
  <c r="P15" i="4"/>
  <c r="N16" i="4"/>
  <c r="O16" i="4"/>
  <c r="P16" i="4"/>
  <c r="N17" i="4"/>
  <c r="O17" i="4"/>
  <c r="P17" i="4"/>
  <c r="N18" i="4"/>
  <c r="O18" i="4"/>
  <c r="P18" i="4"/>
  <c r="N19" i="4"/>
  <c r="O19" i="4"/>
  <c r="R19" i="4" s="1"/>
  <c r="P19" i="4"/>
  <c r="N20" i="4"/>
  <c r="O20" i="4"/>
  <c r="P20" i="4"/>
  <c r="N21" i="4"/>
  <c r="O21" i="4"/>
  <c r="P21" i="4"/>
  <c r="I20" i="4"/>
  <c r="E20" i="4"/>
  <c r="M19" i="4"/>
  <c r="I19" i="4"/>
  <c r="E19" i="4"/>
  <c r="M20" i="4" l="1"/>
  <c r="P4" i="4" l="1"/>
  <c r="L4" i="4"/>
  <c r="L11" i="22" l="1"/>
  <c r="F6" i="4" l="1"/>
  <c r="G6" i="4"/>
  <c r="H6" i="4"/>
  <c r="J6" i="4"/>
  <c r="K6" i="4"/>
  <c r="Q6" i="4" s="1"/>
  <c r="L6" i="4"/>
  <c r="M21" i="4"/>
  <c r="I21" i="4"/>
  <c r="E21" i="4"/>
  <c r="M18" i="4"/>
  <c r="I18" i="4"/>
  <c r="M10" i="22" s="1"/>
  <c r="K10" i="22" s="1"/>
  <c r="E18" i="4"/>
  <c r="I32" i="4" l="1"/>
  <c r="E33" i="4"/>
  <c r="F26" i="4" l="1"/>
  <c r="G26" i="4"/>
  <c r="H26" i="4"/>
  <c r="J26" i="4"/>
  <c r="K26" i="4"/>
  <c r="L26" i="4"/>
  <c r="P29" i="4"/>
  <c r="O29" i="4"/>
  <c r="N29" i="4"/>
  <c r="I29" i="4"/>
  <c r="E29" i="4"/>
  <c r="P28" i="4"/>
  <c r="O28" i="4"/>
  <c r="N28" i="4"/>
  <c r="I28" i="4"/>
  <c r="E28" i="4"/>
  <c r="P27" i="4"/>
  <c r="O27" i="4"/>
  <c r="N27" i="4"/>
  <c r="N26" i="4" s="1"/>
  <c r="I27" i="4"/>
  <c r="I26" i="4" s="1"/>
  <c r="E27" i="4"/>
  <c r="F24" i="4"/>
  <c r="F30" i="4" s="1"/>
  <c r="G24" i="4"/>
  <c r="G30" i="4" s="1"/>
  <c r="H24" i="4"/>
  <c r="H30" i="4" s="1"/>
  <c r="J24" i="4"/>
  <c r="K24" i="4"/>
  <c r="K30" i="4" s="1"/>
  <c r="L24" i="4"/>
  <c r="L30" i="4" s="1"/>
  <c r="P25" i="4"/>
  <c r="O25" i="4"/>
  <c r="O24" i="4" s="1"/>
  <c r="N25" i="4"/>
  <c r="N24" i="4" s="1"/>
  <c r="I25" i="4"/>
  <c r="I24" i="4" s="1"/>
  <c r="E25" i="4"/>
  <c r="E24" i="4" s="1"/>
  <c r="J30" i="4" l="1"/>
  <c r="P26" i="4"/>
  <c r="M28" i="4"/>
  <c r="M27" i="4"/>
  <c r="O26" i="4"/>
  <c r="E26" i="4"/>
  <c r="M29" i="4"/>
  <c r="M25" i="4"/>
  <c r="M24" i="4" s="1"/>
  <c r="P24" i="4"/>
  <c r="M17" i="4"/>
  <c r="I17" i="4"/>
  <c r="K9" i="22" s="1"/>
  <c r="E17" i="4"/>
  <c r="M26" i="4" l="1"/>
  <c r="P7" i="4" l="1"/>
  <c r="P6" i="4" s="1"/>
  <c r="P30" i="4" s="1"/>
  <c r="O7" i="4"/>
  <c r="N7" i="4"/>
  <c r="N6" i="4" s="1"/>
  <c r="N30" i="4" s="1"/>
  <c r="M16" i="4"/>
  <c r="I16" i="4"/>
  <c r="E16" i="4"/>
  <c r="M11" i="4"/>
  <c r="I11" i="4"/>
  <c r="E11" i="4"/>
  <c r="M10" i="4"/>
  <c r="I10" i="4"/>
  <c r="M8" i="22" s="1"/>
  <c r="K8" i="22" s="1"/>
  <c r="E10" i="4"/>
  <c r="M9" i="4"/>
  <c r="I9" i="4"/>
  <c r="E9" i="4"/>
  <c r="M15" i="4"/>
  <c r="I15" i="4"/>
  <c r="I6" i="4" s="1"/>
  <c r="E15" i="4"/>
  <c r="M7" i="4" l="1"/>
  <c r="O6" i="4"/>
  <c r="O30" i="4" l="1"/>
  <c r="R6" i="4"/>
  <c r="M14" i="4"/>
  <c r="I14" i="4"/>
  <c r="M13" i="4"/>
  <c r="I13" i="4"/>
  <c r="M12" i="4"/>
  <c r="I12" i="4"/>
  <c r="M8" i="4"/>
  <c r="I8" i="4"/>
  <c r="I7" i="4"/>
  <c r="M6" i="4" l="1"/>
  <c r="M30" i="4" s="1"/>
  <c r="I30" i="4"/>
  <c r="M11" i="22" l="1"/>
  <c r="I34" i="4"/>
  <c r="E8" i="4"/>
  <c r="E12" i="4"/>
  <c r="E13" i="4"/>
  <c r="E14" i="4"/>
  <c r="H4" i="4"/>
  <c r="K11" i="22" l="1"/>
  <c r="E7" i="4"/>
  <c r="E6" i="4" s="1"/>
  <c r="E30" i="4" s="1"/>
  <c r="E35" i="4" l="1"/>
  <c r="P23" i="4"/>
  <c r="N23" i="4" s="1"/>
  <c r="M23" i="4" s="1"/>
  <c r="K23" i="4" s="1"/>
  <c r="J23" i="4" s="1"/>
  <c r="I23" i="4" s="1"/>
  <c r="P22" i="4"/>
  <c r="N22" i="4" s="1"/>
  <c r="M22" i="4" s="1"/>
  <c r="K22" i="4" s="1"/>
  <c r="J22" i="4" s="1"/>
  <c r="I22" i="4" s="1"/>
  <c r="E23" i="4" l="1"/>
  <c r="E22" i="4" s="1"/>
  <c r="F6" i="22" l="1"/>
  <c r="G6" i="22" s="1"/>
  <c r="H6" i="22" s="1"/>
  <c r="I6" i="22" s="1"/>
  <c r="J6" i="22" s="1"/>
  <c r="K6" i="22" s="1"/>
  <c r="C6" i="22"/>
  <c r="D6" i="22" s="1"/>
</calcChain>
</file>

<file path=xl/sharedStrings.xml><?xml version="1.0" encoding="utf-8"?>
<sst xmlns="http://schemas.openxmlformats.org/spreadsheetml/2006/main" count="142" uniqueCount="96">
  <si>
    <t>Всего</t>
  </si>
  <si>
    <t>МКУ ЗР "Северное"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</si>
  <si>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</si>
  <si>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</si>
  <si>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</si>
  <si>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</si>
  <si>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</si>
  <si>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</si>
  <si>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</si>
  <si>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Раздел 2. Подготовка объектов коммунальной инфраструктуры к осенне-зимнему периоду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</si>
  <si>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</si>
  <si>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</si>
  <si>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</si>
  <si>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</si>
  <si>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</si>
  <si>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</si>
  <si>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</si>
  <si>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</si>
  <si>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</si>
  <si>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</si>
  <si>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</si>
  <si>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</si>
  <si>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</si>
  <si>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</si>
  <si>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</si>
  <si>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</si>
  <si>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</si>
  <si>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ИТОГО</t>
  </si>
  <si>
    <t xml:space="preserve"> Администрация Заполярного района</t>
  </si>
  <si>
    <t>Раздел 9. Приобретение объектов недвижимости</t>
  </si>
  <si>
    <t>Приобретение ангара для хранения и ремонта речного флота МП ЗР «СТК»</t>
  </si>
  <si>
    <t>2.1</t>
  </si>
  <si>
    <t>2.2</t>
  </si>
  <si>
    <t>2.3</t>
  </si>
  <si>
    <t>1.1</t>
  </si>
  <si>
    <t>1.2</t>
  </si>
  <si>
    <t>1.3</t>
  </si>
  <si>
    <t>МП ЗР "СЖКС"</t>
  </si>
  <si>
    <t>районный бюджет</t>
  </si>
  <si>
    <t>Отчет об использовании денежных средств в рамках исполнения мероприятий муниципальной программы «Развитие энергетики муниципального района «Заполярный район» на 2021-2030 годы»</t>
  </si>
  <si>
    <t>Отчет об использовании денежных средств в рамках исполнения мероприятий муниципальной программы                                                                                                                                   «Развитие энергетики муниципального района «Заполярный район» на 2021-2030 годы»</t>
  </si>
  <si>
    <t>План на 2023 год</t>
  </si>
  <si>
    <t>Монтаж и пуско-наладочные работы транспортабельного теплогенератора ТТГ(ж) в с. Несь</t>
  </si>
  <si>
    <t>Капитальный ремонт участков тепловой сети от ТК1 до ТК3 котельной № 1 и от ТК1 до здания «Орбита» котельной № 3 в с. Тельвиска</t>
  </si>
  <si>
    <t>Капитальный ремонт участка тепловой сети от ИЖД № 14 по ул. Центральная до ТК № 7 в д. Макарово</t>
  </si>
  <si>
    <t>Капитальный ремонт здания котельной в п. Амдерма</t>
  </si>
  <si>
    <t>Капитальный ремонт здания ДЭС в д. Осколково</t>
  </si>
  <si>
    <t>Капитальный ремонт участков ЛЭП от ТП №1 до ТП № 2 и от ТП № 1до ТП № 3по ул. Лесная в д. Андег</t>
  </si>
  <si>
    <t>Капитальный ремонт участков ЛЭП от ТП № 1 до ТП № 2, и от ТП № 1 до ТП № 3 в с. Оксино</t>
  </si>
  <si>
    <t>Капитальный ремонт подпиточной воды с заменой накопительной емкости в котельной №1 с. Оксино</t>
  </si>
  <si>
    <t>Капитальный ремонт тепловых колодцев ТК 4, ТК 5, ТК 6 и ТК 7 с заменой арматуры в п. Хорей-Вер</t>
  </si>
  <si>
    <t>Цена по контракту, руб.</t>
  </si>
  <si>
    <t>МП ЗР "Севержилкомсервис"</t>
  </si>
  <si>
    <t>Выполнение работ по изготовлению, доставке и монтажу быстровозводимого здания ДЭС в п. Хорей-Вер</t>
  </si>
  <si>
    <t>Раздел 3.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</t>
  </si>
  <si>
    <t>3</t>
  </si>
  <si>
    <t>3.1</t>
  </si>
  <si>
    <t>Раздел 4. Иные мероприятия</t>
  </si>
  <si>
    <t>выявление бесхозяйных объектов недвижимого имущества, используемых для передачи энергетических ресурсов (включая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</si>
  <si>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УМИ Администрации ЗР</t>
  </si>
  <si>
    <t>Администрация поселения</t>
  </si>
  <si>
    <t>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</si>
  <si>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стимулирование производителей и потребителей энергетических ресурсов, организаций, осуществляющих передачу энергетических ресурсов, проведение мероприятий по энергосбережению, повышение энергетической эффективности и сокращение потерь энергетических ресурсов</t>
  </si>
  <si>
    <t>Подготовка объектов коммунальной инфраструктуры к осенне-зимнему периоду</t>
  </si>
  <si>
    <t>1.1.</t>
  </si>
  <si>
    <t>1.2.</t>
  </si>
  <si>
    <t xml:space="preserve">№ 12/2023 от 15.02.2023 </t>
  </si>
  <si>
    <t>ООО "Орион"</t>
  </si>
  <si>
    <t>Поставка, монтаж модульного здания и обвязка технологического оборудования для нужд котельной в с. Несь</t>
  </si>
  <si>
    <t>Поставка и монтаж основного и вспомогательного котельного оборудования в котельную № 2 в с. Оксино</t>
  </si>
  <si>
    <t>1.3.</t>
  </si>
  <si>
    <t>контракт № 109/2023 от 04.08.2023</t>
  </si>
  <si>
    <t>ИП Джумаев М.К.</t>
  </si>
  <si>
    <t>№ 83/2023 от 27.06.2023</t>
  </si>
  <si>
    <t>ИП ЛЕДКОВ Н.Г.</t>
  </si>
  <si>
    <t>25.09.20223</t>
  </si>
  <si>
    <t>по состоянию на 01 января 2024 года (с начала года нарастающим итогом)</t>
  </si>
  <si>
    <t>по состоянию на 01 января 2024  года (с начала года нарастающим итогом)</t>
  </si>
  <si>
    <t>% фактического исполнения средств районного бюджета в отчетном периоде по отношению к графе 5 (за искл. гр.8)</t>
  </si>
  <si>
    <t>% кассового исполнения средств районного бюджета в отчетном периоде по отношению к графе 5 (за искл. гр.8)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</si>
  <si>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</si>
  <si>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</si>
  <si>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</si>
  <si>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</si>
  <si>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</si>
  <si>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</si>
  <si>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</si>
  <si>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</si>
  <si>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</si>
  <si>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</si>
  <si>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Капитальный ремонт котельной в п. Амдерма</t>
  </si>
  <si>
    <t xml:space="preserve">Капитальный ремонт котельной № 1 в п. Каратайка </t>
  </si>
  <si>
    <t>Капитальный ремонт здания котельной "Орбита" в с. Тельвиска</t>
  </si>
  <si>
    <t>Капитальный ремонт здания центральной котельной в с. Тельвиска</t>
  </si>
  <si>
    <t>1.4</t>
  </si>
  <si>
    <t>1.15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</si>
</sst>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_р_._-;_-@_-"/>
    <numFmt numFmtId="168" formatCode="#,##0.0\ _₽"/>
    <numFmt numFmtId="169" formatCode="_-* #,##0.0\ _₽_-;\-* #,##0.0\ _₽_-;_-* &quot;-&quot;?\ _₽_-;_-@_-"/>
    <numFmt numFmtId="170" formatCode="_-* #,##0.0_р_._-;\-* #,##0.0_р_._-;_-* &quot;-&quot;??_р_._-;_-@_-"/>
    <numFmt numFmtId="171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6" fillId="0" borderId="0" xfId="0" applyFont="1"/>
    <xf numFmtId="0" fontId="6" fillId="0" borderId="0" xfId="0" applyFont="1" applyFill="1"/>
    <xf numFmtId="165" fontId="7" fillId="0" borderId="1" xfId="0" applyNumberFormat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6" fillId="0" borderId="1" xfId="0" applyFont="1" applyFill="1" applyBorder="1"/>
    <xf numFmtId="0" fontId="11" fillId="0" borderId="0" xfId="0" applyFont="1" applyFill="1"/>
    <xf numFmtId="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165" fontId="6" fillId="0" borderId="0" xfId="0" applyNumberFormat="1" applyFont="1" applyFill="1"/>
    <xf numFmtId="167" fontId="6" fillId="0" borderId="1" xfId="2" applyNumberFormat="1" applyFont="1" applyFill="1" applyBorder="1" applyAlignment="1">
      <alignment horizontal="center" vertical="center" wrapText="1"/>
    </xf>
    <xf numFmtId="166" fontId="10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166" fontId="6" fillId="0" borderId="1" xfId="6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14" fontId="6" fillId="0" borderId="1" xfId="0" applyNumberFormat="1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67" fontId="14" fillId="0" borderId="1" xfId="2" applyNumberFormat="1" applyFont="1" applyFill="1" applyBorder="1" applyAlignment="1">
      <alignment vertical="center" wrapText="1"/>
    </xf>
    <xf numFmtId="167" fontId="15" fillId="0" borderId="1" xfId="2" applyNumberFormat="1" applyFont="1" applyFill="1" applyBorder="1" applyAlignment="1">
      <alignment vertical="center" wrapText="1"/>
    </xf>
    <xf numFmtId="170" fontId="15" fillId="0" borderId="1" xfId="2" applyNumberFormat="1" applyFont="1" applyFill="1" applyBorder="1" applyAlignment="1">
      <alignment vertical="center" wrapText="1"/>
    </xf>
    <xf numFmtId="169" fontId="15" fillId="0" borderId="1" xfId="2" applyNumberFormat="1" applyFont="1" applyFill="1" applyBorder="1" applyAlignment="1">
      <alignment vertical="center"/>
    </xf>
    <xf numFmtId="168" fontId="14" fillId="0" borderId="1" xfId="0" applyNumberFormat="1" applyFont="1" applyFill="1" applyBorder="1" applyAlignment="1">
      <alignment horizontal="center"/>
    </xf>
    <xf numFmtId="167" fontId="10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4" fontId="6" fillId="0" borderId="0" xfId="0" applyNumberFormat="1" applyFont="1" applyFill="1"/>
    <xf numFmtId="4" fontId="5" fillId="0" borderId="0" xfId="0" applyNumberFormat="1" applyFont="1" applyFill="1"/>
    <xf numFmtId="0" fontId="5" fillId="0" borderId="0" xfId="0" applyFont="1" applyFill="1"/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165" fontId="16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65" fontId="12" fillId="0" borderId="1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171" fontId="6" fillId="0" borderId="1" xfId="0" applyNumberFormat="1" applyFont="1" applyBorder="1" applyAlignment="1">
      <alignment horizontal="center" vertical="center"/>
    </xf>
    <xf numFmtId="171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0" fontId="15" fillId="0" borderId="1" xfId="2" applyNumberFormat="1" applyFont="1" applyFill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" fontId="5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90;&#1076;&#1077;&#1083;%20&#1088;&#1072;&#1079;&#1074;&#1080;&#1090;&#1080;&#1103;%20&#1101;&#1082;&#1086;&#1085;&#1086;&#1084;&#1080;&#1082;&#1080;\&#1069;&#1050;&#1054;&#1053;&#1054;&#1052;&#1048;&#1050;&#1040;\&#1055;&#1056;&#1054;&#1043;&#1056;&#1040;&#1052;&#1052;&#1067;%20%20%20%20%202\11.%20&#1052;&#1055;%20&#1056;&#1072;&#1079;&#1074;&#1080;&#1090;&#1080;&#1077;%20&#1101;&#1085;&#1077;&#1088;&#1075;&#1077;&#1090;&#1080;&#1082;&#1080;%20&#1089;%202021%20&#1075;\&#1048;&#1079;&#1084;&#1077;&#1085;&#1077;&#1085;&#1080;&#1103;%202021%20&#1075;\&#1072;&#1087;&#1088;&#1077;&#1083;&#1100;%202021\&#1055;&#1056;&#1054;&#1045;&#1050;&#1058;%20&#1058;&#1069;&#1054;%20&#1082;%20&#1087;&#1088;&#1086;&#1075;&#1088;&#1072;&#1084;&#1084;&#1077;%20&#1056;&#1072;&#1079;&#1074;&#1080;&#1090;&#1080;&#1077;%20&#1101;&#1085;&#1077;&#1088;&#1075;&#1077;&#1090;&#1080;&#1082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52;&#1055;%20&#1085;&#1072;%2001.07.2023\&#1056;&#1072;&#1079;&#1074;.&#1101;&#1085;&#1077;&#1088;&#1075;&#1077;&#1090;&#1080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-ТЭО"/>
    </sheetNames>
    <sheetDataSet>
      <sheetData sheetId="0" refreshError="1"/>
      <sheetData sheetId="1">
        <row r="8">
          <cell r="N8" t="str">
            <v>внебюдж источники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99">
          <cell r="N99">
            <v>1650900</v>
          </cell>
          <cell r="W99">
            <v>53336100</v>
          </cell>
          <cell r="AH99">
            <v>1650900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65"/>
  <sheetViews>
    <sheetView tabSelected="1" view="pageBreakPreview" zoomScale="80" zoomScaleNormal="70" zoomScaleSheetLayoutView="80" workbookViewId="0">
      <pane xSplit="4" ySplit="5" topLeftCell="E12" activePane="bottomRight" state="frozen"/>
      <selection pane="topRight"/>
      <selection pane="bottomLeft"/>
      <selection pane="bottomRight" activeCell="R31" sqref="R31"/>
    </sheetView>
  </sheetViews>
  <sheetFormatPr defaultRowHeight="15.75" x14ac:dyDescent="0.25"/>
  <cols>
    <col min="1" max="1" width="7.5703125" style="2" customWidth="1"/>
    <col min="2" max="2" width="46.28515625" style="2" customWidth="1"/>
    <col min="3" max="3" width="22.7109375" style="2" customWidth="1"/>
    <col min="4" max="4" width="23.5703125" style="2" customWidth="1"/>
    <col min="5" max="8" width="16.85546875" style="2" customWidth="1"/>
    <col min="9" max="9" width="14.85546875" style="12" customWidth="1"/>
    <col min="10" max="10" width="15.28515625" style="12" customWidth="1"/>
    <col min="11" max="12" width="16.42578125" style="12" customWidth="1"/>
    <col min="13" max="13" width="16" style="12" customWidth="1"/>
    <col min="14" max="15" width="15.140625" style="12" customWidth="1"/>
    <col min="16" max="16" width="14.85546875" style="12" customWidth="1"/>
    <col min="17" max="17" width="26" style="12" customWidth="1"/>
    <col min="18" max="18" width="26.140625" style="12" customWidth="1"/>
    <col min="19" max="16384" width="9.140625" style="2"/>
  </cols>
  <sheetData>
    <row r="1" spans="1:18" ht="32.25" customHeight="1" x14ac:dyDescent="0.25">
      <c r="A1" s="71" t="s">
        <v>39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</row>
    <row r="2" spans="1:18" ht="24" customHeight="1" x14ac:dyDescent="0.25">
      <c r="A2" s="72" t="s">
        <v>76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4"/>
    </row>
    <row r="3" spans="1:18" s="10" customFormat="1" ht="27" customHeight="1" x14ac:dyDescent="0.25">
      <c r="A3" s="75" t="s">
        <v>7</v>
      </c>
      <c r="B3" s="75" t="s">
        <v>5</v>
      </c>
      <c r="C3" s="75" t="s">
        <v>15</v>
      </c>
      <c r="D3" s="75" t="s">
        <v>6</v>
      </c>
      <c r="E3" s="76" t="s">
        <v>41</v>
      </c>
      <c r="F3" s="77"/>
      <c r="G3" s="77"/>
      <c r="H3" s="78"/>
      <c r="I3" s="76" t="s">
        <v>2</v>
      </c>
      <c r="J3" s="77"/>
      <c r="K3" s="77"/>
      <c r="L3" s="78"/>
      <c r="M3" s="75" t="s">
        <v>3</v>
      </c>
      <c r="N3" s="75"/>
      <c r="O3" s="75"/>
      <c r="P3" s="75"/>
      <c r="Q3" s="75" t="s">
        <v>79</v>
      </c>
      <c r="R3" s="75" t="s">
        <v>78</v>
      </c>
    </row>
    <row r="4" spans="1:18" s="10" customFormat="1" ht="66.75" customHeight="1" x14ac:dyDescent="0.25">
      <c r="A4" s="75"/>
      <c r="B4" s="75"/>
      <c r="C4" s="75"/>
      <c r="D4" s="75"/>
      <c r="E4" s="47" t="s">
        <v>0</v>
      </c>
      <c r="F4" s="47" t="s">
        <v>4</v>
      </c>
      <c r="G4" s="47" t="s">
        <v>38</v>
      </c>
      <c r="H4" s="47" t="str">
        <f>'[1]Приложение 2-ТЭО'!$N$8</f>
        <v>внебюдж источники</v>
      </c>
      <c r="I4" s="47" t="s">
        <v>0</v>
      </c>
      <c r="J4" s="60" t="s">
        <v>4</v>
      </c>
      <c r="K4" s="60" t="s">
        <v>38</v>
      </c>
      <c r="L4" s="60" t="str">
        <f>'[1]Приложение 2-ТЭО'!$N$8</f>
        <v>внебюдж источники</v>
      </c>
      <c r="M4" s="47" t="s">
        <v>0</v>
      </c>
      <c r="N4" s="60" t="s">
        <v>4</v>
      </c>
      <c r="O4" s="60" t="s">
        <v>38</v>
      </c>
      <c r="P4" s="60" t="str">
        <f>'[1]Приложение 2-ТЭО'!$N$8</f>
        <v>внебюдж источники</v>
      </c>
      <c r="Q4" s="75"/>
      <c r="R4" s="75"/>
    </row>
    <row r="5" spans="1:18" s="10" customFormat="1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  <c r="H5" s="47">
        <v>8</v>
      </c>
      <c r="I5" s="47">
        <v>9</v>
      </c>
      <c r="J5" s="47">
        <v>10</v>
      </c>
      <c r="K5" s="47">
        <v>11</v>
      </c>
      <c r="L5" s="60">
        <v>12</v>
      </c>
      <c r="M5" s="60">
        <v>13</v>
      </c>
      <c r="N5" s="60">
        <v>14</v>
      </c>
      <c r="O5" s="60">
        <v>15</v>
      </c>
      <c r="P5" s="60">
        <v>16</v>
      </c>
      <c r="Q5" s="60">
        <v>17</v>
      </c>
      <c r="R5" s="60">
        <v>18</v>
      </c>
    </row>
    <row r="6" spans="1:18" s="10" customFormat="1" ht="33.75" customHeight="1" x14ac:dyDescent="0.25">
      <c r="A6" s="26" t="s">
        <v>25</v>
      </c>
      <c r="B6" s="67" t="s">
        <v>9</v>
      </c>
      <c r="C6" s="67"/>
      <c r="D6" s="67"/>
      <c r="E6" s="33">
        <f t="shared" ref="E6:P6" si="0">SUM(E7:E21)</f>
        <v>58376.700000000004</v>
      </c>
      <c r="F6" s="33">
        <f t="shared" si="0"/>
        <v>25458</v>
      </c>
      <c r="G6" s="33">
        <f t="shared" si="0"/>
        <v>32335.200000000001</v>
      </c>
      <c r="H6" s="33">
        <f t="shared" si="0"/>
        <v>583.49999999999989</v>
      </c>
      <c r="I6" s="33">
        <f t="shared" si="0"/>
        <v>47490.3</v>
      </c>
      <c r="J6" s="33">
        <f t="shared" si="0"/>
        <v>25457.8</v>
      </c>
      <c r="K6" s="33">
        <f t="shared" si="0"/>
        <v>21247.600000000002</v>
      </c>
      <c r="L6" s="33">
        <f t="shared" si="0"/>
        <v>784.90000000000009</v>
      </c>
      <c r="M6" s="33">
        <f t="shared" si="0"/>
        <v>47490.3</v>
      </c>
      <c r="N6" s="33">
        <f t="shared" si="0"/>
        <v>25457.8</v>
      </c>
      <c r="O6" s="33">
        <f t="shared" si="0"/>
        <v>21247.600000000002</v>
      </c>
      <c r="P6" s="33">
        <f t="shared" si="0"/>
        <v>784.90000000000009</v>
      </c>
      <c r="Q6" s="19">
        <f>(J6+K6)/(F6+G6)</f>
        <v>0.80814697922939038</v>
      </c>
      <c r="R6" s="19">
        <f>(N6+O6)/(F6+G6)</f>
        <v>0.80814697922939038</v>
      </c>
    </row>
    <row r="7" spans="1:18" s="10" customFormat="1" ht="47.25" x14ac:dyDescent="0.25">
      <c r="A7" s="27" t="s">
        <v>34</v>
      </c>
      <c r="B7" s="48" t="s">
        <v>42</v>
      </c>
      <c r="C7" s="8" t="s">
        <v>8</v>
      </c>
      <c r="D7" s="8" t="s">
        <v>37</v>
      </c>
      <c r="E7" s="34">
        <f>F7+G7+H7</f>
        <v>1667.6000000000001</v>
      </c>
      <c r="F7" s="35">
        <v>0</v>
      </c>
      <c r="G7" s="35">
        <v>1650.9</v>
      </c>
      <c r="H7" s="35">
        <v>16.7</v>
      </c>
      <c r="I7" s="34">
        <f t="shared" ref="I7:I14" si="1">SUM(J7:L7)</f>
        <v>1980.7</v>
      </c>
      <c r="J7" s="34">
        <v>0</v>
      </c>
      <c r="K7" s="35">
        <v>1650.9</v>
      </c>
      <c r="L7" s="35">
        <v>329.8</v>
      </c>
      <c r="M7" s="34">
        <f t="shared" ref="M7" si="2">SUM(N7:P7)</f>
        <v>1980.7</v>
      </c>
      <c r="N7" s="34">
        <f>J7</f>
        <v>0</v>
      </c>
      <c r="O7" s="36">
        <f>K7</f>
        <v>1650.9</v>
      </c>
      <c r="P7" s="36">
        <f>L7</f>
        <v>329.8</v>
      </c>
      <c r="Q7" s="21">
        <f>(J7+K7)/(F7+G7)</f>
        <v>1</v>
      </c>
      <c r="R7" s="21">
        <f>(N7+O7)/(F7+G7)</f>
        <v>1</v>
      </c>
    </row>
    <row r="8" spans="1:18" s="10" customFormat="1" ht="75.75" customHeight="1" x14ac:dyDescent="0.25">
      <c r="A8" s="27" t="s">
        <v>35</v>
      </c>
      <c r="B8" s="48" t="s">
        <v>43</v>
      </c>
      <c r="C8" s="8" t="s">
        <v>8</v>
      </c>
      <c r="D8" s="8" t="s">
        <v>37</v>
      </c>
      <c r="E8" s="34">
        <f t="shared" ref="E8:E14" si="3">F8+G8+H8</f>
        <v>1872.3000000000002</v>
      </c>
      <c r="F8" s="61">
        <v>1760.9</v>
      </c>
      <c r="G8" s="61">
        <v>92.7</v>
      </c>
      <c r="H8" s="62">
        <v>18.7</v>
      </c>
      <c r="I8" s="34">
        <f t="shared" si="1"/>
        <v>1872.3000000000002</v>
      </c>
      <c r="J8" s="34">
        <v>1760.9</v>
      </c>
      <c r="K8" s="36">
        <v>92.7</v>
      </c>
      <c r="L8" s="36">
        <v>18.7</v>
      </c>
      <c r="M8" s="34">
        <f t="shared" ref="M8:M14" si="4">SUM(N8:P8)</f>
        <v>1872.3000000000002</v>
      </c>
      <c r="N8" s="34">
        <f t="shared" ref="N8:N21" si="5">J8</f>
        <v>1760.9</v>
      </c>
      <c r="O8" s="36">
        <f t="shared" ref="O8:O21" si="6">K8</f>
        <v>92.7</v>
      </c>
      <c r="P8" s="36">
        <f t="shared" ref="P8:P21" si="7">L8</f>
        <v>18.7</v>
      </c>
      <c r="Q8" s="21">
        <f t="shared" ref="Q8:Q21" si="8">(J8+K8)/(F8+G8)</f>
        <v>1</v>
      </c>
      <c r="R8" s="21">
        <f t="shared" ref="R8:R21" si="9">(N8+O8)/(F8+G8)</f>
        <v>1</v>
      </c>
    </row>
    <row r="9" spans="1:18" s="10" customFormat="1" ht="56.25" customHeight="1" x14ac:dyDescent="0.25">
      <c r="A9" s="27" t="s">
        <v>36</v>
      </c>
      <c r="B9" s="49" t="s">
        <v>44</v>
      </c>
      <c r="C9" s="8" t="s">
        <v>8</v>
      </c>
      <c r="D9" s="8" t="s">
        <v>37</v>
      </c>
      <c r="E9" s="34">
        <f t="shared" ref="E9:E11" si="10">F9+G9+H9</f>
        <v>1083.7000000000007</v>
      </c>
      <c r="F9" s="50">
        <v>1019.2000000000007</v>
      </c>
      <c r="G9" s="50">
        <v>53.699999999999989</v>
      </c>
      <c r="H9" s="51">
        <v>10.799999999999997</v>
      </c>
      <c r="I9" s="34">
        <f t="shared" ref="I9:I11" si="11">SUM(J9:L9)</f>
        <v>1083.5999999999999</v>
      </c>
      <c r="J9" s="34">
        <v>1019.2</v>
      </c>
      <c r="K9" s="36">
        <v>53.6</v>
      </c>
      <c r="L9" s="36">
        <v>10.8</v>
      </c>
      <c r="M9" s="34">
        <f t="shared" ref="M9:M11" si="12">SUM(N9:P9)</f>
        <v>1083.5999999999999</v>
      </c>
      <c r="N9" s="34">
        <f t="shared" si="5"/>
        <v>1019.2</v>
      </c>
      <c r="O9" s="36">
        <f t="shared" si="6"/>
        <v>53.6</v>
      </c>
      <c r="P9" s="36">
        <f t="shared" si="7"/>
        <v>10.8</v>
      </c>
      <c r="Q9" s="21">
        <f t="shared" si="8"/>
        <v>0.99990679466865429</v>
      </c>
      <c r="R9" s="21">
        <f t="shared" si="9"/>
        <v>0.99990679466865429</v>
      </c>
    </row>
    <row r="10" spans="1:18" s="10" customFormat="1" ht="38.25" customHeight="1" x14ac:dyDescent="0.25">
      <c r="A10" s="27" t="s">
        <v>94</v>
      </c>
      <c r="B10" s="49" t="s">
        <v>90</v>
      </c>
      <c r="C10" s="8" t="s">
        <v>8</v>
      </c>
      <c r="D10" s="8" t="s">
        <v>37</v>
      </c>
      <c r="E10" s="34">
        <f t="shared" si="10"/>
        <v>5707.4000000000015</v>
      </c>
      <c r="F10" s="50">
        <v>5367.7000000000007</v>
      </c>
      <c r="G10" s="50">
        <v>282.60000000000002</v>
      </c>
      <c r="H10" s="51">
        <v>57.1</v>
      </c>
      <c r="I10" s="34">
        <f t="shared" si="11"/>
        <v>5707.4000000000005</v>
      </c>
      <c r="J10" s="34">
        <v>5367.7</v>
      </c>
      <c r="K10" s="36">
        <v>282.60000000000002</v>
      </c>
      <c r="L10" s="36">
        <v>57.1</v>
      </c>
      <c r="M10" s="34">
        <f t="shared" si="12"/>
        <v>5707.4000000000005</v>
      </c>
      <c r="N10" s="34">
        <f t="shared" si="5"/>
        <v>5367.7</v>
      </c>
      <c r="O10" s="36">
        <f t="shared" si="6"/>
        <v>282.60000000000002</v>
      </c>
      <c r="P10" s="36">
        <f t="shared" si="7"/>
        <v>57.1</v>
      </c>
      <c r="Q10" s="21">
        <f t="shared" si="8"/>
        <v>0.99999999999999989</v>
      </c>
      <c r="R10" s="21">
        <f t="shared" si="9"/>
        <v>0.99999999999999989</v>
      </c>
    </row>
    <row r="11" spans="1:18" s="10" customFormat="1" ht="36" customHeight="1" x14ac:dyDescent="0.25">
      <c r="A11" s="27" t="s">
        <v>80</v>
      </c>
      <c r="B11" s="49" t="s">
        <v>46</v>
      </c>
      <c r="C11" s="8" t="s">
        <v>8</v>
      </c>
      <c r="D11" s="8" t="s">
        <v>37</v>
      </c>
      <c r="E11" s="34">
        <f t="shared" si="10"/>
        <v>1040.3000000000002</v>
      </c>
      <c r="F11" s="50">
        <v>978.4</v>
      </c>
      <c r="G11" s="50">
        <v>51.5</v>
      </c>
      <c r="H11" s="51">
        <v>10.4</v>
      </c>
      <c r="I11" s="34">
        <f t="shared" si="11"/>
        <v>1040.3000000000002</v>
      </c>
      <c r="J11" s="34">
        <v>978.4</v>
      </c>
      <c r="K11" s="36">
        <v>51.5</v>
      </c>
      <c r="L11" s="36">
        <v>10.4</v>
      </c>
      <c r="M11" s="34">
        <f t="shared" si="12"/>
        <v>1040.3000000000002</v>
      </c>
      <c r="N11" s="34">
        <f t="shared" si="5"/>
        <v>978.4</v>
      </c>
      <c r="O11" s="36">
        <f t="shared" si="6"/>
        <v>51.5</v>
      </c>
      <c r="P11" s="36">
        <f t="shared" si="7"/>
        <v>10.4</v>
      </c>
      <c r="Q11" s="21">
        <f t="shared" si="8"/>
        <v>1</v>
      </c>
      <c r="R11" s="21">
        <f t="shared" si="9"/>
        <v>1</v>
      </c>
    </row>
    <row r="12" spans="1:18" s="10" customFormat="1" ht="47.25" x14ac:dyDescent="0.25">
      <c r="A12" s="27" t="s">
        <v>81</v>
      </c>
      <c r="B12" s="45" t="s">
        <v>47</v>
      </c>
      <c r="C12" s="8" t="s">
        <v>8</v>
      </c>
      <c r="D12" s="8" t="s">
        <v>37</v>
      </c>
      <c r="E12" s="34">
        <f t="shared" si="3"/>
        <v>3531.8</v>
      </c>
      <c r="F12" s="50">
        <v>3321.7000000000003</v>
      </c>
      <c r="G12" s="50">
        <v>174.89999999999998</v>
      </c>
      <c r="H12" s="51">
        <v>35.200000000000003</v>
      </c>
      <c r="I12" s="34">
        <f t="shared" si="1"/>
        <v>3531.8</v>
      </c>
      <c r="J12" s="34">
        <v>3321.7</v>
      </c>
      <c r="K12" s="36">
        <v>174.8</v>
      </c>
      <c r="L12" s="36">
        <v>35.299999999999997</v>
      </c>
      <c r="M12" s="34">
        <f t="shared" si="4"/>
        <v>3531.8</v>
      </c>
      <c r="N12" s="34">
        <f t="shared" si="5"/>
        <v>3321.7</v>
      </c>
      <c r="O12" s="36">
        <f t="shared" si="6"/>
        <v>174.8</v>
      </c>
      <c r="P12" s="36">
        <f t="shared" si="7"/>
        <v>35.299999999999997</v>
      </c>
      <c r="Q12" s="21">
        <f t="shared" si="8"/>
        <v>0.99997140078933811</v>
      </c>
      <c r="R12" s="21">
        <f t="shared" si="9"/>
        <v>0.99997140078933811</v>
      </c>
    </row>
    <row r="13" spans="1:18" s="10" customFormat="1" ht="47.25" x14ac:dyDescent="0.25">
      <c r="A13" s="27" t="s">
        <v>82</v>
      </c>
      <c r="B13" s="45" t="s">
        <v>48</v>
      </c>
      <c r="C13" s="8" t="s">
        <v>8</v>
      </c>
      <c r="D13" s="8" t="s">
        <v>37</v>
      </c>
      <c r="E13" s="34">
        <f t="shared" si="3"/>
        <v>1169.0999999999999</v>
      </c>
      <c r="F13" s="50">
        <v>1099.5999999999999</v>
      </c>
      <c r="G13" s="50">
        <v>57.9</v>
      </c>
      <c r="H13" s="51">
        <v>11.600000000000001</v>
      </c>
      <c r="I13" s="34">
        <f t="shared" si="1"/>
        <v>1169.0999999999999</v>
      </c>
      <c r="J13" s="34">
        <v>1099.5999999999999</v>
      </c>
      <c r="K13" s="36">
        <v>57.9</v>
      </c>
      <c r="L13" s="36">
        <v>11.6</v>
      </c>
      <c r="M13" s="34">
        <f t="shared" si="4"/>
        <v>1169.0999999999999</v>
      </c>
      <c r="N13" s="34">
        <f t="shared" si="5"/>
        <v>1099.5999999999999</v>
      </c>
      <c r="O13" s="36">
        <f t="shared" si="6"/>
        <v>57.9</v>
      </c>
      <c r="P13" s="36">
        <f t="shared" si="7"/>
        <v>11.6</v>
      </c>
      <c r="Q13" s="21">
        <f t="shared" si="8"/>
        <v>1</v>
      </c>
      <c r="R13" s="21">
        <f t="shared" si="9"/>
        <v>1</v>
      </c>
    </row>
    <row r="14" spans="1:18" s="10" customFormat="1" ht="46.5" customHeight="1" x14ac:dyDescent="0.25">
      <c r="A14" s="27" t="s">
        <v>83</v>
      </c>
      <c r="B14" s="45" t="s">
        <v>49</v>
      </c>
      <c r="C14" s="8" t="s">
        <v>8</v>
      </c>
      <c r="D14" s="8" t="s">
        <v>37</v>
      </c>
      <c r="E14" s="34">
        <f t="shared" si="3"/>
        <v>349.2</v>
      </c>
      <c r="F14" s="50">
        <v>328.5</v>
      </c>
      <c r="G14" s="50">
        <v>17.299999999999997</v>
      </c>
      <c r="H14" s="51">
        <v>3.4000000000000004</v>
      </c>
      <c r="I14" s="34">
        <f t="shared" si="1"/>
        <v>349.2</v>
      </c>
      <c r="J14" s="34">
        <v>328.4</v>
      </c>
      <c r="K14" s="36">
        <v>17.3</v>
      </c>
      <c r="L14" s="36">
        <v>3.5</v>
      </c>
      <c r="M14" s="34">
        <f t="shared" si="4"/>
        <v>349.2</v>
      </c>
      <c r="N14" s="34">
        <f t="shared" si="5"/>
        <v>328.4</v>
      </c>
      <c r="O14" s="36">
        <f t="shared" si="6"/>
        <v>17.3</v>
      </c>
      <c r="P14" s="36">
        <f t="shared" si="7"/>
        <v>3.5</v>
      </c>
      <c r="Q14" s="21">
        <f t="shared" si="8"/>
        <v>0.99971081550028917</v>
      </c>
      <c r="R14" s="21">
        <f t="shared" si="9"/>
        <v>0.99971081550028917</v>
      </c>
    </row>
    <row r="15" spans="1:18" s="10" customFormat="1" ht="53.25" customHeight="1" x14ac:dyDescent="0.25">
      <c r="A15" s="27" t="s">
        <v>84</v>
      </c>
      <c r="B15" s="63" t="s">
        <v>50</v>
      </c>
      <c r="C15" s="8" t="s">
        <v>8</v>
      </c>
      <c r="D15" s="8" t="s">
        <v>37</v>
      </c>
      <c r="E15" s="34">
        <f t="shared" ref="E15" si="13">F15+G15+H15</f>
        <v>559.60000000000014</v>
      </c>
      <c r="F15" s="50">
        <v>526.30000000000007</v>
      </c>
      <c r="G15" s="50">
        <v>27.699999999999996</v>
      </c>
      <c r="H15" s="51">
        <v>5.6</v>
      </c>
      <c r="I15" s="34">
        <f t="shared" ref="I15" si="14">SUM(J15:L15)</f>
        <v>559.50000000000011</v>
      </c>
      <c r="J15" s="34">
        <v>526.20000000000005</v>
      </c>
      <c r="K15" s="36">
        <v>27.7</v>
      </c>
      <c r="L15" s="36">
        <v>5.6</v>
      </c>
      <c r="M15" s="34">
        <f t="shared" ref="M15" si="15">SUM(N15:P15)</f>
        <v>559.50000000000011</v>
      </c>
      <c r="N15" s="34">
        <f t="shared" si="5"/>
        <v>526.20000000000005</v>
      </c>
      <c r="O15" s="36">
        <f t="shared" si="6"/>
        <v>27.7</v>
      </c>
      <c r="P15" s="36">
        <f t="shared" si="7"/>
        <v>5.6</v>
      </c>
      <c r="Q15" s="21">
        <f t="shared" si="8"/>
        <v>0.99981949458483754</v>
      </c>
      <c r="R15" s="21">
        <f t="shared" si="9"/>
        <v>0.99981949458483754</v>
      </c>
    </row>
    <row r="16" spans="1:18" s="10" customFormat="1" ht="41.25" customHeight="1" x14ac:dyDescent="0.25">
      <c r="A16" s="27" t="s">
        <v>85</v>
      </c>
      <c r="B16" s="64" t="s">
        <v>91</v>
      </c>
      <c r="C16" s="8" t="s">
        <v>8</v>
      </c>
      <c r="D16" s="8" t="s">
        <v>37</v>
      </c>
      <c r="E16" s="34">
        <f t="shared" ref="E16" si="16">F16+G16+H16</f>
        <v>8056.9</v>
      </c>
      <c r="F16" s="50">
        <v>7577.4</v>
      </c>
      <c r="G16" s="50">
        <v>398.9</v>
      </c>
      <c r="H16" s="51">
        <v>80.599999999999994</v>
      </c>
      <c r="I16" s="34">
        <f t="shared" ref="I16" si="17">SUM(J16:L16)</f>
        <v>8056.9</v>
      </c>
      <c r="J16" s="34">
        <v>7577.4</v>
      </c>
      <c r="K16" s="36">
        <v>398.9</v>
      </c>
      <c r="L16" s="36">
        <v>80.599999999999994</v>
      </c>
      <c r="M16" s="34">
        <f t="shared" ref="M16" si="18">SUM(N16:P16)</f>
        <v>8056.9</v>
      </c>
      <c r="N16" s="34">
        <f t="shared" si="5"/>
        <v>7577.4</v>
      </c>
      <c r="O16" s="36">
        <f t="shared" si="6"/>
        <v>398.9</v>
      </c>
      <c r="P16" s="36">
        <f t="shared" si="7"/>
        <v>80.599999999999994</v>
      </c>
      <c r="Q16" s="21">
        <f t="shared" si="8"/>
        <v>1</v>
      </c>
      <c r="R16" s="21">
        <f t="shared" si="9"/>
        <v>1</v>
      </c>
    </row>
    <row r="17" spans="1:18" s="10" customFormat="1" ht="41.25" customHeight="1" x14ac:dyDescent="0.25">
      <c r="A17" s="27" t="s">
        <v>86</v>
      </c>
      <c r="B17" s="65" t="s">
        <v>92</v>
      </c>
      <c r="C17" s="8" t="s">
        <v>8</v>
      </c>
      <c r="D17" s="8" t="s">
        <v>37</v>
      </c>
      <c r="E17" s="34">
        <f t="shared" ref="E17" si="19">F17+G17+H17</f>
        <v>3032.2000000000003</v>
      </c>
      <c r="F17" s="50">
        <v>2851.8</v>
      </c>
      <c r="G17" s="50">
        <v>150.1</v>
      </c>
      <c r="H17" s="51">
        <v>30.3</v>
      </c>
      <c r="I17" s="34">
        <f t="shared" ref="I17" si="20">SUM(J17:L17)</f>
        <v>3032.2000000000003</v>
      </c>
      <c r="J17" s="34">
        <v>2851.8</v>
      </c>
      <c r="K17" s="36">
        <v>150.1</v>
      </c>
      <c r="L17" s="36">
        <v>30.3</v>
      </c>
      <c r="M17" s="34">
        <f t="shared" ref="M17" si="21">SUM(N17:P17)</f>
        <v>3032.2000000000003</v>
      </c>
      <c r="N17" s="34">
        <f t="shared" si="5"/>
        <v>2851.8</v>
      </c>
      <c r="O17" s="36">
        <f t="shared" si="6"/>
        <v>150.1</v>
      </c>
      <c r="P17" s="36">
        <f t="shared" si="7"/>
        <v>30.3</v>
      </c>
      <c r="Q17" s="21">
        <f t="shared" si="8"/>
        <v>1</v>
      </c>
      <c r="R17" s="21">
        <f t="shared" si="9"/>
        <v>1</v>
      </c>
    </row>
    <row r="18" spans="1:18" s="10" customFormat="1" ht="48.75" customHeight="1" x14ac:dyDescent="0.25">
      <c r="A18" s="27" t="s">
        <v>87</v>
      </c>
      <c r="B18" s="65" t="s">
        <v>93</v>
      </c>
      <c r="C18" s="8" t="s">
        <v>8</v>
      </c>
      <c r="D18" s="8" t="s">
        <v>37</v>
      </c>
      <c r="E18" s="34">
        <f t="shared" ref="E18:E21" si="22">F18+G18+H18</f>
        <v>666.2</v>
      </c>
      <c r="F18" s="50">
        <v>626.5</v>
      </c>
      <c r="G18" s="50">
        <v>33</v>
      </c>
      <c r="H18" s="51">
        <v>6.7</v>
      </c>
      <c r="I18" s="34">
        <f t="shared" ref="I18:I21" si="23">SUM(J18:L18)</f>
        <v>666.2</v>
      </c>
      <c r="J18" s="34">
        <v>626.5</v>
      </c>
      <c r="K18" s="36">
        <v>33</v>
      </c>
      <c r="L18" s="36">
        <v>6.7</v>
      </c>
      <c r="M18" s="34">
        <f t="shared" ref="M18:M21" si="24">SUM(N18:P18)</f>
        <v>666.2</v>
      </c>
      <c r="N18" s="34">
        <f t="shared" si="5"/>
        <v>626.5</v>
      </c>
      <c r="O18" s="36">
        <f t="shared" si="6"/>
        <v>33</v>
      </c>
      <c r="P18" s="36">
        <f t="shared" si="7"/>
        <v>6.7</v>
      </c>
      <c r="Q18" s="21">
        <f t="shared" si="8"/>
        <v>1</v>
      </c>
      <c r="R18" s="21">
        <f t="shared" si="9"/>
        <v>1</v>
      </c>
    </row>
    <row r="19" spans="1:18" s="10" customFormat="1" ht="48.75" customHeight="1" x14ac:dyDescent="0.25">
      <c r="A19" s="27" t="s">
        <v>88</v>
      </c>
      <c r="B19" s="63" t="s">
        <v>53</v>
      </c>
      <c r="C19" s="8" t="s">
        <v>8</v>
      </c>
      <c r="D19" s="8" t="s">
        <v>37</v>
      </c>
      <c r="E19" s="34">
        <f t="shared" ref="E19:E20" si="25">F19+G19+H19</f>
        <v>11163.9</v>
      </c>
      <c r="F19" s="34">
        <v>0</v>
      </c>
      <c r="G19" s="50">
        <v>11052.3</v>
      </c>
      <c r="H19" s="51">
        <v>111.6</v>
      </c>
      <c r="I19" s="34">
        <f t="shared" ref="I19:I20" si="26">SUM(J19:L19)</f>
        <v>0</v>
      </c>
      <c r="J19" s="34">
        <v>0</v>
      </c>
      <c r="K19" s="36">
        <v>0</v>
      </c>
      <c r="L19" s="36">
        <v>0</v>
      </c>
      <c r="M19" s="34">
        <f t="shared" ref="M19:M20" si="27">SUM(N19:P19)</f>
        <v>0</v>
      </c>
      <c r="N19" s="34">
        <f t="shared" si="5"/>
        <v>0</v>
      </c>
      <c r="O19" s="36">
        <f t="shared" si="6"/>
        <v>0</v>
      </c>
      <c r="P19" s="36">
        <f t="shared" si="7"/>
        <v>0</v>
      </c>
      <c r="Q19" s="21">
        <f t="shared" si="8"/>
        <v>0</v>
      </c>
      <c r="R19" s="21">
        <f t="shared" si="9"/>
        <v>0</v>
      </c>
    </row>
    <row r="20" spans="1:18" s="10" customFormat="1" ht="48.75" customHeight="1" x14ac:dyDescent="0.25">
      <c r="A20" s="27" t="s">
        <v>89</v>
      </c>
      <c r="B20" s="63" t="s">
        <v>68</v>
      </c>
      <c r="C20" s="8" t="s">
        <v>8</v>
      </c>
      <c r="D20" s="8" t="s">
        <v>37</v>
      </c>
      <c r="E20" s="34">
        <f t="shared" si="25"/>
        <v>17433.300000000003</v>
      </c>
      <c r="F20" s="34">
        <v>0</v>
      </c>
      <c r="G20" s="50">
        <v>17258.900000000001</v>
      </c>
      <c r="H20" s="51">
        <v>174.4</v>
      </c>
      <c r="I20" s="34">
        <f t="shared" si="26"/>
        <v>17433.300000000003</v>
      </c>
      <c r="J20" s="34">
        <v>0</v>
      </c>
      <c r="K20" s="36">
        <v>17258.900000000001</v>
      </c>
      <c r="L20" s="36">
        <v>174.4</v>
      </c>
      <c r="M20" s="34">
        <f t="shared" si="27"/>
        <v>17433.300000000003</v>
      </c>
      <c r="N20" s="34">
        <f t="shared" si="5"/>
        <v>0</v>
      </c>
      <c r="O20" s="36">
        <f t="shared" si="6"/>
        <v>17258.900000000001</v>
      </c>
      <c r="P20" s="36">
        <f t="shared" si="7"/>
        <v>174.4</v>
      </c>
      <c r="Q20" s="21">
        <f t="shared" si="8"/>
        <v>1</v>
      </c>
      <c r="R20" s="21">
        <f t="shared" si="9"/>
        <v>1</v>
      </c>
    </row>
    <row r="21" spans="1:18" s="10" customFormat="1" ht="48" customHeight="1" x14ac:dyDescent="0.25">
      <c r="A21" s="27" t="s">
        <v>95</v>
      </c>
      <c r="B21" s="63" t="s">
        <v>69</v>
      </c>
      <c r="C21" s="8" t="s">
        <v>8</v>
      </c>
      <c r="D21" s="8" t="s">
        <v>37</v>
      </c>
      <c r="E21" s="34">
        <f t="shared" si="22"/>
        <v>1043.2</v>
      </c>
      <c r="F21" s="34">
        <v>0</v>
      </c>
      <c r="G21" s="50">
        <v>1032.8</v>
      </c>
      <c r="H21" s="51">
        <v>10.4</v>
      </c>
      <c r="I21" s="34">
        <f t="shared" si="23"/>
        <v>1007.8000000000001</v>
      </c>
      <c r="J21" s="34">
        <v>0</v>
      </c>
      <c r="K21" s="36">
        <v>997.7</v>
      </c>
      <c r="L21" s="36">
        <v>10.1</v>
      </c>
      <c r="M21" s="34">
        <f t="shared" si="24"/>
        <v>1007.8000000000001</v>
      </c>
      <c r="N21" s="34">
        <f t="shared" si="5"/>
        <v>0</v>
      </c>
      <c r="O21" s="36">
        <f t="shared" si="6"/>
        <v>997.7</v>
      </c>
      <c r="P21" s="36">
        <f t="shared" si="7"/>
        <v>10.1</v>
      </c>
      <c r="Q21" s="21">
        <f t="shared" si="8"/>
        <v>0.96601471727343158</v>
      </c>
      <c r="R21" s="21">
        <f t="shared" si="9"/>
        <v>0.96601471727343158</v>
      </c>
    </row>
    <row r="22" spans="1:18" s="10" customFormat="1" ht="16.5" hidden="1" customHeight="1" x14ac:dyDescent="0.25">
      <c r="A22" s="4"/>
      <c r="B22" s="68" t="s">
        <v>29</v>
      </c>
      <c r="C22" s="69"/>
      <c r="D22" s="70"/>
      <c r="E22" s="24">
        <f>SUM(E23)</f>
        <v>0</v>
      </c>
      <c r="F22" s="52">
        <v>1186.2</v>
      </c>
      <c r="G22" s="52">
        <v>62.4</v>
      </c>
      <c r="H22" s="53">
        <v>12.6</v>
      </c>
      <c r="I22" s="22">
        <f t="shared" ref="I22:I23" si="28">J22+K22</f>
        <v>0</v>
      </c>
      <c r="J22" s="22">
        <f t="shared" ref="J22:J23" si="29">K22+M22</f>
        <v>0</v>
      </c>
      <c r="K22" s="22">
        <f t="shared" ref="K22:K23" si="30">M22+N22</f>
        <v>0</v>
      </c>
      <c r="L22" s="22"/>
      <c r="M22" s="22">
        <f t="shared" ref="M22:M23" si="31">N22+P22</f>
        <v>0</v>
      </c>
      <c r="N22" s="22">
        <f t="shared" ref="N22:N23" si="32">P22+Q22</f>
        <v>0</v>
      </c>
      <c r="O22" s="22"/>
      <c r="P22" s="22">
        <f t="shared" ref="P22:P23" si="33">Q22+R22</f>
        <v>0</v>
      </c>
      <c r="Q22" s="18">
        <v>0</v>
      </c>
      <c r="R22" s="18">
        <v>0</v>
      </c>
    </row>
    <row r="23" spans="1:18" s="10" customFormat="1" ht="31.5" hidden="1" customHeight="1" x14ac:dyDescent="0.25">
      <c r="A23" s="7"/>
      <c r="B23" s="9" t="s">
        <v>30</v>
      </c>
      <c r="C23" s="8" t="s">
        <v>28</v>
      </c>
      <c r="D23" s="8" t="s">
        <v>1</v>
      </c>
      <c r="E23" s="22">
        <f>SUM(F23:H23)</f>
        <v>0</v>
      </c>
      <c r="F23" s="23">
        <v>0</v>
      </c>
      <c r="G23" s="22">
        <v>0</v>
      </c>
      <c r="H23" s="22"/>
      <c r="I23" s="22">
        <f t="shared" si="28"/>
        <v>0</v>
      </c>
      <c r="J23" s="22">
        <f t="shared" si="29"/>
        <v>0</v>
      </c>
      <c r="K23" s="22">
        <f t="shared" si="30"/>
        <v>0</v>
      </c>
      <c r="L23" s="22"/>
      <c r="M23" s="22">
        <f t="shared" si="31"/>
        <v>0</v>
      </c>
      <c r="N23" s="22">
        <f t="shared" si="32"/>
        <v>0</v>
      </c>
      <c r="O23" s="22"/>
      <c r="P23" s="22">
        <f t="shared" si="33"/>
        <v>0</v>
      </c>
      <c r="Q23" s="18">
        <v>0</v>
      </c>
      <c r="R23" s="18">
        <v>0</v>
      </c>
    </row>
    <row r="24" spans="1:18" s="10" customFormat="1" ht="40.5" hidden="1" customHeight="1" x14ac:dyDescent="0.25">
      <c r="A24" s="26" t="s">
        <v>55</v>
      </c>
      <c r="B24" s="67" t="s">
        <v>54</v>
      </c>
      <c r="C24" s="67"/>
      <c r="D24" s="67"/>
      <c r="E24" s="33">
        <f>SUM(E25)</f>
        <v>0</v>
      </c>
      <c r="F24" s="33">
        <f t="shared" ref="F24:P24" si="34">SUM(F25)</f>
        <v>0</v>
      </c>
      <c r="G24" s="33">
        <f t="shared" si="34"/>
        <v>0</v>
      </c>
      <c r="H24" s="33">
        <f t="shared" si="34"/>
        <v>0</v>
      </c>
      <c r="I24" s="33">
        <f t="shared" si="34"/>
        <v>0</v>
      </c>
      <c r="J24" s="33">
        <f t="shared" si="34"/>
        <v>0</v>
      </c>
      <c r="K24" s="33">
        <f t="shared" si="34"/>
        <v>0</v>
      </c>
      <c r="L24" s="33">
        <f t="shared" si="34"/>
        <v>0</v>
      </c>
      <c r="M24" s="33">
        <f t="shared" si="34"/>
        <v>0</v>
      </c>
      <c r="N24" s="33">
        <f t="shared" si="34"/>
        <v>0</v>
      </c>
      <c r="O24" s="33">
        <f t="shared" si="34"/>
        <v>0</v>
      </c>
      <c r="P24" s="33">
        <f t="shared" si="34"/>
        <v>0</v>
      </c>
      <c r="Q24" s="38">
        <v>0</v>
      </c>
      <c r="R24" s="38">
        <v>0</v>
      </c>
    </row>
    <row r="25" spans="1:18" s="10" customFormat="1" ht="47.25" hidden="1" x14ac:dyDescent="0.25">
      <c r="A25" s="27" t="s">
        <v>56</v>
      </c>
      <c r="B25" s="48" t="s">
        <v>42</v>
      </c>
      <c r="C25" s="8" t="s">
        <v>8</v>
      </c>
      <c r="D25" s="8" t="s">
        <v>37</v>
      </c>
      <c r="E25" s="34">
        <f>F25+G25+H25</f>
        <v>0</v>
      </c>
      <c r="F25" s="35">
        <v>0</v>
      </c>
      <c r="G25" s="35">
        <v>0</v>
      </c>
      <c r="H25" s="35">
        <v>0</v>
      </c>
      <c r="I25" s="34">
        <f t="shared" ref="I25" si="35">SUM(J25:L25)</f>
        <v>0</v>
      </c>
      <c r="J25" s="34">
        <v>0</v>
      </c>
      <c r="K25" s="35">
        <v>0</v>
      </c>
      <c r="L25" s="35">
        <v>0</v>
      </c>
      <c r="M25" s="34">
        <f t="shared" ref="M25" si="36">SUM(N25:P25)</f>
        <v>0</v>
      </c>
      <c r="N25" s="34">
        <f>J25</f>
        <v>0</v>
      </c>
      <c r="O25" s="36">
        <f>K25</f>
        <v>0</v>
      </c>
      <c r="P25" s="36">
        <f>L25</f>
        <v>0</v>
      </c>
      <c r="Q25" s="18">
        <v>0</v>
      </c>
      <c r="R25" s="18">
        <v>0</v>
      </c>
    </row>
    <row r="26" spans="1:18" s="10" customFormat="1" ht="40.5" customHeight="1" x14ac:dyDescent="0.25">
      <c r="A26" s="26" t="s">
        <v>26</v>
      </c>
      <c r="B26" s="67" t="s">
        <v>57</v>
      </c>
      <c r="C26" s="67"/>
      <c r="D26" s="67"/>
      <c r="E26" s="33">
        <f>SUM(E27:E29)</f>
        <v>0</v>
      </c>
      <c r="F26" s="33">
        <f t="shared" ref="F26:P26" si="37">SUM(F27:F29)</f>
        <v>0</v>
      </c>
      <c r="G26" s="33">
        <f t="shared" si="37"/>
        <v>0</v>
      </c>
      <c r="H26" s="33">
        <f t="shared" si="37"/>
        <v>0</v>
      </c>
      <c r="I26" s="33">
        <f t="shared" si="37"/>
        <v>0</v>
      </c>
      <c r="J26" s="33">
        <f t="shared" si="37"/>
        <v>0</v>
      </c>
      <c r="K26" s="33">
        <f t="shared" si="37"/>
        <v>0</v>
      </c>
      <c r="L26" s="33">
        <f t="shared" si="37"/>
        <v>0</v>
      </c>
      <c r="M26" s="33">
        <f t="shared" si="37"/>
        <v>0</v>
      </c>
      <c r="N26" s="33">
        <f t="shared" si="37"/>
        <v>0</v>
      </c>
      <c r="O26" s="33">
        <f t="shared" si="37"/>
        <v>0</v>
      </c>
      <c r="P26" s="33">
        <f t="shared" si="37"/>
        <v>0</v>
      </c>
      <c r="Q26" s="38">
        <v>0</v>
      </c>
      <c r="R26" s="38">
        <v>0</v>
      </c>
    </row>
    <row r="27" spans="1:18" s="10" customFormat="1" ht="157.5" x14ac:dyDescent="0.25">
      <c r="A27" s="27" t="s">
        <v>31</v>
      </c>
      <c r="B27" s="39" t="s">
        <v>58</v>
      </c>
      <c r="C27" s="40" t="s">
        <v>59</v>
      </c>
      <c r="D27" s="8" t="s">
        <v>60</v>
      </c>
      <c r="E27" s="34">
        <f>F27+G27+H27</f>
        <v>0</v>
      </c>
      <c r="F27" s="35">
        <v>0</v>
      </c>
      <c r="G27" s="35">
        <v>0</v>
      </c>
      <c r="H27" s="35">
        <v>0</v>
      </c>
      <c r="I27" s="34">
        <f t="shared" ref="I27:I28" si="38">SUM(J27:L27)</f>
        <v>0</v>
      </c>
      <c r="J27" s="34">
        <v>0</v>
      </c>
      <c r="K27" s="35">
        <v>0</v>
      </c>
      <c r="L27" s="35">
        <v>0</v>
      </c>
      <c r="M27" s="34">
        <f t="shared" ref="M27:M28" si="39">SUM(N27:P27)</f>
        <v>0</v>
      </c>
      <c r="N27" s="34">
        <f t="shared" ref="N27:P29" si="40">J27</f>
        <v>0</v>
      </c>
      <c r="O27" s="36">
        <f t="shared" si="40"/>
        <v>0</v>
      </c>
      <c r="P27" s="36">
        <f t="shared" si="40"/>
        <v>0</v>
      </c>
      <c r="Q27" s="18">
        <v>0</v>
      </c>
      <c r="R27" s="18">
        <v>0</v>
      </c>
    </row>
    <row r="28" spans="1:18" s="10" customFormat="1" ht="236.25" x14ac:dyDescent="0.25">
      <c r="A28" s="27" t="s">
        <v>32</v>
      </c>
      <c r="B28" s="41" t="s">
        <v>61</v>
      </c>
      <c r="C28" s="40" t="s">
        <v>59</v>
      </c>
      <c r="D28" s="8" t="s">
        <v>37</v>
      </c>
      <c r="E28" s="34">
        <f>F28+G28+H28</f>
        <v>0</v>
      </c>
      <c r="F28" s="35">
        <v>0</v>
      </c>
      <c r="G28" s="35">
        <v>0</v>
      </c>
      <c r="H28" s="35">
        <v>0</v>
      </c>
      <c r="I28" s="34">
        <f t="shared" si="38"/>
        <v>0</v>
      </c>
      <c r="J28" s="34">
        <v>0</v>
      </c>
      <c r="K28" s="35">
        <v>0</v>
      </c>
      <c r="L28" s="35">
        <v>0</v>
      </c>
      <c r="M28" s="34">
        <f t="shared" si="39"/>
        <v>0</v>
      </c>
      <c r="N28" s="34">
        <f t="shared" si="40"/>
        <v>0</v>
      </c>
      <c r="O28" s="36">
        <f t="shared" si="40"/>
        <v>0</v>
      </c>
      <c r="P28" s="36">
        <f t="shared" si="40"/>
        <v>0</v>
      </c>
      <c r="Q28" s="18">
        <v>0</v>
      </c>
      <c r="R28" s="18">
        <v>0</v>
      </c>
    </row>
    <row r="29" spans="1:18" s="10" customFormat="1" ht="129" customHeight="1" x14ac:dyDescent="0.25">
      <c r="A29" s="27" t="s">
        <v>33</v>
      </c>
      <c r="B29" s="41" t="s">
        <v>62</v>
      </c>
      <c r="C29" s="40" t="s">
        <v>8</v>
      </c>
      <c r="D29" s="8" t="s">
        <v>37</v>
      </c>
      <c r="E29" s="34">
        <f>F29+G29+H29</f>
        <v>0</v>
      </c>
      <c r="F29" s="35">
        <v>0</v>
      </c>
      <c r="G29" s="35">
        <v>0</v>
      </c>
      <c r="H29" s="35">
        <v>0</v>
      </c>
      <c r="I29" s="34">
        <f t="shared" ref="I29" si="41">SUM(J29:L29)</f>
        <v>0</v>
      </c>
      <c r="J29" s="34">
        <v>0</v>
      </c>
      <c r="K29" s="35">
        <v>0</v>
      </c>
      <c r="L29" s="35">
        <v>0</v>
      </c>
      <c r="M29" s="34">
        <f t="shared" ref="M29" si="42">SUM(N29:P29)</f>
        <v>0</v>
      </c>
      <c r="N29" s="34">
        <f t="shared" si="40"/>
        <v>0</v>
      </c>
      <c r="O29" s="36">
        <f t="shared" si="40"/>
        <v>0</v>
      </c>
      <c r="P29" s="36">
        <f t="shared" si="40"/>
        <v>0</v>
      </c>
      <c r="Q29" s="18">
        <v>0</v>
      </c>
      <c r="R29" s="18">
        <v>0</v>
      </c>
    </row>
    <row r="30" spans="1:18" ht="16.5" x14ac:dyDescent="0.25">
      <c r="B30" s="20" t="s">
        <v>27</v>
      </c>
      <c r="C30" s="11"/>
      <c r="D30" s="11"/>
      <c r="E30" s="37">
        <f t="shared" ref="E30:P30" si="43">E6+E24+E26</f>
        <v>58376.700000000004</v>
      </c>
      <c r="F30" s="37">
        <f t="shared" si="43"/>
        <v>25458</v>
      </c>
      <c r="G30" s="37">
        <f t="shared" si="43"/>
        <v>32335.200000000001</v>
      </c>
      <c r="H30" s="37">
        <f t="shared" si="43"/>
        <v>583.49999999999989</v>
      </c>
      <c r="I30" s="37">
        <f t="shared" si="43"/>
        <v>47490.3</v>
      </c>
      <c r="J30" s="37">
        <f t="shared" si="43"/>
        <v>25457.8</v>
      </c>
      <c r="K30" s="37">
        <f t="shared" si="43"/>
        <v>21247.600000000002</v>
      </c>
      <c r="L30" s="37">
        <f t="shared" si="43"/>
        <v>784.90000000000009</v>
      </c>
      <c r="M30" s="37">
        <f t="shared" si="43"/>
        <v>47490.3</v>
      </c>
      <c r="N30" s="37">
        <f t="shared" si="43"/>
        <v>25457.8</v>
      </c>
      <c r="O30" s="37">
        <f t="shared" si="43"/>
        <v>21247.600000000002</v>
      </c>
      <c r="P30" s="37">
        <f t="shared" si="43"/>
        <v>784.90000000000009</v>
      </c>
      <c r="Q30" s="19">
        <f>I30/E30</f>
        <v>0.81351463854585815</v>
      </c>
      <c r="R30" s="19">
        <f>M30/E30</f>
        <v>0.81351463854585815</v>
      </c>
    </row>
    <row r="32" spans="1:18" x14ac:dyDescent="0.25">
      <c r="E32" s="17"/>
      <c r="G32" s="17"/>
      <c r="I32" s="43">
        <f>'[2]без учета счетов бюджета'!$AH$99</f>
        <v>1650900</v>
      </c>
    </row>
    <row r="33" spans="5:9" x14ac:dyDescent="0.25">
      <c r="E33" s="42">
        <f>'[2]без учета счетов бюджета'!$W$99</f>
        <v>53336100</v>
      </c>
      <c r="I33" s="44"/>
    </row>
    <row r="34" spans="5:9" x14ac:dyDescent="0.25">
      <c r="I34" s="44">
        <f>I32/1000-I30</f>
        <v>-45839.4</v>
      </c>
    </row>
    <row r="35" spans="5:9" x14ac:dyDescent="0.25">
      <c r="E35" s="2">
        <f>E33/1000-E30</f>
        <v>-5040.6000000000058</v>
      </c>
    </row>
    <row r="56" ht="30.75" customHeight="1" x14ac:dyDescent="0.25"/>
    <row r="58" ht="18.75" customHeight="1" x14ac:dyDescent="0.25"/>
    <row r="59" ht="18.75" customHeight="1" x14ac:dyDescent="0.25"/>
    <row r="62" ht="18.75" customHeight="1" x14ac:dyDescent="0.25"/>
    <row r="64" ht="18.75" customHeight="1" x14ac:dyDescent="0.25"/>
    <row r="65" ht="18.75" customHeight="1" x14ac:dyDescent="0.25"/>
  </sheetData>
  <mergeCells count="15">
    <mergeCell ref="B6:D6"/>
    <mergeCell ref="B24:D24"/>
    <mergeCell ref="B26:D26"/>
    <mergeCell ref="B22:D22"/>
    <mergeCell ref="A1:R1"/>
    <mergeCell ref="A2:R2"/>
    <mergeCell ref="A3:A4"/>
    <mergeCell ref="B3:B4"/>
    <mergeCell ref="C3:C4"/>
    <mergeCell ref="D3:D4"/>
    <mergeCell ref="M3:P3"/>
    <mergeCell ref="Q3:Q4"/>
    <mergeCell ref="R3:R4"/>
    <mergeCell ref="E3:H3"/>
    <mergeCell ref="I3:L3"/>
  </mergeCells>
  <pageMargins left="0.39370078740157483" right="0.39370078740157483" top="0.39370078740157483" bottom="0.39370078740157483" header="0.31496062992125984" footer="0.31496062992125984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1"/>
  <sheetViews>
    <sheetView zoomScale="70" zoomScaleNormal="70" zoomScaleSheetLayoutView="90" workbookViewId="0">
      <selection activeCell="B8" sqref="B8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9" style="1" customWidth="1"/>
    <col min="7" max="7" width="25.42578125" style="1" customWidth="1"/>
    <col min="8" max="8" width="19.5703125" style="1" customWidth="1"/>
    <col min="9" max="9" width="18.570312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41.25" customHeight="1" x14ac:dyDescent="0.25">
      <c r="A1" s="79" t="s">
        <v>40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13" ht="24" customHeight="1" x14ac:dyDescent="0.25">
      <c r="A2" s="79" t="s">
        <v>77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ht="24" customHeight="1" x14ac:dyDescent="0.25">
      <c r="A3" s="80" t="s">
        <v>10</v>
      </c>
      <c r="B3" s="80" t="s">
        <v>11</v>
      </c>
      <c r="C3" s="81" t="s">
        <v>12</v>
      </c>
      <c r="D3" s="82"/>
      <c r="E3" s="80" t="s">
        <v>13</v>
      </c>
      <c r="F3" s="80" t="s">
        <v>14</v>
      </c>
      <c r="G3" s="80" t="s">
        <v>15</v>
      </c>
      <c r="H3" s="80" t="s">
        <v>16</v>
      </c>
      <c r="I3" s="83" t="s">
        <v>51</v>
      </c>
      <c r="J3" s="83" t="s">
        <v>17</v>
      </c>
      <c r="K3" s="80" t="s">
        <v>18</v>
      </c>
      <c r="L3" s="80"/>
      <c r="M3" s="80"/>
    </row>
    <row r="4" spans="1:13" ht="15" customHeight="1" x14ac:dyDescent="0.25">
      <c r="A4" s="80"/>
      <c r="B4" s="80"/>
      <c r="C4" s="83" t="s">
        <v>19</v>
      </c>
      <c r="D4" s="83" t="s">
        <v>20</v>
      </c>
      <c r="E4" s="80"/>
      <c r="F4" s="80"/>
      <c r="G4" s="80"/>
      <c r="H4" s="80"/>
      <c r="I4" s="84"/>
      <c r="J4" s="84"/>
      <c r="K4" s="80" t="s">
        <v>21</v>
      </c>
      <c r="L4" s="83" t="s">
        <v>22</v>
      </c>
      <c r="M4" s="80" t="s">
        <v>23</v>
      </c>
    </row>
    <row r="5" spans="1:13" ht="31.5" customHeight="1" x14ac:dyDescent="0.25">
      <c r="A5" s="80"/>
      <c r="B5" s="80"/>
      <c r="C5" s="85"/>
      <c r="D5" s="85"/>
      <c r="E5" s="80"/>
      <c r="F5" s="80"/>
      <c r="G5" s="80"/>
      <c r="H5" s="80"/>
      <c r="I5" s="85"/>
      <c r="J5" s="85"/>
      <c r="K5" s="80"/>
      <c r="L5" s="85"/>
      <c r="M5" s="80"/>
    </row>
    <row r="6" spans="1:13" x14ac:dyDescent="0.25">
      <c r="A6" s="25">
        <v>1</v>
      </c>
      <c r="B6" s="25">
        <v>2</v>
      </c>
      <c r="C6" s="25">
        <f>B6+1</f>
        <v>3</v>
      </c>
      <c r="D6" s="25">
        <f t="shared" ref="D6:K6" si="0">C6+1</f>
        <v>4</v>
      </c>
      <c r="E6" s="25">
        <v>3</v>
      </c>
      <c r="F6" s="25">
        <f t="shared" si="0"/>
        <v>4</v>
      </c>
      <c r="G6" s="25">
        <f t="shared" si="0"/>
        <v>5</v>
      </c>
      <c r="H6" s="25">
        <f t="shared" si="0"/>
        <v>6</v>
      </c>
      <c r="I6" s="25">
        <f t="shared" si="0"/>
        <v>7</v>
      </c>
      <c r="J6" s="25">
        <f t="shared" si="0"/>
        <v>8</v>
      </c>
      <c r="K6" s="25">
        <f t="shared" si="0"/>
        <v>9</v>
      </c>
      <c r="L6" s="25">
        <v>10</v>
      </c>
      <c r="M6" s="25">
        <v>11</v>
      </c>
    </row>
    <row r="7" spans="1:13" s="6" customFormat="1" ht="29.25" customHeight="1" x14ac:dyDescent="0.25">
      <c r="A7" s="29">
        <v>1</v>
      </c>
      <c r="B7" s="89" t="s">
        <v>63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1"/>
    </row>
    <row r="8" spans="1:13" s="6" customFormat="1" ht="49.5" customHeight="1" x14ac:dyDescent="0.25">
      <c r="A8" s="29" t="s">
        <v>64</v>
      </c>
      <c r="B8" s="30" t="s">
        <v>45</v>
      </c>
      <c r="C8" s="31"/>
      <c r="D8" s="5"/>
      <c r="E8" s="58" t="s">
        <v>71</v>
      </c>
      <c r="F8" s="55" t="s">
        <v>72</v>
      </c>
      <c r="G8" s="54" t="s">
        <v>52</v>
      </c>
      <c r="H8" s="32">
        <v>45194</v>
      </c>
      <c r="I8" s="13">
        <v>589666.32999999996</v>
      </c>
      <c r="J8" s="14"/>
      <c r="K8" s="16">
        <f>M8</f>
        <v>5707.4000000000005</v>
      </c>
      <c r="L8" s="15"/>
      <c r="M8" s="56">
        <f>'Подпрограмма 2'!I10</f>
        <v>5707.4000000000005</v>
      </c>
    </row>
    <row r="9" spans="1:13" s="6" customFormat="1" ht="66" customHeight="1" x14ac:dyDescent="0.25">
      <c r="A9" s="66" t="s">
        <v>65</v>
      </c>
      <c r="B9" s="45" t="s">
        <v>53</v>
      </c>
      <c r="C9" s="45"/>
      <c r="D9" s="45"/>
      <c r="E9" s="28" t="s">
        <v>66</v>
      </c>
      <c r="F9" s="28" t="s">
        <v>67</v>
      </c>
      <c r="G9" s="28" t="s">
        <v>52</v>
      </c>
      <c r="H9" s="59">
        <v>45184</v>
      </c>
      <c r="I9" s="46">
        <v>11163900</v>
      </c>
      <c r="J9" s="28"/>
      <c r="K9" s="16">
        <f t="shared" ref="K9:K10" si="1">M9</f>
        <v>0</v>
      </c>
      <c r="L9" s="28"/>
      <c r="M9" s="57">
        <v>0</v>
      </c>
    </row>
    <row r="10" spans="1:13" s="6" customFormat="1" ht="66" customHeight="1" x14ac:dyDescent="0.25">
      <c r="A10" s="29" t="s">
        <v>70</v>
      </c>
      <c r="B10" s="45" t="s">
        <v>68</v>
      </c>
      <c r="C10" s="45"/>
      <c r="D10" s="45"/>
      <c r="E10" s="28" t="s">
        <v>73</v>
      </c>
      <c r="F10" s="28" t="s">
        <v>74</v>
      </c>
      <c r="G10" s="28" t="s">
        <v>52</v>
      </c>
      <c r="H10" s="59" t="s">
        <v>75</v>
      </c>
      <c r="I10" s="46">
        <v>17433333.329999998</v>
      </c>
      <c r="J10" s="28"/>
      <c r="K10" s="16">
        <f t="shared" si="1"/>
        <v>666.2</v>
      </c>
      <c r="L10" s="28"/>
      <c r="M10" s="57">
        <f>'Подпрограмма 2'!I18</f>
        <v>666.2</v>
      </c>
    </row>
    <row r="11" spans="1:13" ht="15" customHeight="1" x14ac:dyDescent="0.25">
      <c r="A11" s="86" t="s">
        <v>24</v>
      </c>
      <c r="B11" s="87"/>
      <c r="C11" s="87"/>
      <c r="D11" s="87"/>
      <c r="E11" s="87"/>
      <c r="F11" s="87"/>
      <c r="G11" s="87"/>
      <c r="H11" s="87"/>
      <c r="I11" s="88"/>
      <c r="J11" s="3"/>
      <c r="K11" s="3">
        <f>SUM(K7:K10)</f>
        <v>6373.6</v>
      </c>
      <c r="L11" s="3">
        <f>SUM(L7:L10)</f>
        <v>0</v>
      </c>
      <c r="M11" s="3">
        <f>SUM(M7:M10)</f>
        <v>6373.6</v>
      </c>
    </row>
  </sheetData>
  <mergeCells count="19">
    <mergeCell ref="A11:I11"/>
    <mergeCell ref="J3:J5"/>
    <mergeCell ref="K3:M3"/>
    <mergeCell ref="C4:C5"/>
    <mergeCell ref="D4:D5"/>
    <mergeCell ref="K4:K5"/>
    <mergeCell ref="L4:L5"/>
    <mergeCell ref="M4:M5"/>
    <mergeCell ref="B7:M7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39370078740157483" right="0.39370078740157483" top="0.39370078740157483" bottom="0.3937007874015748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2023-07-24T11:25:53Z</cp:lastPrinted>
  <dcterms:created xsi:type="dcterms:W3CDTF">2015-07-01T06:08:23Z</dcterms:created>
  <dcterms:modified xsi:type="dcterms:W3CDTF">2024-03-27T07:50:34Z</dcterms:modified>
</cp:coreProperties>
</file>