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1.2024\"/>
    </mc:Choice>
  </mc:AlternateContent>
  <bookViews>
    <workbookView xWindow="720" yWindow="4125" windowWidth="19440" windowHeight="8580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(2)'!$A$1:$N$11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(2)'!$A$1:$N$11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(2)'!$A$1:$N$11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(2)'!$A$1:$N$11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Теплоснабжение'!$A$1:$O$10</definedName>
    <definedName name="_xlnm.Print_Area" localSheetId="1">'МП Теплоснабжение (2)'!$A$1:$M$11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K9" i="19" l="1"/>
  <c r="H9" i="19"/>
  <c r="M9" i="19"/>
  <c r="L11" i="20" l="1"/>
  <c r="M10" i="20"/>
  <c r="K10" i="20" s="1"/>
  <c r="F10" i="19" l="1"/>
  <c r="I10" i="19"/>
  <c r="L10" i="19"/>
  <c r="G9" i="19"/>
  <c r="J11" i="20" l="1"/>
  <c r="B7" i="20"/>
  <c r="M7" i="20"/>
  <c r="K7" i="20" l="1"/>
  <c r="K11" i="20" s="1"/>
  <c r="M11" i="20"/>
  <c r="M7" i="19"/>
  <c r="G8" i="19" l="1"/>
  <c r="H8" i="19"/>
  <c r="I8" i="19"/>
  <c r="J8" i="19"/>
  <c r="K8" i="19"/>
  <c r="L8" i="19"/>
  <c r="M8" i="19"/>
  <c r="F8" i="19"/>
  <c r="E9" i="19" l="1"/>
  <c r="N9" i="19" l="1"/>
  <c r="O9" i="19"/>
  <c r="K7" i="19"/>
  <c r="H7" i="19"/>
  <c r="E8" i="19" l="1"/>
  <c r="O8" i="19" l="1"/>
  <c r="N8" i="19"/>
  <c r="H6" i="19"/>
  <c r="H10" i="19" s="1"/>
  <c r="I6" i="19"/>
  <c r="J6" i="19"/>
  <c r="J10" i="19" s="1"/>
  <c r="K6" i="19"/>
  <c r="K10" i="19" s="1"/>
  <c r="L6" i="19"/>
  <c r="M6" i="19"/>
  <c r="M10" i="19" s="1"/>
  <c r="F6" i="19"/>
  <c r="G6" i="19"/>
  <c r="G10" i="19" s="1"/>
  <c r="E7" i="19"/>
  <c r="O7" i="19" l="1"/>
  <c r="N7" i="19"/>
  <c r="E6" i="19" l="1"/>
  <c r="E10" i="19" s="1"/>
  <c r="N6" i="19" l="1"/>
  <c r="O6" i="19"/>
  <c r="B7" i="22"/>
  <c r="M8" i="22"/>
  <c r="K8" i="22" s="1"/>
  <c r="K7" i="22"/>
  <c r="O10" i="19" l="1"/>
  <c r="N10" i="19"/>
  <c r="J9" i="22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<sst xmlns="http://schemas.openxmlformats.org/spreadsheetml/2006/main" count="85" uniqueCount="57">
  <si>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</si>
  <si>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</si>
  <si>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</si>
  <si>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</si>
  <si>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</si>
  <si>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</si>
  <si>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</si>
  <si>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</si>
  <si>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</si>
  <si>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</si>
  <si>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</si>
  <si>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</si>
  <si>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</si>
  <si>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</si>
  <si>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</si>
  <si>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</si>
  <si>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</si>
  <si>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</si>
  <si>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</si>
  <si>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</si>
  <si>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</si>
  <si>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</si>
  <si>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</si>
  <si>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</si>
  <si>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</si>
  <si>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</si>
  <si>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</si>
  <si>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</si>
  <si>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</si>
  <si>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</si>
  <si>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</si>
  <si>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</si>
  <si>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</si>
  <si>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</si>
  <si>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</si>
  <si>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</si>
  <si>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</si>
  <si>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План на 2023 год</t>
  </si>
  <si>
    <t>Раздел 2.  Реконструкция объектов теплоснабжения</t>
  </si>
  <si>
    <t>1</t>
  </si>
  <si>
    <t>1.1</t>
  </si>
  <si>
    <t>2</t>
  </si>
  <si>
    <t>Реконструкция тепловой сети от котельной № 2 в с. Оксино</t>
  </si>
  <si>
    <t>МП ЗР "Севержилкомсервис"</t>
  </si>
  <si>
    <t>районный бюджет</t>
  </si>
  <si>
    <t>Цена по контракту,руб.</t>
  </si>
  <si>
    <t>0043-Д-23/Г29-0061980/69-01 от 22.06.2023 (экспертиза ПД ТС Харута)</t>
  </si>
  <si>
    <t>0044-Д-23/Г29-0061981/69-01 от 22.06.2023(экспертиза ПД модернизация центр.кот Харута)</t>
  </si>
  <si>
    <t>055-Д-23/Г29-0066042/69-01 от 25.08.2023 (экспертиза ТС Хорей-Вер)</t>
  </si>
  <si>
    <t>Департамент внутреннего контроля и надзора НАО</t>
  </si>
  <si>
    <t>по состоянию на 01 января 2024 года (с начала года нарастающим итогом)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</si>
  <si>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</si>
  <si>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</si>
  <si>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2.1.</t>
  </si>
  <si>
    <t>№ 118/2023 от 04.09.2023</t>
  </si>
  <si>
    <t>ИП Ягодаров алексей александрович</t>
  </si>
  <si>
    <t>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</si>
</sst>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  <numFmt numFmtId="170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6" fontId="5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8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7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10"/>
  <sheetViews>
    <sheetView tabSelected="1" view="pageBreakPreview" zoomScale="75" zoomScaleNormal="75" zoomScaleSheetLayoutView="75" workbookViewId="0">
      <selection activeCell="H3" sqref="H3:J3"/>
    </sheetView>
  </sheetViews>
  <sheetFormatPr defaultRowHeight="16.5" x14ac:dyDescent="0.25"/>
  <cols>
    <col min="1" max="1" width="7.5703125" style="1" customWidth="1"/>
    <col min="2" max="2" width="47.140625" style="1" customWidth="1"/>
    <col min="3" max="3" width="22.7109375" style="1" customWidth="1"/>
    <col min="4" max="4" width="25.85546875" style="1" customWidth="1"/>
    <col min="5" max="7" width="16.85546875" style="1" customWidth="1"/>
    <col min="8" max="8" width="14.85546875" style="1" customWidth="1"/>
    <col min="9" max="9" width="15.28515625" style="1" customWidth="1"/>
    <col min="10" max="10" width="16.42578125" style="1" customWidth="1"/>
    <col min="11" max="11" width="15.85546875" style="1" customWidth="1"/>
    <col min="12" max="12" width="13.85546875" style="1" customWidth="1"/>
    <col min="13" max="13" width="14.85546875" style="1" customWidth="1"/>
    <col min="14" max="14" width="25.85546875" style="1" customWidth="1"/>
    <col min="15" max="15" width="26.140625" style="1" customWidth="1"/>
    <col min="16" max="16384" width="9.140625" style="1"/>
  </cols>
  <sheetData>
    <row r="1" spans="1:15" ht="51" customHeight="1" x14ac:dyDescent="0.25">
      <c r="A1" s="47" t="s">
        <v>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18.75" customHeight="1" x14ac:dyDescent="0.25">
      <c r="A2" s="48" t="s">
        <v>50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9"/>
    </row>
    <row r="3" spans="1:15" s="2" customFormat="1" ht="53.25" customHeight="1" x14ac:dyDescent="0.25">
      <c r="A3" s="50" t="s">
        <v>8</v>
      </c>
      <c r="B3" s="50" t="s">
        <v>6</v>
      </c>
      <c r="C3" s="50" t="s">
        <v>2</v>
      </c>
      <c r="D3" s="50" t="s">
        <v>7</v>
      </c>
      <c r="E3" s="50" t="s">
        <v>37</v>
      </c>
      <c r="F3" s="50"/>
      <c r="G3" s="50"/>
      <c r="H3" s="50" t="s">
        <v>3</v>
      </c>
      <c r="I3" s="50"/>
      <c r="J3" s="50"/>
      <c r="K3" s="50" t="s">
        <v>4</v>
      </c>
      <c r="L3" s="50"/>
      <c r="M3" s="50"/>
      <c r="N3" s="50" t="s">
        <v>51</v>
      </c>
      <c r="O3" s="50" t="s">
        <v>52</v>
      </c>
    </row>
    <row r="4" spans="1:15" s="2" customFormat="1" ht="59.25" customHeight="1" x14ac:dyDescent="0.25">
      <c r="A4" s="50"/>
      <c r="B4" s="50"/>
      <c r="C4" s="50"/>
      <c r="D4" s="50"/>
      <c r="E4" s="15" t="s">
        <v>0</v>
      </c>
      <c r="F4" s="15" t="s">
        <v>5</v>
      </c>
      <c r="G4" s="15" t="s">
        <v>44</v>
      </c>
      <c r="H4" s="15" t="s">
        <v>0</v>
      </c>
      <c r="I4" s="15" t="s">
        <v>5</v>
      </c>
      <c r="J4" s="35" t="s">
        <v>44</v>
      </c>
      <c r="K4" s="15" t="s">
        <v>0</v>
      </c>
      <c r="L4" s="15" t="s">
        <v>5</v>
      </c>
      <c r="M4" s="35" t="s">
        <v>44</v>
      </c>
      <c r="N4" s="50"/>
      <c r="O4" s="50"/>
    </row>
    <row r="5" spans="1:15" s="2" customFormat="1" ht="22.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40">
        <v>8</v>
      </c>
      <c r="I5" s="40">
        <v>9</v>
      </c>
      <c r="J5" s="40">
        <v>10</v>
      </c>
      <c r="K5" s="40">
        <v>11</v>
      </c>
      <c r="L5" s="40">
        <v>12</v>
      </c>
      <c r="M5" s="40">
        <v>13</v>
      </c>
      <c r="N5" s="40">
        <v>14</v>
      </c>
      <c r="O5" s="40">
        <v>15</v>
      </c>
    </row>
    <row r="6" spans="1:15" s="2" customFormat="1" ht="30" customHeight="1" x14ac:dyDescent="0.25">
      <c r="A6" s="32" t="s">
        <v>39</v>
      </c>
      <c r="B6" s="43" t="s">
        <v>35</v>
      </c>
      <c r="C6" s="43"/>
      <c r="D6" s="43"/>
      <c r="E6" s="3">
        <f>F6+G6</f>
        <v>109.7</v>
      </c>
      <c r="F6" s="16">
        <f t="shared" ref="F6:M6" si="0">SUM(F7:F7)</f>
        <v>0</v>
      </c>
      <c r="G6" s="16">
        <f t="shared" si="0"/>
        <v>109.7</v>
      </c>
      <c r="H6" s="16">
        <f t="shared" si="0"/>
        <v>109.6</v>
      </c>
      <c r="I6" s="16">
        <f t="shared" si="0"/>
        <v>0</v>
      </c>
      <c r="J6" s="16">
        <f t="shared" si="0"/>
        <v>109.6</v>
      </c>
      <c r="K6" s="16">
        <f t="shared" si="0"/>
        <v>109.6</v>
      </c>
      <c r="L6" s="16">
        <f t="shared" si="0"/>
        <v>0</v>
      </c>
      <c r="M6" s="16">
        <f t="shared" si="0"/>
        <v>109.6</v>
      </c>
      <c r="N6" s="12">
        <f>H6/E6</f>
        <v>0.99908842297174105</v>
      </c>
      <c r="O6" s="12">
        <f>K6/E6</f>
        <v>0.99908842297174105</v>
      </c>
    </row>
    <row r="7" spans="1:15" s="2" customFormat="1" ht="74.25" customHeight="1" x14ac:dyDescent="0.25">
      <c r="A7" s="33" t="s">
        <v>40</v>
      </c>
      <c r="B7" s="29" t="s">
        <v>36</v>
      </c>
      <c r="C7" s="26" t="s">
        <v>9</v>
      </c>
      <c r="D7" s="26" t="s">
        <v>1</v>
      </c>
      <c r="E7" s="28">
        <f t="shared" ref="E7" si="1">F7+G7</f>
        <v>109.7</v>
      </c>
      <c r="F7" s="30">
        <v>0</v>
      </c>
      <c r="G7" s="31">
        <v>109.7</v>
      </c>
      <c r="H7" s="34">
        <f>J7</f>
        <v>109.6</v>
      </c>
      <c r="I7" s="34">
        <v>0</v>
      </c>
      <c r="J7" s="34">
        <v>109.6</v>
      </c>
      <c r="K7" s="34">
        <f>M7</f>
        <v>109.6</v>
      </c>
      <c r="L7" s="34">
        <v>0</v>
      </c>
      <c r="M7" s="34">
        <f>J7</f>
        <v>109.6</v>
      </c>
      <c r="N7" s="4">
        <f t="shared" ref="N7:N10" si="2">H7/E7</f>
        <v>0.99908842297174105</v>
      </c>
      <c r="O7" s="4">
        <f t="shared" ref="O7:O10" si="3">K7/E7</f>
        <v>0.99908842297174105</v>
      </c>
    </row>
    <row r="8" spans="1:15" s="2" customFormat="1" ht="30" customHeight="1" x14ac:dyDescent="0.25">
      <c r="A8" s="33" t="s">
        <v>41</v>
      </c>
      <c r="B8" s="43" t="s">
        <v>38</v>
      </c>
      <c r="C8" s="43"/>
      <c r="D8" s="43"/>
      <c r="E8" s="3">
        <f t="shared" ref="E8:E9" si="4">F8+G8</f>
        <v>6345.7000000000007</v>
      </c>
      <c r="F8" s="16">
        <f t="shared" ref="F8:M8" si="5">SUM(F9:F9)</f>
        <v>0</v>
      </c>
      <c r="G8" s="16">
        <f t="shared" si="5"/>
        <v>6345.7000000000007</v>
      </c>
      <c r="H8" s="16">
        <f t="shared" si="5"/>
        <v>6345.7</v>
      </c>
      <c r="I8" s="16">
        <f t="shared" si="5"/>
        <v>0</v>
      </c>
      <c r="J8" s="16">
        <f t="shared" si="5"/>
        <v>6345.7</v>
      </c>
      <c r="K8" s="16">
        <f t="shared" si="5"/>
        <v>6345.7</v>
      </c>
      <c r="L8" s="16">
        <f t="shared" si="5"/>
        <v>0</v>
      </c>
      <c r="M8" s="16">
        <f t="shared" si="5"/>
        <v>6345.7</v>
      </c>
      <c r="N8" s="12">
        <f t="shared" si="2"/>
        <v>0.99999999999999989</v>
      </c>
      <c r="O8" s="12">
        <f t="shared" si="3"/>
        <v>0.99999999999999989</v>
      </c>
    </row>
    <row r="9" spans="1:15" s="2" customFormat="1" ht="59.25" customHeight="1" x14ac:dyDescent="0.25">
      <c r="A9" s="33" t="s">
        <v>53</v>
      </c>
      <c r="B9" s="29" t="s">
        <v>42</v>
      </c>
      <c r="C9" s="26" t="s">
        <v>9</v>
      </c>
      <c r="D9" s="26" t="s">
        <v>43</v>
      </c>
      <c r="E9" s="28">
        <f t="shared" si="4"/>
        <v>6345.7000000000007</v>
      </c>
      <c r="F9" s="31">
        <v>0</v>
      </c>
      <c r="G9" s="31">
        <f>8517.7-2172</f>
        <v>6345.7000000000007</v>
      </c>
      <c r="H9" s="34">
        <f>J9</f>
        <v>6345.7</v>
      </c>
      <c r="I9" s="30">
        <v>0</v>
      </c>
      <c r="J9" s="34">
        <v>6345.7</v>
      </c>
      <c r="K9" s="34">
        <f>M9</f>
        <v>6345.7</v>
      </c>
      <c r="L9" s="30">
        <v>0</v>
      </c>
      <c r="M9" s="34">
        <f>J9</f>
        <v>6345.7</v>
      </c>
      <c r="N9" s="4">
        <f t="shared" si="2"/>
        <v>0.99999999999999989</v>
      </c>
      <c r="O9" s="4">
        <f t="shared" si="3"/>
        <v>0.99999999999999989</v>
      </c>
    </row>
    <row r="10" spans="1:15" x14ac:dyDescent="0.25">
      <c r="A10" s="33"/>
      <c r="B10" s="44" t="s">
        <v>27</v>
      </c>
      <c r="C10" s="45"/>
      <c r="D10" s="46"/>
      <c r="E10" s="17">
        <f>E6+E8</f>
        <v>6455.4000000000005</v>
      </c>
      <c r="F10" s="17">
        <f t="shared" ref="F10:M10" si="6">F6+F8</f>
        <v>0</v>
      </c>
      <c r="G10" s="17">
        <f t="shared" si="6"/>
        <v>6455.4000000000005</v>
      </c>
      <c r="H10" s="17">
        <f t="shared" si="6"/>
        <v>6455.3</v>
      </c>
      <c r="I10" s="17">
        <f t="shared" si="6"/>
        <v>0</v>
      </c>
      <c r="J10" s="17">
        <f t="shared" si="6"/>
        <v>6455.3</v>
      </c>
      <c r="K10" s="17">
        <f t="shared" si="6"/>
        <v>6455.3</v>
      </c>
      <c r="L10" s="17">
        <f t="shared" si="6"/>
        <v>0</v>
      </c>
      <c r="M10" s="17">
        <f t="shared" si="6"/>
        <v>6455.3</v>
      </c>
      <c r="N10" s="12">
        <f t="shared" si="2"/>
        <v>0.99998450909316228</v>
      </c>
      <c r="O10" s="12">
        <f t="shared" si="3"/>
        <v>0.99998450909316228</v>
      </c>
    </row>
  </sheetData>
  <mergeCells count="14">
    <mergeCell ref="B6:D6"/>
    <mergeCell ref="B10:D10"/>
    <mergeCell ref="A1:O1"/>
    <mergeCell ref="A2:O2"/>
    <mergeCell ref="A3:A4"/>
    <mergeCell ref="B3:B4"/>
    <mergeCell ref="C3:C4"/>
    <mergeCell ref="D3:D4"/>
    <mergeCell ref="E3:G3"/>
    <mergeCell ref="H3:J3"/>
    <mergeCell ref="K3:M3"/>
    <mergeCell ref="N3:N4"/>
    <mergeCell ref="O3:O4"/>
    <mergeCell ref="B8:D8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1"/>
  <sheetViews>
    <sheetView view="pageBreakPreview" zoomScale="90" zoomScaleNormal="100" zoomScaleSheetLayoutView="90" workbookViewId="0">
      <selection activeCell="I10" sqref="I10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32.5703125" style="5" customWidth="1"/>
    <col min="6" max="6" width="21.140625" style="5" customWidth="1"/>
    <col min="7" max="7" width="17.140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51" t="str">
        <f>'МП Теплоснабжение'!A1:O1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24" customHeight="1" x14ac:dyDescent="0.25">
      <c r="A2" s="51" t="s">
        <v>50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ht="24" customHeight="1" x14ac:dyDescent="0.25">
      <c r="A3" s="52" t="s">
        <v>10</v>
      </c>
      <c r="B3" s="52" t="s">
        <v>11</v>
      </c>
      <c r="C3" s="53" t="s">
        <v>12</v>
      </c>
      <c r="D3" s="54"/>
      <c r="E3" s="52" t="s">
        <v>13</v>
      </c>
      <c r="F3" s="52" t="s">
        <v>14</v>
      </c>
      <c r="G3" s="52" t="s">
        <v>15</v>
      </c>
      <c r="H3" s="52" t="s">
        <v>16</v>
      </c>
      <c r="I3" s="55" t="s">
        <v>45</v>
      </c>
      <c r="J3" s="55" t="s">
        <v>17</v>
      </c>
      <c r="K3" s="52" t="s">
        <v>18</v>
      </c>
      <c r="L3" s="52"/>
      <c r="M3" s="52"/>
    </row>
    <row r="4" spans="1:13" ht="15" customHeight="1" x14ac:dyDescent="0.25">
      <c r="A4" s="52"/>
      <c r="B4" s="52"/>
      <c r="C4" s="55" t="s">
        <v>19</v>
      </c>
      <c r="D4" s="55" t="s">
        <v>20</v>
      </c>
      <c r="E4" s="52"/>
      <c r="F4" s="52"/>
      <c r="G4" s="52"/>
      <c r="H4" s="52"/>
      <c r="I4" s="56"/>
      <c r="J4" s="56"/>
      <c r="K4" s="52" t="s">
        <v>21</v>
      </c>
      <c r="L4" s="55" t="s">
        <v>22</v>
      </c>
      <c r="M4" s="52" t="s">
        <v>23</v>
      </c>
    </row>
    <row r="5" spans="1:13" ht="31.5" customHeight="1" x14ac:dyDescent="0.25">
      <c r="A5" s="52"/>
      <c r="B5" s="52"/>
      <c r="C5" s="57"/>
      <c r="D5" s="57"/>
      <c r="E5" s="52"/>
      <c r="F5" s="52"/>
      <c r="G5" s="52"/>
      <c r="H5" s="52"/>
      <c r="I5" s="57"/>
      <c r="J5" s="57"/>
      <c r="K5" s="52"/>
      <c r="L5" s="57"/>
      <c r="M5" s="52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54" customHeight="1" x14ac:dyDescent="0.25">
      <c r="A7" s="61">
        <v>1</v>
      </c>
      <c r="B7" s="64" t="str">
        <f>'МП Теплоснабжение'!B7</f>
        <v xml:space="preserve">Прохождение государственной экспертизы и проверка достоверности определения сметной стоимости объекта капитального строительства </v>
      </c>
      <c r="C7" s="10"/>
      <c r="D7" s="10"/>
      <c r="E7" s="37" t="s">
        <v>46</v>
      </c>
      <c r="F7" s="67" t="s">
        <v>49</v>
      </c>
      <c r="G7" s="36" t="s">
        <v>1</v>
      </c>
      <c r="H7" s="39">
        <v>2023</v>
      </c>
      <c r="I7" s="38">
        <v>45719</v>
      </c>
      <c r="J7" s="27"/>
      <c r="K7" s="61">
        <f t="shared" ref="K7" si="1">M7</f>
        <v>109.6</v>
      </c>
      <c r="L7" s="27"/>
      <c r="M7" s="61">
        <f>'МП Теплоснабжение'!J7</f>
        <v>109.6</v>
      </c>
    </row>
    <row r="8" spans="1:13" s="11" customFormat="1" ht="52.5" customHeight="1" x14ac:dyDescent="0.25">
      <c r="A8" s="62"/>
      <c r="B8" s="65"/>
      <c r="C8" s="10"/>
      <c r="D8" s="10"/>
      <c r="E8" s="37" t="s">
        <v>47</v>
      </c>
      <c r="F8" s="68"/>
      <c r="G8" s="36" t="s">
        <v>1</v>
      </c>
      <c r="H8" s="39">
        <v>2023</v>
      </c>
      <c r="I8" s="38">
        <v>42855</v>
      </c>
      <c r="J8" s="27"/>
      <c r="K8" s="62"/>
      <c r="L8" s="27"/>
      <c r="M8" s="62"/>
    </row>
    <row r="9" spans="1:13" s="11" customFormat="1" ht="52.5" customHeight="1" x14ac:dyDescent="0.25">
      <c r="A9" s="63"/>
      <c r="B9" s="66"/>
      <c r="C9" s="10"/>
      <c r="D9" s="10"/>
      <c r="E9" s="37" t="s">
        <v>48</v>
      </c>
      <c r="F9" s="69"/>
      <c r="G9" s="36" t="s">
        <v>1</v>
      </c>
      <c r="H9" s="39">
        <v>2023</v>
      </c>
      <c r="I9" s="7">
        <v>21084</v>
      </c>
      <c r="J9" s="27"/>
      <c r="K9" s="63"/>
      <c r="L9" s="27"/>
      <c r="M9" s="63"/>
    </row>
    <row r="10" spans="1:13" s="11" customFormat="1" ht="52.5" customHeight="1" x14ac:dyDescent="0.25">
      <c r="A10" s="36">
        <v>2</v>
      </c>
      <c r="B10" s="14" t="s">
        <v>42</v>
      </c>
      <c r="C10" s="10"/>
      <c r="D10" s="10"/>
      <c r="E10" s="18" t="s">
        <v>54</v>
      </c>
      <c r="F10" s="9" t="s">
        <v>55</v>
      </c>
      <c r="G10" s="36" t="s">
        <v>43</v>
      </c>
      <c r="H10" s="39" t="s">
        <v>56</v>
      </c>
      <c r="I10" s="42">
        <v>6345686.5</v>
      </c>
      <c r="J10" s="27"/>
      <c r="K10" s="36">
        <f>M10</f>
        <v>6345.7</v>
      </c>
      <c r="L10" s="27"/>
      <c r="M10" s="41">
        <f>'МП Теплоснабжение'!H9</f>
        <v>6345.7</v>
      </c>
    </row>
    <row r="11" spans="1:13" ht="15" customHeight="1" x14ac:dyDescent="0.25">
      <c r="A11" s="58"/>
      <c r="B11" s="59"/>
      <c r="C11" s="59"/>
      <c r="D11" s="59"/>
      <c r="E11" s="59"/>
      <c r="F11" s="59"/>
      <c r="G11" s="59"/>
      <c r="H11" s="59"/>
      <c r="I11" s="60"/>
      <c r="J11" s="8">
        <f>SUM(J7:J9)</f>
        <v>0</v>
      </c>
      <c r="K11" s="8">
        <f>SUM(K7:K10)</f>
        <v>6455.3</v>
      </c>
      <c r="L11" s="8">
        <f t="shared" ref="L11:M11" si="2">SUM(L7:L10)</f>
        <v>0</v>
      </c>
      <c r="M11" s="8">
        <f t="shared" si="2"/>
        <v>6455.3</v>
      </c>
    </row>
  </sheetData>
  <mergeCells count="23">
    <mergeCell ref="A11:I11"/>
    <mergeCell ref="J3:J5"/>
    <mergeCell ref="K3:M3"/>
    <mergeCell ref="C4:C5"/>
    <mergeCell ref="D4:D5"/>
    <mergeCell ref="K4:K5"/>
    <mergeCell ref="L4:L5"/>
    <mergeCell ref="M4:M5"/>
    <mergeCell ref="M7:M9"/>
    <mergeCell ref="K7:K9"/>
    <mergeCell ref="B7:B9"/>
    <mergeCell ref="A7:A9"/>
    <mergeCell ref="F7:F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7.7109375" style="5" customWidth="1"/>
    <col min="6" max="6" width="17.28515625" style="5" customWidth="1"/>
    <col min="7" max="7" width="16.28515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51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24" customHeight="1" x14ac:dyDescent="0.25">
      <c r="A2" s="51" t="s">
        <v>33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ht="24" customHeight="1" x14ac:dyDescent="0.25">
      <c r="A3" s="52" t="s">
        <v>10</v>
      </c>
      <c r="B3" s="52" t="s">
        <v>11</v>
      </c>
      <c r="C3" s="53" t="s">
        <v>12</v>
      </c>
      <c r="D3" s="54"/>
      <c r="E3" s="52" t="s">
        <v>13</v>
      </c>
      <c r="F3" s="52" t="s">
        <v>14</v>
      </c>
      <c r="G3" s="52" t="s">
        <v>15</v>
      </c>
      <c r="H3" s="52" t="s">
        <v>16</v>
      </c>
      <c r="I3" s="55" t="s">
        <v>25</v>
      </c>
      <c r="J3" s="55" t="s">
        <v>17</v>
      </c>
      <c r="K3" s="52" t="s">
        <v>18</v>
      </c>
      <c r="L3" s="52"/>
      <c r="M3" s="52"/>
    </row>
    <row r="4" spans="1:13" ht="15" customHeight="1" x14ac:dyDescent="0.25">
      <c r="A4" s="52"/>
      <c r="B4" s="52"/>
      <c r="C4" s="55" t="s">
        <v>19</v>
      </c>
      <c r="D4" s="55" t="s">
        <v>20</v>
      </c>
      <c r="E4" s="52"/>
      <c r="F4" s="52"/>
      <c r="G4" s="52"/>
      <c r="H4" s="52"/>
      <c r="I4" s="56"/>
      <c r="J4" s="56"/>
      <c r="K4" s="52" t="s">
        <v>21</v>
      </c>
      <c r="L4" s="55" t="s">
        <v>22</v>
      </c>
      <c r="M4" s="52" t="s">
        <v>23</v>
      </c>
    </row>
    <row r="5" spans="1:13" ht="31.5" customHeight="1" x14ac:dyDescent="0.25">
      <c r="A5" s="52"/>
      <c r="B5" s="52"/>
      <c r="C5" s="57"/>
      <c r="D5" s="57"/>
      <c r="E5" s="52"/>
      <c r="F5" s="52"/>
      <c r="G5" s="52"/>
      <c r="H5" s="52"/>
      <c r="I5" s="57"/>
      <c r="J5" s="57"/>
      <c r="K5" s="52"/>
      <c r="L5" s="57"/>
      <c r="M5" s="52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10">
        <v>1</v>
      </c>
      <c r="B7" s="61" t="e">
        <f>#REF!</f>
        <v>#REF!</v>
      </c>
      <c r="C7" s="10"/>
      <c r="D7" s="10"/>
      <c r="E7" s="9" t="s">
        <v>28</v>
      </c>
      <c r="F7" s="18" t="s">
        <v>29</v>
      </c>
      <c r="G7" s="9" t="s">
        <v>30</v>
      </c>
      <c r="H7" s="19">
        <v>43799</v>
      </c>
      <c r="I7" s="20">
        <v>1258.55</v>
      </c>
      <c r="J7" s="21">
        <v>0</v>
      </c>
      <c r="K7" s="22">
        <f>M7</f>
        <v>170.84</v>
      </c>
      <c r="L7" s="22"/>
      <c r="M7" s="22">
        <v>170.84</v>
      </c>
    </row>
    <row r="8" spans="1:13" s="11" customFormat="1" ht="63" x14ac:dyDescent="0.25">
      <c r="A8" s="10">
        <v>2</v>
      </c>
      <c r="B8" s="63"/>
      <c r="C8" s="10"/>
      <c r="D8" s="10"/>
      <c r="E8" s="14" t="s">
        <v>31</v>
      </c>
      <c r="F8" s="14" t="s">
        <v>32</v>
      </c>
      <c r="G8" s="9" t="s">
        <v>30</v>
      </c>
      <c r="H8" s="13">
        <v>43799</v>
      </c>
      <c r="I8" s="23">
        <v>77132.95</v>
      </c>
      <c r="J8" s="7">
        <v>0</v>
      </c>
      <c r="K8" s="24">
        <f>14629.26+522.34+M8</f>
        <v>25622.15</v>
      </c>
      <c r="L8" s="24"/>
      <c r="M8" s="25">
        <f>10470.55</f>
        <v>10470.549999999999</v>
      </c>
    </row>
    <row r="9" spans="1:13" ht="15" customHeight="1" x14ac:dyDescent="0.25">
      <c r="A9" s="58" t="s">
        <v>24</v>
      </c>
      <c r="B9" s="59"/>
      <c r="C9" s="59"/>
      <c r="D9" s="59"/>
      <c r="E9" s="59"/>
      <c r="F9" s="59"/>
      <c r="G9" s="59"/>
      <c r="H9" s="59"/>
      <c r="I9" s="60"/>
      <c r="J9" s="8">
        <f>SUM(J7:J7)</f>
        <v>0</v>
      </c>
      <c r="K9" s="8">
        <f>SUM(K7:K8)</f>
        <v>25792.99</v>
      </c>
      <c r="L9" s="8"/>
      <c r="M9" s="8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2020-04-14T14:41:10Z</cp:lastPrinted>
  <dcterms:created xsi:type="dcterms:W3CDTF">2015-07-01T06:08:23Z</dcterms:created>
  <dcterms:modified xsi:type="dcterms:W3CDTF">2024-03-26T13:40:12Z</dcterms:modified>
</cp:coreProperties>
</file>