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3665" windowHeight="10950" activeTab="2"/>
  </bookViews>
  <sheets>
    <sheet name="Субсидия" sheetId="5" r:id="rId1"/>
    <sheet name="Лист2" sheetId="6" state="hidden" r:id="rId2"/>
    <sheet name="Выручка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10" i="5"/>
  <c r="K12" i="7" l="1"/>
  <c r="K11" i="7"/>
  <c r="H11" i="7"/>
  <c r="G11" i="7"/>
  <c r="K10" i="7"/>
  <c r="G29" i="6" l="1"/>
  <c r="G28" i="6"/>
  <c r="E28" i="6"/>
  <c r="G22" i="6" l="1"/>
  <c r="F22" i="6"/>
  <c r="G23" i="6"/>
  <c r="G25" i="6" s="1"/>
  <c r="F23" i="6"/>
  <c r="F24" i="6" s="1"/>
  <c r="F25" i="6" s="1"/>
  <c r="E23" i="6"/>
  <c r="E24" i="6" s="1"/>
  <c r="E25" i="6" s="1"/>
  <c r="D23" i="6"/>
  <c r="D24" i="6" s="1"/>
  <c r="D25" i="6" s="1"/>
  <c r="G13" i="6"/>
  <c r="G12" i="6"/>
  <c r="E12" i="6"/>
  <c r="F10" i="6"/>
  <c r="F11" i="6" s="1"/>
  <c r="G9" i="6"/>
  <c r="G10" i="6" s="1"/>
  <c r="G11" i="6" s="1"/>
  <c r="F9" i="6"/>
  <c r="E11" i="6"/>
  <c r="D11" i="6"/>
  <c r="E10" i="6"/>
  <c r="D10" i="6"/>
  <c r="E9" i="6"/>
  <c r="D9" i="6"/>
  <c r="G26" i="6" l="1"/>
  <c r="E26" i="6"/>
  <c r="G27" i="6" s="1"/>
</calcChain>
</file>

<file path=xl/sharedStrings.xml><?xml version="1.0" encoding="utf-8"?>
<sst xmlns="http://schemas.openxmlformats.org/spreadsheetml/2006/main" count="42" uniqueCount="29">
  <si>
    <t>п/п</t>
  </si>
  <si>
    <t>Субсидия субсидий из районного бюджета на возмещение недополученных доходов, возникающих при оказании населению услуг общественных бань  на 2022 год, руб.</t>
  </si>
  <si>
    <t>СЖКС</t>
  </si>
  <si>
    <t>Ремстрой</t>
  </si>
  <si>
    <t>Взрослый</t>
  </si>
  <si>
    <t>Детский</t>
  </si>
  <si>
    <t>Помывки факт с 12/20 по 11/21</t>
  </si>
  <si>
    <t>Среднемесячное значение</t>
  </si>
  <si>
    <t>План на период с 01.04.22 по 30.11.22</t>
  </si>
  <si>
    <t>Стоимость билета</t>
  </si>
  <si>
    <t>План выручка на период с 01.04.22 по 30.11.23</t>
  </si>
  <si>
    <t>Итого</t>
  </si>
  <si>
    <t>Разница (меньше субсидия)</t>
  </si>
  <si>
    <t>Расчет изменения субсидии на 2022 год</t>
  </si>
  <si>
    <t>Наименование</t>
  </si>
  <si>
    <t>Плановая выручка, руб.</t>
  </si>
  <si>
    <t>Юридическое лицо</t>
  </si>
  <si>
    <t xml:space="preserve">Разница: </t>
  </si>
  <si>
    <t>Расчет плановой выручки на период с 01.01.2022 по 31.12.2022</t>
  </si>
  <si>
    <t xml:space="preserve">Тариф для населения 
Заполярного района, 
потребителей 
приравненных к 
населению, руб. (без НДС)
</t>
  </si>
  <si>
    <t>Годовой план очистки сточных вод, м3</t>
  </si>
  <si>
    <t>План очистки сточных вод за 9 месяцев, м3</t>
  </si>
  <si>
    <t>План очистки сточных вод за 4 кв., м4</t>
  </si>
  <si>
    <t xml:space="preserve">Тариф для населения 
Заполярного района, 
потребителей 
приравненных к 
населению с 01.10.2022, руб. (без НДС)
</t>
  </si>
  <si>
    <t xml:space="preserve">Критерии на получение субсидии из районного бюджета на возмещение недополученных доходов, возникающих при оказании услуг по очистке сточных вод для населения, потребителей, приравненных к населению, на территории Заполярного района
</t>
  </si>
  <si>
    <t>Субсидия плановая юридическим лицам, на возмещение недополученных доходов, возникающих при оказании услуг по очистке сточных вод для населения, потребителей, приравненных к населению, на территории Заполярного района на 2022 год , руб.</t>
  </si>
  <si>
    <t xml:space="preserve">Взимание с населения платы для услуг, оказываемых на территории р.п. Искателей Заполярного района - 45,05 руб./куб. м (без НДС);
для услуг, оказываемых на территории сельских населенных пунктов Заполярного района - 45,05 руб./куб. м (без НДС).
</t>
  </si>
  <si>
    <t xml:space="preserve">Взимание с населения платы для услуг с 01.10.2022, оказываемых на территории р.п. Искателей Заполярного района - 46,76 руб./куб. м (без НДС);
для услуг, оказываемых на территории сельских населенных пунктов Заполярного района - 46,76 руб./куб. м (без НДС).
</t>
  </si>
  <si>
    <t>Плановая субсидия на 2022 год из районного бюджета на возмещение недополученных доходов, возникающих при оказании услуг по очистке сточных вод для населения, потребителей, приравненных к населению, на территории Заполярного района уменьшится 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</si>
</sst>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right"/>
    </xf>
    <xf numFmtId="43" fontId="0" fillId="0" borderId="2" xfId="0" applyNumberForma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/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F11"/>
  <sheetViews>
    <sheetView topLeftCell="A4" workbookViewId="0">
      <selection activeCell="C11" sqref="C11:D11"/>
    </sheetView>
  </sheetViews>
  <sheetFormatPr defaultRowHeight="15" x14ac:dyDescent="0.25"/>
  <cols>
    <col min="4" max="4" width="40" customWidth="1"/>
    <col min="5" max="5" width="40.28515625" customWidth="1"/>
    <col min="6" max="6" width="33.140625" hidden="1" customWidth="1"/>
    <col min="7" max="7" width="27.7109375" customWidth="1"/>
  </cols>
  <sheetData>
    <row r="6" spans="3:6" x14ac:dyDescent="0.25">
      <c r="C6" s="13" t="s">
        <v>13</v>
      </c>
      <c r="D6" s="13"/>
      <c r="E6" s="13"/>
    </row>
    <row r="8" spans="3:6" ht="144.75" customHeight="1" x14ac:dyDescent="0.25">
      <c r="C8" s="3" t="s">
        <v>0</v>
      </c>
      <c r="D8" s="2" t="s">
        <v>24</v>
      </c>
      <c r="E8" s="2" t="s">
        <v>25</v>
      </c>
      <c r="F8" s="2" t="s">
        <v>1</v>
      </c>
    </row>
    <row r="9" spans="3:6" ht="172.5" customHeight="1" x14ac:dyDescent="0.25">
      <c r="C9" s="3">
        <v>1</v>
      </c>
      <c r="D9" s="2" t="s">
        <v>26</v>
      </c>
      <c r="E9" s="4">
        <v>63115600</v>
      </c>
      <c r="F9" s="4">
        <v>68951200</v>
      </c>
    </row>
    <row r="10" spans="3:6" ht="168.75" customHeight="1" x14ac:dyDescent="0.25">
      <c r="C10" s="3">
        <v>2</v>
      </c>
      <c r="D10" s="2" t="s">
        <v>27</v>
      </c>
      <c r="E10" s="4">
        <f>E9-Выручка!K12</f>
        <v>62996335.331799999</v>
      </c>
      <c r="F10" s="4">
        <v>68951201</v>
      </c>
    </row>
    <row r="11" spans="3:6" ht="93.75" customHeight="1" x14ac:dyDescent="0.25">
      <c r="C11" s="12" t="s">
        <v>28</v>
      </c>
      <c r="D11" s="12"/>
      <c r="E11" s="11">
        <f>E9-E10</f>
        <v>119264.66820000112</v>
      </c>
    </row>
  </sheetData>
  <mergeCells count="2">
    <mergeCell ref="C11:D11"/>
    <mergeCell ref="C6:E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30"/>
  <sheetViews>
    <sheetView workbookViewId="0">
      <selection activeCell="G24" sqref="G24"/>
    </sheetView>
  </sheetViews>
  <sheetFormatPr defaultRowHeight="15" x14ac:dyDescent="0.25"/>
  <cols>
    <col min="3" max="3" width="48.5703125" customWidth="1"/>
    <col min="4" max="4" width="13.85546875" customWidth="1"/>
    <col min="5" max="5" width="14.7109375" customWidth="1"/>
    <col min="6" max="6" width="13.140625" customWidth="1"/>
    <col min="7" max="7" width="14.28515625" customWidth="1"/>
    <col min="8" max="8" width="18.42578125" customWidth="1"/>
  </cols>
  <sheetData>
    <row r="4" spans="3:7" x14ac:dyDescent="0.25">
      <c r="D4" t="s">
        <v>3</v>
      </c>
    </row>
    <row r="6" spans="3:7" x14ac:dyDescent="0.25">
      <c r="D6" s="1" t="s">
        <v>4</v>
      </c>
      <c r="E6" s="1" t="s">
        <v>5</v>
      </c>
      <c r="F6" s="1" t="s">
        <v>4</v>
      </c>
      <c r="G6" s="1" t="s">
        <v>5</v>
      </c>
    </row>
    <row r="7" spans="3:7" x14ac:dyDescent="0.25">
      <c r="C7" t="s">
        <v>9</v>
      </c>
      <c r="D7" s="1">
        <v>180</v>
      </c>
      <c r="E7" s="1">
        <v>90</v>
      </c>
      <c r="F7" s="1">
        <v>200</v>
      </c>
      <c r="G7" s="1">
        <v>100</v>
      </c>
    </row>
    <row r="8" spans="3:7" x14ac:dyDescent="0.25">
      <c r="C8" t="s">
        <v>6</v>
      </c>
      <c r="D8" s="1">
        <v>2840</v>
      </c>
      <c r="E8" s="1">
        <v>244</v>
      </c>
      <c r="F8" s="1">
        <v>2840</v>
      </c>
      <c r="G8" s="1">
        <v>244</v>
      </c>
    </row>
    <row r="9" spans="3:7" x14ac:dyDescent="0.25">
      <c r="C9" t="s">
        <v>7</v>
      </c>
      <c r="D9" s="5">
        <f>D8/12</f>
        <v>236.66666666666666</v>
      </c>
      <c r="E9" s="5">
        <f>E8/12</f>
        <v>20.333333333333332</v>
      </c>
      <c r="F9" s="5">
        <f>F8/12</f>
        <v>236.66666666666666</v>
      </c>
      <c r="G9" s="5">
        <f>G8/12</f>
        <v>20.333333333333332</v>
      </c>
    </row>
    <row r="10" spans="3:7" x14ac:dyDescent="0.25">
      <c r="C10" t="s">
        <v>8</v>
      </c>
      <c r="D10" s="5">
        <f>D9*8</f>
        <v>1893.3333333333333</v>
      </c>
      <c r="E10" s="5">
        <f>E9*8</f>
        <v>162.66666666666666</v>
      </c>
      <c r="F10" s="5">
        <f>F9*8</f>
        <v>1893.3333333333333</v>
      </c>
      <c r="G10" s="5">
        <f>G9*8</f>
        <v>162.66666666666666</v>
      </c>
    </row>
    <row r="11" spans="3:7" x14ac:dyDescent="0.25">
      <c r="C11" t="s">
        <v>10</v>
      </c>
      <c r="D11" s="1">
        <f>D7*D10</f>
        <v>340800</v>
      </c>
      <c r="E11" s="1">
        <f>E7*E10</f>
        <v>14640</v>
      </c>
      <c r="F11" s="5">
        <f>F7*F10</f>
        <v>378666.66666666663</v>
      </c>
      <c r="G11" s="5">
        <f>G7*G10</f>
        <v>16266.666666666666</v>
      </c>
    </row>
    <row r="12" spans="3:7" x14ac:dyDescent="0.25">
      <c r="C12" t="s">
        <v>11</v>
      </c>
      <c r="E12">
        <f>D11+E11</f>
        <v>355440</v>
      </c>
      <c r="G12" s="6">
        <f>F11+G11</f>
        <v>394933.33333333331</v>
      </c>
    </row>
    <row r="13" spans="3:7" x14ac:dyDescent="0.25">
      <c r="C13" t="s">
        <v>12</v>
      </c>
      <c r="G13" s="6">
        <f>G12-E12</f>
        <v>39493.333333333314</v>
      </c>
    </row>
    <row r="18" spans="3:7" x14ac:dyDescent="0.25">
      <c r="D18" t="s">
        <v>2</v>
      </c>
    </row>
    <row r="20" spans="3:7" x14ac:dyDescent="0.25">
      <c r="D20" s="1" t="s">
        <v>4</v>
      </c>
      <c r="E20" s="1" t="s">
        <v>5</v>
      </c>
      <c r="F20" s="1" t="s">
        <v>4</v>
      </c>
      <c r="G20" s="1" t="s">
        <v>5</v>
      </c>
    </row>
    <row r="21" spans="3:7" x14ac:dyDescent="0.25">
      <c r="C21" t="s">
        <v>9</v>
      </c>
      <c r="D21" s="1">
        <v>150</v>
      </c>
      <c r="E21" s="1">
        <v>75</v>
      </c>
      <c r="F21" s="1">
        <v>166.67</v>
      </c>
      <c r="G21" s="1">
        <v>83.33</v>
      </c>
    </row>
    <row r="22" spans="3:7" x14ac:dyDescent="0.25">
      <c r="C22" t="s">
        <v>6</v>
      </c>
      <c r="D22" s="1">
        <v>10873</v>
      </c>
      <c r="E22" s="1">
        <v>1853</v>
      </c>
      <c r="F22" s="1">
        <f>D22</f>
        <v>10873</v>
      </c>
      <c r="G22" s="1">
        <f>D22</f>
        <v>10873</v>
      </c>
    </row>
    <row r="23" spans="3:7" x14ac:dyDescent="0.25">
      <c r="C23" t="s">
        <v>7</v>
      </c>
      <c r="D23" s="5">
        <f>D22/12</f>
        <v>906.08333333333337</v>
      </c>
      <c r="E23" s="5">
        <f>E22/12</f>
        <v>154.41666666666666</v>
      </c>
      <c r="F23" s="5">
        <f>F22/12</f>
        <v>906.08333333333337</v>
      </c>
      <c r="G23" s="5">
        <f>G22/12</f>
        <v>906.08333333333337</v>
      </c>
    </row>
    <row r="24" spans="3:7" x14ac:dyDescent="0.25">
      <c r="C24" t="s">
        <v>8</v>
      </c>
      <c r="D24" s="5">
        <f>D23*8</f>
        <v>7248.666666666667</v>
      </c>
      <c r="E24" s="5">
        <f>E23*8</f>
        <v>1235.3333333333333</v>
      </c>
      <c r="F24" s="5">
        <f>F23*8</f>
        <v>7248.666666666667</v>
      </c>
      <c r="G24" s="5">
        <v>1235</v>
      </c>
    </row>
    <row r="25" spans="3:7" x14ac:dyDescent="0.25">
      <c r="C25" t="s">
        <v>10</v>
      </c>
      <c r="D25" s="1">
        <f>D21*D24</f>
        <v>1087300</v>
      </c>
      <c r="E25" s="1">
        <f>E21*E24</f>
        <v>92650</v>
      </c>
      <c r="F25" s="5">
        <f>F21*F24</f>
        <v>1208135.2733333332</v>
      </c>
      <c r="G25" s="5">
        <f>G21*G24</f>
        <v>102912.55</v>
      </c>
    </row>
    <row r="26" spans="3:7" x14ac:dyDescent="0.25">
      <c r="C26" t="s">
        <v>11</v>
      </c>
      <c r="E26">
        <f>D25+E25</f>
        <v>1179950</v>
      </c>
      <c r="G26" s="6">
        <f>F25+G25</f>
        <v>1311047.8233333332</v>
      </c>
    </row>
    <row r="27" spans="3:7" x14ac:dyDescent="0.25">
      <c r="C27" t="s">
        <v>12</v>
      </c>
      <c r="G27" s="6">
        <f>G26-E26</f>
        <v>131097.82333333325</v>
      </c>
    </row>
    <row r="28" spans="3:7" x14ac:dyDescent="0.25">
      <c r="E28">
        <f>E26+E12</f>
        <v>1535390</v>
      </c>
      <c r="G28" s="6">
        <f>G26+G12</f>
        <v>1705981.1566666665</v>
      </c>
    </row>
    <row r="29" spans="3:7" x14ac:dyDescent="0.25">
      <c r="G29" s="6">
        <f>G28-E28</f>
        <v>170591.1566666665</v>
      </c>
    </row>
    <row r="30" spans="3:7" x14ac:dyDescent="0.25">
      <c r="E30" s="6"/>
      <c r="F3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K15"/>
  <sheetViews>
    <sheetView tabSelected="1" workbookViewId="0">
      <selection activeCell="E26" sqref="E26"/>
    </sheetView>
  </sheetViews>
  <sheetFormatPr defaultRowHeight="15" x14ac:dyDescent="0.25"/>
  <cols>
    <col min="5" max="5" width="35.28515625" customWidth="1"/>
    <col min="6" max="8" width="17.5703125" customWidth="1"/>
    <col min="9" max="10" width="17.140625" customWidth="1"/>
    <col min="11" max="11" width="19.5703125" customWidth="1"/>
  </cols>
  <sheetData>
    <row r="6" spans="5:11" x14ac:dyDescent="0.25">
      <c r="E6" s="19" t="s">
        <v>18</v>
      </c>
      <c r="F6" s="19"/>
      <c r="G6" s="19"/>
      <c r="H6" s="19"/>
      <c r="I6" s="19"/>
      <c r="J6" s="19"/>
      <c r="K6" s="19"/>
    </row>
    <row r="8" spans="5:11" ht="29.25" customHeight="1" x14ac:dyDescent="0.25">
      <c r="E8" s="16" t="s">
        <v>14</v>
      </c>
      <c r="F8" s="16" t="s">
        <v>20</v>
      </c>
      <c r="G8" s="16" t="s">
        <v>21</v>
      </c>
      <c r="H8" s="16" t="s">
        <v>22</v>
      </c>
      <c r="I8" s="16" t="s">
        <v>19</v>
      </c>
      <c r="J8" s="16" t="s">
        <v>23</v>
      </c>
      <c r="K8" s="16" t="s">
        <v>15</v>
      </c>
    </row>
    <row r="9" spans="5:11" ht="117.75" customHeight="1" x14ac:dyDescent="0.25">
      <c r="E9" s="17"/>
      <c r="F9" s="17"/>
      <c r="G9" s="17"/>
      <c r="H9" s="17"/>
      <c r="I9" s="17"/>
      <c r="J9" s="17"/>
      <c r="K9" s="17"/>
    </row>
    <row r="10" spans="5:11" ht="14.25" customHeight="1" x14ac:dyDescent="0.25">
      <c r="E10" s="14" t="s">
        <v>16</v>
      </c>
      <c r="F10" s="9">
        <v>278981.68</v>
      </c>
      <c r="G10" s="9"/>
      <c r="H10" s="9"/>
      <c r="I10" s="9">
        <v>45.05</v>
      </c>
      <c r="J10" s="9"/>
      <c r="K10" s="9">
        <f>F10*I10</f>
        <v>12568124.683999998</v>
      </c>
    </row>
    <row r="11" spans="5:11" x14ac:dyDescent="0.25">
      <c r="E11" s="15"/>
      <c r="F11" s="9"/>
      <c r="G11" s="9">
        <f>(F10/12)*9</f>
        <v>209236.25999999998</v>
      </c>
      <c r="H11" s="9">
        <f>F10-G11</f>
        <v>69745.420000000013</v>
      </c>
      <c r="I11" s="9">
        <v>45.05</v>
      </c>
      <c r="J11" s="9">
        <v>46.76</v>
      </c>
      <c r="K11" s="9">
        <f>(G11*I11)+(H11*J11)</f>
        <v>12687389.352199998</v>
      </c>
    </row>
    <row r="12" spans="5:11" x14ac:dyDescent="0.25">
      <c r="E12" s="18" t="s">
        <v>17</v>
      </c>
      <c r="F12" s="18"/>
      <c r="G12" s="18"/>
      <c r="H12" s="18"/>
      <c r="I12" s="18"/>
      <c r="J12" s="8"/>
      <c r="K12" s="10">
        <f>K11-K10</f>
        <v>119264.66819999926</v>
      </c>
    </row>
    <row r="13" spans="5:11" x14ac:dyDescent="0.25">
      <c r="K13" s="7"/>
    </row>
    <row r="15" spans="5:11" x14ac:dyDescent="0.25">
      <c r="F15" s="6"/>
      <c r="G15" s="6"/>
      <c r="H15" s="6"/>
    </row>
  </sheetData>
  <mergeCells count="10">
    <mergeCell ref="E10:E11"/>
    <mergeCell ref="G8:G9"/>
    <mergeCell ref="H8:H9"/>
    <mergeCell ref="E12:I12"/>
    <mergeCell ref="E6:K6"/>
    <mergeCell ref="I8:I9"/>
    <mergeCell ref="E8:E9"/>
    <mergeCell ref="K8:K9"/>
    <mergeCell ref="F8:F9"/>
    <mergeCell ref="J8:J9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Субсидия</vt:lpstr>
      <vt:lpstr>Лист2</vt:lpstr>
      <vt:lpstr>Выручка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Ружникова Оксана Павловна</dc:creator>
  <cp:lastModifiedBy>Малько Валентина Васильевна</cp:lastModifiedBy>
  <cp:lastPrinted>2021-12-24T06:44:48Z</cp:lastPrinted>
  <dcterms:created xsi:type="dcterms:W3CDTF">2021-05-20T10:48:35Z</dcterms:created>
  <dcterms:modified xsi:type="dcterms:W3CDTF">2022-08-05T05:48:16Z</dcterms:modified>
</cp:coreProperties>
</file>