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0" yWindow="960" windowWidth="13710" windowHeight="921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1'!$A$1:$O$37</definedName>
    <definedName name="_xlnm.Print_Area" localSheetId="1">'приложение 2'!$A$1:$J$67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2" l="1"/>
  <c r="G39" i="2"/>
  <c r="G67" i="2" s="1"/>
  <c r="I39" i="2"/>
  <c r="H39" i="2"/>
  <c r="H67" i="2" s="1"/>
  <c r="F39" i="2"/>
  <c r="F16" i="2"/>
  <c r="K19" i="1" l="1"/>
  <c r="K18" i="1"/>
  <c r="M18" i="1"/>
  <c r="H24" i="2" l="1"/>
  <c r="H16" i="2"/>
  <c r="F20" i="2"/>
  <c r="F24" i="2"/>
  <c r="G35" i="2"/>
  <c r="H35" i="2"/>
  <c r="I35" i="2"/>
  <c r="J35" i="2"/>
  <c r="F35" i="2"/>
  <c r="G20" i="2"/>
  <c r="H20" i="2"/>
  <c r="I20" i="2"/>
  <c r="J20" i="2"/>
  <c r="F67" i="2" l="1"/>
  <c r="O31" i="1"/>
  <c r="O29" i="1"/>
  <c r="N31" i="1"/>
  <c r="N29" i="1"/>
  <c r="N14" i="1"/>
  <c r="N13" i="1"/>
  <c r="H21" i="1" l="1"/>
  <c r="M32" i="1"/>
  <c r="L21" i="1"/>
  <c r="M21" i="1"/>
  <c r="K21" i="1"/>
  <c r="I21" i="1"/>
  <c r="J21" i="1"/>
  <c r="G21" i="1"/>
  <c r="E29" i="1"/>
  <c r="G29" i="1"/>
  <c r="E31" i="1"/>
  <c r="H29" i="1"/>
  <c r="J29" i="1"/>
  <c r="K29" i="1"/>
  <c r="M29" i="1"/>
  <c r="K31" i="1"/>
  <c r="J18" i="1"/>
  <c r="H18" i="1"/>
  <c r="H19" i="1"/>
  <c r="H17" i="1"/>
  <c r="G13" i="1"/>
  <c r="D35" i="1"/>
  <c r="D33" i="1"/>
  <c r="D25" i="1"/>
  <c r="D28" i="1"/>
  <c r="E18" i="1"/>
  <c r="G18" i="1"/>
  <c r="D18" i="1"/>
  <c r="D19" i="1"/>
  <c r="E19" i="1"/>
  <c r="B12" i="1" l="1"/>
  <c r="A1" i="2" l="1"/>
  <c r="I16" i="2" l="1"/>
  <c r="J16" i="2"/>
  <c r="G16" i="2"/>
  <c r="G24" i="2"/>
  <c r="I24" i="2"/>
  <c r="I67" i="2" s="1"/>
  <c r="J24" i="2"/>
  <c r="O16" i="1"/>
  <c r="O18" i="1"/>
  <c r="O19" i="1"/>
  <c r="O20" i="1"/>
  <c r="O22" i="1"/>
  <c r="O23" i="1"/>
  <c r="O24" i="1"/>
  <c r="O25" i="1"/>
  <c r="O26" i="1"/>
  <c r="O27" i="1"/>
  <c r="O28" i="1"/>
  <c r="O30" i="1"/>
  <c r="O33" i="1"/>
  <c r="N33" i="1"/>
  <c r="N16" i="1"/>
  <c r="N18" i="1"/>
  <c r="N19" i="1"/>
  <c r="N20" i="1"/>
  <c r="N22" i="1"/>
  <c r="N23" i="1"/>
  <c r="N24" i="1"/>
  <c r="N25" i="1"/>
  <c r="N26" i="1"/>
  <c r="N27" i="1"/>
  <c r="N28" i="1"/>
  <c r="E15" i="1"/>
  <c r="K17" i="1"/>
  <c r="K16" i="1"/>
  <c r="E25" i="1"/>
  <c r="G14" i="1"/>
  <c r="D16" i="1"/>
  <c r="K25" i="1"/>
  <c r="K27" i="1"/>
  <c r="H27" i="1"/>
  <c r="H25" i="1"/>
  <c r="E27" i="1"/>
  <c r="E28" i="1"/>
  <c r="E12" i="1"/>
  <c r="E17" i="1"/>
  <c r="E16" i="1"/>
  <c r="F14" i="1"/>
  <c r="G11" i="1"/>
  <c r="E11" i="1" s="1"/>
  <c r="E33" i="1"/>
  <c r="J67" i="2" l="1"/>
  <c r="O17" i="1"/>
  <c r="N17" i="1"/>
  <c r="E14" i="1"/>
  <c r="J32" i="1"/>
  <c r="J14" i="1"/>
  <c r="J13" i="1" s="1"/>
  <c r="E21" i="1" l="1"/>
  <c r="E13" i="1" s="1"/>
  <c r="D21" i="1"/>
  <c r="E34" i="1"/>
  <c r="E26" i="1"/>
  <c r="H16" i="1" l="1"/>
  <c r="F32" i="1"/>
  <c r="G32" i="1"/>
  <c r="E35" i="1" l="1"/>
  <c r="E32" i="1" s="1"/>
  <c r="H31" i="1" l="1"/>
  <c r="N21" i="1" s="1"/>
  <c r="K35" i="1" l="1"/>
  <c r="O35" i="1" s="1"/>
  <c r="K34" i="1"/>
  <c r="O34" i="1" s="1"/>
  <c r="H34" i="1"/>
  <c r="N34" i="1" s="1"/>
  <c r="H35" i="1"/>
  <c r="H33" i="1"/>
  <c r="I14" i="1"/>
  <c r="L14" i="1"/>
  <c r="M14" i="1"/>
  <c r="I32" i="1"/>
  <c r="L32" i="1"/>
  <c r="K33" i="1"/>
  <c r="K28" i="1"/>
  <c r="O21" i="1" s="1"/>
  <c r="H28" i="1"/>
  <c r="K26" i="1"/>
  <c r="H26" i="1"/>
  <c r="K15" i="1"/>
  <c r="H15" i="1"/>
  <c r="N15" i="1" s="1"/>
  <c r="K14" i="1" l="1"/>
  <c r="O14" i="1" s="1"/>
  <c r="O15" i="1"/>
  <c r="K13" i="1"/>
  <c r="O13" i="1" s="1"/>
  <c r="M13" i="1"/>
  <c r="M7" i="1" s="1"/>
  <c r="H32" i="1"/>
  <c r="N32" i="1" s="1"/>
  <c r="N35" i="1"/>
  <c r="K32" i="1"/>
  <c r="O32" i="1" s="1"/>
  <c r="H14" i="1"/>
  <c r="J7" i="1"/>
  <c r="D32" i="1"/>
  <c r="D29" i="1"/>
  <c r="B25" i="1"/>
  <c r="B26" i="1"/>
  <c r="B27" i="1"/>
  <c r="B28" i="1"/>
  <c r="C37" i="1"/>
  <c r="C36" i="1" s="1"/>
  <c r="C35" i="1" s="1"/>
  <c r="C34" i="1" s="1"/>
  <c r="C33" i="1" s="1"/>
  <c r="C32" i="1" s="1"/>
  <c r="C31" i="1" s="1"/>
  <c r="C30" i="1" s="1"/>
  <c r="C29" i="1" s="1"/>
  <c r="C24" i="1" s="1"/>
  <c r="C23" i="1" s="1"/>
  <c r="C22" i="1" s="1"/>
  <c r="C21" i="1" s="1"/>
  <c r="C20" i="1" s="1"/>
  <c r="C19" i="1" s="1"/>
  <c r="C18" i="1" s="1"/>
  <c r="C17" i="1" s="1"/>
  <c r="D14" i="1"/>
  <c r="D13" i="1" s="1"/>
  <c r="B10" i="1"/>
  <c r="D9" i="1"/>
  <c r="B9" i="1" s="1"/>
  <c r="D11" i="1"/>
  <c r="B11" i="1" s="1"/>
  <c r="D7" i="1" l="1"/>
  <c r="H13" i="1"/>
  <c r="B32" i="1"/>
  <c r="B30" i="1"/>
  <c r="B33" i="1"/>
  <c r="B31" i="1"/>
  <c r="B35" i="1"/>
  <c r="B34" i="1"/>
  <c r="B24" i="1"/>
  <c r="B29" i="1"/>
  <c r="B22" i="1"/>
  <c r="B23" i="1"/>
  <c r="B20" i="1"/>
  <c r="B21" i="1"/>
  <c r="B19" i="1"/>
  <c r="B18" i="1"/>
  <c r="B17" i="1"/>
  <c r="C16" i="1"/>
  <c r="H7" i="1" l="1"/>
  <c r="B16" i="1"/>
  <c r="C15" i="1"/>
  <c r="C14" i="1" l="1"/>
  <c r="C13" i="1" s="1"/>
  <c r="B15" i="1"/>
  <c r="K36" i="1"/>
  <c r="K7" i="1" s="1"/>
  <c r="L36" i="1"/>
  <c r="I36" i="1"/>
  <c r="F36" i="1"/>
  <c r="C12" i="1" l="1"/>
  <c r="C11" i="1" s="1"/>
  <c r="C10" i="1" s="1"/>
  <c r="B14" i="1"/>
  <c r="B13" i="1" s="1"/>
  <c r="B7" i="1" s="1"/>
  <c r="L29" i="1"/>
  <c r="L13" i="1" s="1"/>
  <c r="L7" i="1" s="1"/>
  <c r="I29" i="1"/>
  <c r="I13" i="1" s="1"/>
  <c r="F29" i="1"/>
  <c r="E9" i="1"/>
  <c r="E7" i="1" s="1"/>
  <c r="G9" i="1"/>
  <c r="G7" i="1" s="1"/>
  <c r="Q9" i="1" l="1"/>
  <c r="N7" i="1"/>
  <c r="O7" i="1"/>
  <c r="C9" i="1"/>
  <c r="C7" i="1" s="1"/>
  <c r="F9" i="1"/>
  <c r="I9" i="1"/>
  <c r="I7" i="1" s="1"/>
  <c r="F21" i="1"/>
  <c r="F13" i="1" s="1"/>
  <c r="F7" i="1" s="1"/>
</calcChain>
</file>

<file path=xl/sharedStrings.xml><?xml version="1.0" encoding="utf-8"?>
<sst xmlns="http://schemas.openxmlformats.org/spreadsheetml/2006/main" count="225" uniqueCount="145">
  <si>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</si>
  <si>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</si>
  <si>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</si>
  <si>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</si>
  <si>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</si>
  <si>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</si>
  <si>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</si>
  <si>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</si>
  <si>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</si>
  <si>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</si>
  <si>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</si>
  <si>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</si>
  <si>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</si>
  <si>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</si>
  <si>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</si>
  <si>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</si>
  <si>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</si>
  <si>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</si>
  <si>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</si>
  <si>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</si>
  <si>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</si>
  <si>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</si>
  <si>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Приобретение объекта «Молочно-товарная ферма на 99 голов крупного рогатого скота в д. Лабожское МО «Великовисочный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</si>
  <si>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</si>
  <si>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</si>
  <si>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МО «Великовисочный сельсовет» НАО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</si>
  <si>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</si>
  <si>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</si>
  <si>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</si>
  <si>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</si>
  <si>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</si>
  <si>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</si>
  <si>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</si>
  <si>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</si>
  <si>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</si>
  <si>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</si>
  <si>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</si>
  <si>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МО «Омский сельсовет» НАО</t>
  </si>
  <si>
    <t>МКП ЗР «Пешский животноводческий комплекс»</t>
  </si>
  <si>
    <t>Предоставление субсидий на финансовое обеспечение затрат, возникающих при осуществлении деятельности, для обеспечения развития сельскохозяйственного производства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</si>
  <si>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</si>
  <si>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</si>
  <si>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</si>
  <si>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</si>
  <si>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 xml:space="preserve">Поставка трактора колесного, пресс-подборщика, граблей колесно-пальцевых, прицепа тракторного для МКП ЗР "Пешский животноводческий комплекс" </t>
  </si>
  <si>
    <t>Поставка сепаратора-сливкоотделителя для МКП ЗР "Пешский животноводческий комплекс"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</si>
  <si>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</si>
  <si>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О.П. Гамкив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</si>
  <si>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</si>
  <si>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</si>
  <si>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№ 76 от 11.04.2022</t>
  </si>
  <si>
    <t>АО "СЦ Плава"</t>
  </si>
  <si>
    <t>МКП ЗР "Пешский животноводческий комплекс"</t>
  </si>
  <si>
    <t>Сельское поселение «Великовисочный сельсовет» ЗР НАО</t>
  </si>
  <si>
    <t>№ 2 от 11.04.2022</t>
  </si>
  <si>
    <t>ООО «ВЕСТА»</t>
  </si>
  <si>
    <t>ООО "ЭРА"</t>
  </si>
  <si>
    <t>№ 3 от 11.04.2022</t>
  </si>
  <si>
    <t>ООО «ЛогистикСтройСервис»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</si>
  <si>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</si>
  <si>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</si>
  <si>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</si>
  <si>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№3-ПК/2022 от 26.04.2022</t>
  </si>
  <si>
    <t>ООО "НордИмпэкс"</t>
  </si>
  <si>
    <t>не позднее 01.09.2022</t>
  </si>
  <si>
    <t>№0184300000422000092 от 17.05.2022</t>
  </si>
  <si>
    <t>ИП Бобриков Павел Климентович</t>
  </si>
  <si>
    <t>до 30.11.2022</t>
  </si>
  <si>
    <t>Сельское поселение «Омский сельсовет» ЗР НАО</t>
  </si>
  <si>
    <t>№9 от 05.03.2022</t>
  </si>
  <si>
    <t>до 30.12.2022</t>
  </si>
  <si>
    <t>№0184300000422000103 от 25.05.2022</t>
  </si>
  <si>
    <t>ООО "СнабКомплект"</t>
  </si>
  <si>
    <t>до 30.09.2023</t>
  </si>
  <si>
    <t>№3 от 01.06.2022</t>
  </si>
  <si>
    <t>до 31.12.2022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</si>
  <si>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</si>
  <si>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№6ПДТК/2022 от 10.06.2022</t>
  </si>
  <si>
    <t>№21-Р от 05.05.2022</t>
  </si>
  <si>
    <t>№20-Р от 05.05.2022</t>
  </si>
  <si>
    <t>№19-Р от 05.05.2023</t>
  </si>
  <si>
    <t>№18-Р от 05.05.2024</t>
  </si>
  <si>
    <t>до 28.10.2022</t>
  </si>
  <si>
    <t>до полного исполнения обязательств</t>
  </si>
  <si>
    <t>ООО "Авторемстрой"</t>
  </si>
  <si>
    <t>ИП Шуклина Елена Ивановна</t>
  </si>
  <si>
    <t>№1 от 01.07.2022</t>
  </si>
  <si>
    <t>№15/ДТ-2022 от 09.06.2022</t>
  </si>
  <si>
    <t>№1 от 12.07.2022</t>
  </si>
  <si>
    <t>МП ЗР "Севержилкомсервис"</t>
  </si>
  <si>
    <t>по 01.08.2022</t>
  </si>
  <si>
    <t>не установлен</t>
  </si>
  <si>
    <t>№19 от 11.07.2022</t>
  </si>
  <si>
    <t>№20 от 11.07.2022</t>
  </si>
  <si>
    <t>№21 от 11.07.2022</t>
  </si>
  <si>
    <t>№22 от 11.07.2022</t>
  </si>
  <si>
    <t>Страховые взносы</t>
  </si>
  <si>
    <t>Ивановский Петр Сергеевич</t>
  </si>
  <si>
    <t>Таратин Лев Алексеевич</t>
  </si>
  <si>
    <t>Таратин Вячеслав Львович</t>
  </si>
  <si>
    <t>Шубин Сергей Владиславович</t>
  </si>
  <si>
    <t>до 10.08.2022</t>
  </si>
  <si>
    <t>№1/2022СЗ от 08.07.2022</t>
  </si>
  <si>
    <t>№2/2022СЗ от 08.07.2022</t>
  </si>
  <si>
    <t>№3/2022СЗ от 08.07.2023</t>
  </si>
  <si>
    <t>№4/2022СЗ от 08.07.2024</t>
  </si>
  <si>
    <t>№5/2022СЗ от 08.07.2025</t>
  </si>
  <si>
    <t>№6/2022СЗ от 08.07.2026</t>
  </si>
  <si>
    <t>№22-Р от 13.05.2022</t>
  </si>
  <si>
    <t>№5-ПУСП/2022 от 30.05.2022</t>
  </si>
  <si>
    <t>№5 от 01.07.2022</t>
  </si>
  <si>
    <t>№2697/1-ОТП от 05.04.2022</t>
  </si>
  <si>
    <t>№2697/2-ОТП от 25.07.2022</t>
  </si>
  <si>
    <t>Сорокин Николай Александрович</t>
  </si>
  <si>
    <t>Суслов Леонид Николаевич</t>
  </si>
  <si>
    <t>Безумов Роман Алексеевич</t>
  </si>
  <si>
    <t>Белоусов Николай Петрович</t>
  </si>
  <si>
    <t>Чупров Федор Олегович</t>
  </si>
  <si>
    <t>Чупров Сергей Иванович</t>
  </si>
  <si>
    <t>ИП Ходунков Алексей Владимирович</t>
  </si>
  <si>
    <t>ИП Прокушев Василий Александрович</t>
  </si>
  <si>
    <t>АО "Ненецкая нефтяная компания"</t>
  </si>
  <si>
    <t>до 10.09.2022</t>
  </si>
  <si>
    <t>до 30.09.2022</t>
  </si>
  <si>
    <t>до 30.07.2022</t>
  </si>
  <si>
    <t>Кассовое исполнение на 01.01.2023</t>
  </si>
  <si>
    <t>по состоянию на 01 января 2023  года (с начала года нарастающим итогом)</t>
  </si>
  <si>
    <t>Фактически освоено на 01.01.2023</t>
  </si>
  <si>
    <t>Ведущий специалист сектора по развитию сельскохозяйственного производства</t>
  </si>
  <si>
    <t>Проведение мероприятий по ремонту животноводческих зданий и сооружений</t>
  </si>
  <si>
    <t>№02/12-2022 от 02.12.2022</t>
  </si>
  <si>
    <t>№03/12-2022 от 02.12.2022</t>
  </si>
  <si>
    <t>ИП Чебыкин Антон Николаевич</t>
  </si>
  <si>
    <t>А/о от 25.10.2022 Бараков Н.П.</t>
  </si>
  <si>
    <t>Иные мероприятия</t>
  </si>
  <si>
    <t>№26/У-2022 от 24.08.2022</t>
  </si>
  <si>
    <t>№67/У-2022 от 14.12.2022</t>
  </si>
  <si>
    <t>по состоянию на 01 января 2023 года (с начала года нарастающим итогом)</t>
  </si>
  <si>
    <t xml:space="preserve">Поставка прицепа тракторного для МКП ЗР "Пешский животноводческий комплекс" </t>
  </si>
  <si>
    <t>Цена по контракту, тыс.руб.</t>
  </si>
  <si>
    <t>в том числе аванс по контракту,  тыс.руб.</t>
  </si>
  <si>
    <t>Фактическое выполнение, тыс.руб.</t>
  </si>
  <si>
    <t>588,0 (не более 600,0)</t>
  </si>
  <si>
    <t>557,3 (не более 600,0)</t>
  </si>
  <si>
    <t>292,7 (не более 600,0)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</si>
</sst>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60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>
      <alignment horizontal="left" vertical="center" wrapText="1"/>
    </xf>
    <xf numFmtId="165" fontId="6" fillId="2" borderId="13" xfId="2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5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6" fillId="5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4" fontId="6" fillId="0" borderId="5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165" fontId="7" fillId="0" borderId="13" xfId="0" applyNumberFormat="1" applyFont="1" applyFill="1" applyBorder="1" applyAlignment="1">
      <alignment horizontal="left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5" fontId="6" fillId="0" borderId="13" xfId="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4" fontId="6" fillId="0" borderId="2" xfId="2" applyNumberFormat="1" applyFont="1" applyFill="1" applyBorder="1" applyAlignment="1">
      <alignment horizontal="right" vertical="center" wrapText="1"/>
    </xf>
    <xf numFmtId="4" fontId="6" fillId="0" borderId="1" xfId="2" applyNumberFormat="1" applyFont="1" applyFill="1" applyBorder="1" applyAlignment="1">
      <alignment vertical="center" wrapText="1"/>
    </xf>
    <xf numFmtId="4" fontId="6" fillId="0" borderId="15" xfId="2" applyNumberFormat="1" applyFont="1" applyFill="1" applyBorder="1" applyAlignment="1">
      <alignment vertical="center" wrapText="1"/>
    </xf>
    <xf numFmtId="0" fontId="6" fillId="0" borderId="3" xfId="2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5" fontId="7" fillId="0" borderId="13" xfId="0" applyNumberFormat="1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wrapText="1"/>
    </xf>
    <xf numFmtId="165" fontId="6" fillId="0" borderId="13" xfId="0" applyNumberFormat="1" applyFont="1" applyFill="1" applyBorder="1" applyAlignment="1" applyProtection="1">
      <alignment vertical="center" wrapText="1"/>
      <protection locked="0"/>
    </xf>
    <xf numFmtId="0" fontId="7" fillId="0" borderId="13" xfId="0" applyFont="1" applyFill="1" applyBorder="1" applyAlignment="1">
      <alignment vertical="center" wrapText="1"/>
    </xf>
    <xf numFmtId="165" fontId="6" fillId="2" borderId="13" xfId="2" applyNumberFormat="1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>
      <alignment horizontal="left" vertical="center" wrapText="1"/>
    </xf>
    <xf numFmtId="165" fontId="6" fillId="0" borderId="17" xfId="0" applyNumberFormat="1" applyFont="1" applyFill="1" applyBorder="1" applyAlignment="1">
      <alignment horizontal="left" vertical="center" wrapText="1"/>
    </xf>
    <xf numFmtId="165" fontId="6" fillId="0" borderId="18" xfId="0" applyNumberFormat="1" applyFont="1" applyFill="1" applyBorder="1" applyAlignment="1">
      <alignment horizontal="left" vertical="center" wrapText="1"/>
    </xf>
    <xf numFmtId="165" fontId="6" fillId="0" borderId="19" xfId="0" applyNumberFormat="1" applyFont="1" applyFill="1" applyBorder="1" applyAlignment="1">
      <alignment horizontal="left" vertical="center" wrapText="1"/>
    </xf>
    <xf numFmtId="165" fontId="6" fillId="0" borderId="20" xfId="0" applyNumberFormat="1" applyFont="1" applyFill="1" applyBorder="1" applyAlignment="1">
      <alignment horizontal="left" vertical="center" wrapText="1"/>
    </xf>
    <xf numFmtId="165" fontId="6" fillId="0" borderId="2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165" fontId="6" fillId="0" borderId="16" xfId="2" applyNumberFormat="1" applyFont="1" applyFill="1" applyBorder="1" applyAlignment="1">
      <alignment horizontal="left" vertical="center" wrapText="1"/>
    </xf>
    <xf numFmtId="165" fontId="6" fillId="0" borderId="18" xfId="2" applyNumberFormat="1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view="pageBreakPreview" topLeftCell="A25" zoomScale="90" zoomScaleNormal="100" zoomScaleSheetLayoutView="90" workbookViewId="0">
      <selection activeCell="A37" sqref="A37:XFD37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7" width="9.140625" style="2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26" t="s">
        <v>20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7" ht="16.5" thickBot="1" x14ac:dyDescent="0.3">
      <c r="A2" s="10"/>
      <c r="B2" s="11"/>
      <c r="C2" s="11"/>
      <c r="D2" s="127" t="s">
        <v>126</v>
      </c>
      <c r="E2" s="127"/>
      <c r="F2" s="127"/>
      <c r="G2" s="127"/>
      <c r="H2" s="127"/>
      <c r="I2" s="127"/>
      <c r="J2" s="127"/>
      <c r="K2" s="127"/>
      <c r="L2" s="127"/>
      <c r="M2" s="11"/>
      <c r="N2" s="10"/>
      <c r="O2" s="10"/>
    </row>
    <row r="3" spans="1:17" ht="31.5" customHeight="1" x14ac:dyDescent="0.25">
      <c r="A3" s="130" t="s">
        <v>0</v>
      </c>
      <c r="B3" s="132" t="s">
        <v>1</v>
      </c>
      <c r="C3" s="132"/>
      <c r="D3" s="132"/>
      <c r="E3" s="118" t="s">
        <v>16</v>
      </c>
      <c r="F3" s="119"/>
      <c r="G3" s="120"/>
      <c r="H3" s="133" t="s">
        <v>125</v>
      </c>
      <c r="I3" s="133"/>
      <c r="J3" s="133"/>
      <c r="K3" s="132" t="s">
        <v>127</v>
      </c>
      <c r="L3" s="132"/>
      <c r="M3" s="132"/>
      <c r="N3" s="132" t="s">
        <v>19</v>
      </c>
      <c r="O3" s="128" t="s">
        <v>18</v>
      </c>
    </row>
    <row r="4" spans="1:17" ht="15.75" customHeight="1" x14ac:dyDescent="0.25">
      <c r="A4" s="131"/>
      <c r="B4" s="134" t="s">
        <v>2</v>
      </c>
      <c r="C4" s="134" t="s">
        <v>3</v>
      </c>
      <c r="D4" s="134"/>
      <c r="E4" s="123" t="s">
        <v>2</v>
      </c>
      <c r="F4" s="121" t="s">
        <v>17</v>
      </c>
      <c r="G4" s="122"/>
      <c r="H4" s="135" t="s">
        <v>2</v>
      </c>
      <c r="I4" s="135" t="s">
        <v>3</v>
      </c>
      <c r="J4" s="135"/>
      <c r="K4" s="134" t="s">
        <v>2</v>
      </c>
      <c r="L4" s="134" t="s">
        <v>3</v>
      </c>
      <c r="M4" s="134"/>
      <c r="N4" s="134"/>
      <c r="O4" s="129"/>
    </row>
    <row r="5" spans="1:17" ht="33.75" customHeight="1" x14ac:dyDescent="0.25">
      <c r="A5" s="131"/>
      <c r="B5" s="134"/>
      <c r="C5" s="58" t="s">
        <v>4</v>
      </c>
      <c r="D5" s="58" t="s">
        <v>5</v>
      </c>
      <c r="E5" s="124"/>
      <c r="F5" s="20" t="s">
        <v>4</v>
      </c>
      <c r="G5" s="20" t="s">
        <v>5</v>
      </c>
      <c r="H5" s="135"/>
      <c r="I5" s="59" t="s">
        <v>4</v>
      </c>
      <c r="J5" s="59" t="s">
        <v>5</v>
      </c>
      <c r="K5" s="134"/>
      <c r="L5" s="58" t="s">
        <v>4</v>
      </c>
      <c r="M5" s="58" t="s">
        <v>5</v>
      </c>
      <c r="N5" s="134"/>
      <c r="O5" s="129"/>
    </row>
    <row r="6" spans="1:17" x14ac:dyDescent="0.25">
      <c r="A6" s="28">
        <v>1</v>
      </c>
      <c r="B6" s="3">
        <v>2</v>
      </c>
      <c r="C6" s="3">
        <v>3</v>
      </c>
      <c r="D6" s="3">
        <v>4</v>
      </c>
      <c r="E6" s="21">
        <v>5</v>
      </c>
      <c r="F6" s="21">
        <v>6</v>
      </c>
      <c r="G6" s="21">
        <v>7</v>
      </c>
      <c r="H6" s="24">
        <v>8</v>
      </c>
      <c r="I6" s="24">
        <v>9</v>
      </c>
      <c r="J6" s="24">
        <v>10</v>
      </c>
      <c r="K6" s="3">
        <v>11</v>
      </c>
      <c r="L6" s="3">
        <v>12</v>
      </c>
      <c r="M6" s="3">
        <v>13</v>
      </c>
      <c r="N6" s="3">
        <v>14</v>
      </c>
      <c r="O6" s="29">
        <v>15</v>
      </c>
    </row>
    <row r="7" spans="1:17" s="78" customFormat="1" x14ac:dyDescent="0.25">
      <c r="A7" s="74" t="s">
        <v>6</v>
      </c>
      <c r="B7" s="75">
        <f>B9+B11+B13+B32+B36</f>
        <v>28751.1</v>
      </c>
      <c r="C7" s="75">
        <f t="shared" ref="C7:M7" si="0">C9+C11+C13+C32+C36</f>
        <v>0</v>
      </c>
      <c r="D7" s="75">
        <f t="shared" si="0"/>
        <v>28751.1</v>
      </c>
      <c r="E7" s="75">
        <f t="shared" si="0"/>
        <v>28751.1</v>
      </c>
      <c r="F7" s="75">
        <f t="shared" si="0"/>
        <v>0</v>
      </c>
      <c r="G7" s="75">
        <f>G9+G11+G13+G32+G36</f>
        <v>28751.1</v>
      </c>
      <c r="H7" s="75">
        <f t="shared" si="0"/>
        <v>28721.300000000003</v>
      </c>
      <c r="I7" s="75">
        <f t="shared" si="0"/>
        <v>0</v>
      </c>
      <c r="J7" s="75">
        <f t="shared" si="0"/>
        <v>28721.300000000003</v>
      </c>
      <c r="K7" s="75">
        <f t="shared" si="0"/>
        <v>28721.300000000003</v>
      </c>
      <c r="L7" s="75">
        <f t="shared" si="0"/>
        <v>0</v>
      </c>
      <c r="M7" s="75">
        <f t="shared" si="0"/>
        <v>28721.300000000003</v>
      </c>
      <c r="N7" s="76">
        <f>H7/E7</f>
        <v>0.99896351791757543</v>
      </c>
      <c r="O7" s="77">
        <f>K7/E7</f>
        <v>0.99896351791757543</v>
      </c>
    </row>
    <row r="8" spans="1:17" s="12" customFormat="1" x14ac:dyDescent="0.25">
      <c r="A8" s="30" t="s">
        <v>7</v>
      </c>
      <c r="B8" s="9"/>
      <c r="C8" s="9"/>
      <c r="D8" s="9"/>
      <c r="E8" s="22"/>
      <c r="F8" s="22"/>
      <c r="G8" s="22"/>
      <c r="H8" s="25"/>
      <c r="I8" s="25"/>
      <c r="J8" s="25"/>
      <c r="K8" s="9"/>
      <c r="L8" s="9"/>
      <c r="M8" s="9"/>
      <c r="N8" s="43"/>
      <c r="O8" s="44"/>
    </row>
    <row r="9" spans="1:17" s="6" customFormat="1" ht="36.75" hidden="1" customHeight="1" x14ac:dyDescent="0.25">
      <c r="A9" s="107" t="s">
        <v>34</v>
      </c>
      <c r="B9" s="38">
        <f>D9</f>
        <v>0</v>
      </c>
      <c r="C9" s="16">
        <f>SUM(C10:C10)</f>
        <v>0</v>
      </c>
      <c r="D9" s="16">
        <f>D10</f>
        <v>0</v>
      </c>
      <c r="E9" s="23">
        <f>E10</f>
        <v>0</v>
      </c>
      <c r="F9" s="23">
        <f>SUM(F10:F10)</f>
        <v>0</v>
      </c>
      <c r="G9" s="23">
        <f>G10</f>
        <v>0</v>
      </c>
      <c r="H9" s="26">
        <v>0</v>
      </c>
      <c r="I9" s="26">
        <f>SUM(I10:I10)</f>
        <v>0</v>
      </c>
      <c r="J9" s="26">
        <v>0</v>
      </c>
      <c r="K9" s="73">
        <v>0</v>
      </c>
      <c r="L9" s="73">
        <v>0</v>
      </c>
      <c r="M9" s="73">
        <v>0</v>
      </c>
      <c r="N9" s="17">
        <v>0</v>
      </c>
      <c r="O9" s="32">
        <v>0</v>
      </c>
      <c r="Q9" s="14">
        <f>75208.5-E7</f>
        <v>46457.4</v>
      </c>
    </row>
    <row r="10" spans="1:17" s="6" customFormat="1" ht="47.25" hidden="1" x14ac:dyDescent="0.25">
      <c r="A10" s="108" t="s">
        <v>21</v>
      </c>
      <c r="B10" s="39">
        <f>D10</f>
        <v>0</v>
      </c>
      <c r="C10" s="9">
        <f t="shared" ref="C10:C37" si="1">SUM(C11:C11)</f>
        <v>0</v>
      </c>
      <c r="D10" s="9">
        <v>0</v>
      </c>
      <c r="E10" s="22">
        <v>0</v>
      </c>
      <c r="F10" s="22">
        <v>0</v>
      </c>
      <c r="G10" s="22">
        <v>0</v>
      </c>
      <c r="H10" s="25">
        <v>0</v>
      </c>
      <c r="I10" s="25">
        <v>0</v>
      </c>
      <c r="J10" s="25">
        <v>0</v>
      </c>
      <c r="K10" s="19">
        <v>0</v>
      </c>
      <c r="L10" s="19">
        <v>0</v>
      </c>
      <c r="M10" s="19">
        <v>0</v>
      </c>
      <c r="N10" s="18">
        <v>0</v>
      </c>
      <c r="O10" s="32">
        <v>0</v>
      </c>
    </row>
    <row r="11" spans="1:17" s="6" customFormat="1" ht="41.25" hidden="1" customHeight="1" x14ac:dyDescent="0.25">
      <c r="A11" s="109" t="s">
        <v>33</v>
      </c>
      <c r="B11" s="38">
        <f>D11</f>
        <v>0</v>
      </c>
      <c r="C11" s="16">
        <f t="shared" si="1"/>
        <v>0</v>
      </c>
      <c r="D11" s="16">
        <f>D12</f>
        <v>0</v>
      </c>
      <c r="E11" s="23">
        <f>G11</f>
        <v>0</v>
      </c>
      <c r="F11" s="23">
        <v>0</v>
      </c>
      <c r="G11" s="23">
        <f>G12</f>
        <v>0</v>
      </c>
      <c r="H11" s="26">
        <v>0</v>
      </c>
      <c r="I11" s="26">
        <v>0</v>
      </c>
      <c r="J11" s="26">
        <v>0</v>
      </c>
      <c r="K11" s="73">
        <v>0</v>
      </c>
      <c r="L11" s="73">
        <v>0</v>
      </c>
      <c r="M11" s="73">
        <v>0</v>
      </c>
      <c r="N11" s="17">
        <v>0</v>
      </c>
      <c r="O11" s="32">
        <v>0</v>
      </c>
    </row>
    <row r="12" spans="1:17" s="12" customFormat="1" ht="47.25" hidden="1" x14ac:dyDescent="0.25">
      <c r="A12" s="108" t="s">
        <v>43</v>
      </c>
      <c r="B12" s="39">
        <f>D12</f>
        <v>0</v>
      </c>
      <c r="C12" s="9">
        <f t="shared" si="1"/>
        <v>0</v>
      </c>
      <c r="D12" s="9">
        <v>0</v>
      </c>
      <c r="E12" s="22">
        <f>G12</f>
        <v>0</v>
      </c>
      <c r="F12" s="22">
        <v>0</v>
      </c>
      <c r="G12" s="22">
        <v>0</v>
      </c>
      <c r="H12" s="25">
        <v>0</v>
      </c>
      <c r="I12" s="25">
        <v>0</v>
      </c>
      <c r="J12" s="25">
        <v>0</v>
      </c>
      <c r="K12" s="19">
        <v>0</v>
      </c>
      <c r="L12" s="19">
        <v>0</v>
      </c>
      <c r="M12" s="19">
        <v>0</v>
      </c>
      <c r="N12" s="18">
        <v>0</v>
      </c>
      <c r="O12" s="32">
        <v>0</v>
      </c>
    </row>
    <row r="13" spans="1:17" s="6" customFormat="1" ht="57.75" customHeight="1" x14ac:dyDescent="0.25">
      <c r="A13" s="107" t="s">
        <v>23</v>
      </c>
      <c r="B13" s="16">
        <f>B14+B18+B21+B29</f>
        <v>20397.699999999997</v>
      </c>
      <c r="C13" s="16">
        <f t="shared" ref="C13:M13" si="2">C14+C18+C21+C29</f>
        <v>0</v>
      </c>
      <c r="D13" s="16">
        <f t="shared" si="2"/>
        <v>20397.699999999997</v>
      </c>
      <c r="E13" s="23">
        <f>E14+E18+E21+E29</f>
        <v>20397.699999999997</v>
      </c>
      <c r="F13" s="23">
        <f t="shared" ref="F13" si="3">F14+F18+F21+F29</f>
        <v>0</v>
      </c>
      <c r="G13" s="23">
        <f>G14+G18+G21+G29</f>
        <v>20397.699999999997</v>
      </c>
      <c r="H13" s="26">
        <f t="shared" ref="H13" si="4">H14+H18+H21+H29</f>
        <v>20374.2</v>
      </c>
      <c r="I13" s="26">
        <f t="shared" ref="I13:J13" si="5">I14+I18+I21+I29</f>
        <v>0</v>
      </c>
      <c r="J13" s="26">
        <f t="shared" si="5"/>
        <v>20374.2</v>
      </c>
      <c r="K13" s="16">
        <f t="shared" si="2"/>
        <v>20374.2</v>
      </c>
      <c r="L13" s="16">
        <f t="shared" si="2"/>
        <v>0</v>
      </c>
      <c r="M13" s="16">
        <f t="shared" si="2"/>
        <v>20374.2</v>
      </c>
      <c r="N13" s="17">
        <f>H13/E13</f>
        <v>0.99884790932311018</v>
      </c>
      <c r="O13" s="31">
        <f t="shared" ref="O13:O32" si="6">K13/E13</f>
        <v>0.99884790932311018</v>
      </c>
      <c r="P13" s="14"/>
    </row>
    <row r="14" spans="1:17" s="12" customFormat="1" ht="69.75" customHeight="1" x14ac:dyDescent="0.25">
      <c r="A14" s="107" t="s">
        <v>24</v>
      </c>
      <c r="B14" s="38">
        <f t="shared" ref="B14:B21" si="7">C14+D14</f>
        <v>9742</v>
      </c>
      <c r="C14" s="16">
        <f t="shared" si="1"/>
        <v>0</v>
      </c>
      <c r="D14" s="16">
        <f>D15+D16+D17</f>
        <v>9742</v>
      </c>
      <c r="E14" s="23">
        <f t="shared" ref="E14:F14" si="8">E15+E16+E17</f>
        <v>9742</v>
      </c>
      <c r="F14" s="23">
        <f t="shared" si="8"/>
        <v>0</v>
      </c>
      <c r="G14" s="23">
        <f>G15+G16+G17</f>
        <v>9742</v>
      </c>
      <c r="H14" s="37">
        <f>J14</f>
        <v>9718.6</v>
      </c>
      <c r="I14" s="37">
        <f t="shared" ref="I14:M14" si="9">I15+I16+I17</f>
        <v>0</v>
      </c>
      <c r="J14" s="37">
        <f t="shared" ref="J14" si="10">J15+J16+J17</f>
        <v>9718.6</v>
      </c>
      <c r="K14" s="38">
        <f t="shared" si="9"/>
        <v>9718.6</v>
      </c>
      <c r="L14" s="38">
        <f t="shared" si="9"/>
        <v>0</v>
      </c>
      <c r="M14" s="38">
        <f t="shared" si="9"/>
        <v>9718.6</v>
      </c>
      <c r="N14" s="17">
        <f>H14/E14</f>
        <v>0.99759802915212481</v>
      </c>
      <c r="O14" s="31">
        <f t="shared" si="6"/>
        <v>0.99759802915212481</v>
      </c>
      <c r="P14" s="13"/>
    </row>
    <row r="15" spans="1:17" s="6" customFormat="1" ht="34.5" customHeight="1" x14ac:dyDescent="0.25">
      <c r="A15" s="110" t="s">
        <v>59</v>
      </c>
      <c r="B15" s="39">
        <f t="shared" si="7"/>
        <v>5807</v>
      </c>
      <c r="C15" s="9">
        <f t="shared" si="1"/>
        <v>0</v>
      </c>
      <c r="D15" s="9">
        <v>5807</v>
      </c>
      <c r="E15" s="40">
        <f>G15</f>
        <v>5807</v>
      </c>
      <c r="F15" s="22">
        <v>0</v>
      </c>
      <c r="G15" s="22">
        <v>5807</v>
      </c>
      <c r="H15" s="41">
        <f>J15</f>
        <v>5807</v>
      </c>
      <c r="I15" s="25">
        <v>0</v>
      </c>
      <c r="J15" s="25">
        <v>5807</v>
      </c>
      <c r="K15" s="39">
        <f>M15</f>
        <v>5807</v>
      </c>
      <c r="L15" s="19">
        <v>0</v>
      </c>
      <c r="M15" s="19">
        <v>5807</v>
      </c>
      <c r="N15" s="18">
        <f>H15/E15</f>
        <v>1</v>
      </c>
      <c r="O15" s="32">
        <f t="shared" si="6"/>
        <v>1</v>
      </c>
      <c r="P15" s="14"/>
    </row>
    <row r="16" spans="1:17" s="6" customFormat="1" ht="24.75" customHeight="1" x14ac:dyDescent="0.25">
      <c r="A16" s="110" t="s">
        <v>61</v>
      </c>
      <c r="B16" s="39">
        <f t="shared" si="7"/>
        <v>1604.1</v>
      </c>
      <c r="C16" s="9">
        <f t="shared" si="1"/>
        <v>0</v>
      </c>
      <c r="D16" s="9">
        <f>1876.1-272</f>
        <v>1604.1</v>
      </c>
      <c r="E16" s="40">
        <f>G16</f>
        <v>1604.1</v>
      </c>
      <c r="F16" s="22">
        <v>0</v>
      </c>
      <c r="G16" s="22">
        <v>1604.1</v>
      </c>
      <c r="H16" s="41">
        <f>J16</f>
        <v>1604</v>
      </c>
      <c r="I16" s="25">
        <v>0</v>
      </c>
      <c r="J16" s="25">
        <v>1604</v>
      </c>
      <c r="K16" s="39">
        <f>M16</f>
        <v>1604</v>
      </c>
      <c r="L16" s="19">
        <v>0</v>
      </c>
      <c r="M16" s="19">
        <v>1604</v>
      </c>
      <c r="N16" s="18">
        <f t="shared" ref="N16:N31" si="11">H16/E16</f>
        <v>0.99993765974689863</v>
      </c>
      <c r="O16" s="32">
        <f t="shared" si="6"/>
        <v>0.99993765974689863</v>
      </c>
      <c r="P16" s="14"/>
    </row>
    <row r="17" spans="1:16" s="6" customFormat="1" ht="39.75" customHeight="1" x14ac:dyDescent="0.25">
      <c r="A17" s="111" t="s">
        <v>38</v>
      </c>
      <c r="B17" s="39">
        <f t="shared" si="7"/>
        <v>2330.9</v>
      </c>
      <c r="C17" s="9">
        <f t="shared" si="1"/>
        <v>0</v>
      </c>
      <c r="D17" s="9">
        <v>2330.9</v>
      </c>
      <c r="E17" s="40">
        <f>G17</f>
        <v>2330.9</v>
      </c>
      <c r="F17" s="22">
        <v>0</v>
      </c>
      <c r="G17" s="22">
        <v>2330.9</v>
      </c>
      <c r="H17" s="41">
        <f>J17</f>
        <v>2307.6</v>
      </c>
      <c r="I17" s="25">
        <v>0</v>
      </c>
      <c r="J17" s="25">
        <v>2307.6</v>
      </c>
      <c r="K17" s="39">
        <f>M17</f>
        <v>2307.6</v>
      </c>
      <c r="L17" s="19">
        <v>0</v>
      </c>
      <c r="M17" s="19">
        <v>2307.6</v>
      </c>
      <c r="N17" s="18">
        <f t="shared" si="11"/>
        <v>0.99000386116950523</v>
      </c>
      <c r="O17" s="32">
        <f t="shared" si="6"/>
        <v>0.99000386116950523</v>
      </c>
      <c r="P17" s="14"/>
    </row>
    <row r="18" spans="1:16" s="12" customFormat="1" ht="65.25" customHeight="1" x14ac:dyDescent="0.25">
      <c r="A18" s="107" t="s">
        <v>41</v>
      </c>
      <c r="B18" s="16">
        <f t="shared" si="7"/>
        <v>1195.5</v>
      </c>
      <c r="C18" s="16">
        <f t="shared" si="1"/>
        <v>0</v>
      </c>
      <c r="D18" s="16">
        <f>D19</f>
        <v>1195.5</v>
      </c>
      <c r="E18" s="36">
        <f>G18</f>
        <v>1195.5</v>
      </c>
      <c r="F18" s="23">
        <v>0</v>
      </c>
      <c r="G18" s="23">
        <f>G19</f>
        <v>1195.5</v>
      </c>
      <c r="H18" s="37">
        <f>H19</f>
        <v>1195.5</v>
      </c>
      <c r="I18" s="26">
        <v>0</v>
      </c>
      <c r="J18" s="37">
        <f>J19</f>
        <v>1195.5</v>
      </c>
      <c r="K18" s="38">
        <f>M18</f>
        <v>1195.5</v>
      </c>
      <c r="L18" s="38">
        <v>0</v>
      </c>
      <c r="M18" s="38">
        <f>SUM(M19)</f>
        <v>1195.5</v>
      </c>
      <c r="N18" s="17">
        <f t="shared" si="11"/>
        <v>1</v>
      </c>
      <c r="O18" s="31">
        <f t="shared" si="6"/>
        <v>1</v>
      </c>
    </row>
    <row r="19" spans="1:16" s="12" customFormat="1" ht="47.25" x14ac:dyDescent="0.25">
      <c r="A19" s="112" t="s">
        <v>40</v>
      </c>
      <c r="B19" s="9">
        <f t="shared" si="7"/>
        <v>1195.5</v>
      </c>
      <c r="C19" s="9">
        <f t="shared" si="1"/>
        <v>0</v>
      </c>
      <c r="D19" s="19">
        <f>G19</f>
        <v>1195.5</v>
      </c>
      <c r="E19" s="22">
        <f>G19</f>
        <v>1195.5</v>
      </c>
      <c r="F19" s="22">
        <v>0</v>
      </c>
      <c r="G19" s="22">
        <v>1195.5</v>
      </c>
      <c r="H19" s="25">
        <f>J19</f>
        <v>1195.5</v>
      </c>
      <c r="I19" s="25">
        <v>0</v>
      </c>
      <c r="J19" s="25">
        <v>1195.5</v>
      </c>
      <c r="K19" s="19">
        <f>M19</f>
        <v>1195.5</v>
      </c>
      <c r="L19" s="19">
        <v>0</v>
      </c>
      <c r="M19" s="19">
        <v>1195.5</v>
      </c>
      <c r="N19" s="18">
        <f t="shared" si="11"/>
        <v>1</v>
      </c>
      <c r="O19" s="32">
        <f t="shared" si="6"/>
        <v>1</v>
      </c>
    </row>
    <row r="20" spans="1:16" s="6" customFormat="1" ht="45" hidden="1" customHeight="1" x14ac:dyDescent="0.25">
      <c r="A20" s="113" t="s">
        <v>26</v>
      </c>
      <c r="B20" s="39">
        <f t="shared" si="7"/>
        <v>0</v>
      </c>
      <c r="C20" s="9">
        <f t="shared" si="1"/>
        <v>0</v>
      </c>
      <c r="D20" s="19">
        <v>0</v>
      </c>
      <c r="E20" s="40">
        <v>0</v>
      </c>
      <c r="F20" s="22">
        <v>0</v>
      </c>
      <c r="G20" s="22">
        <v>0</v>
      </c>
      <c r="H20" s="41">
        <v>0</v>
      </c>
      <c r="I20" s="25">
        <v>0</v>
      </c>
      <c r="J20" s="25">
        <v>0</v>
      </c>
      <c r="K20" s="39">
        <v>0</v>
      </c>
      <c r="L20" s="19">
        <v>0</v>
      </c>
      <c r="M20" s="19">
        <v>0</v>
      </c>
      <c r="N20" s="18" t="e">
        <f t="shared" si="11"/>
        <v>#DIV/0!</v>
      </c>
      <c r="O20" s="32" t="e">
        <f t="shared" si="6"/>
        <v>#DIV/0!</v>
      </c>
      <c r="P20" s="15"/>
    </row>
    <row r="21" spans="1:16" s="12" customFormat="1" ht="96.75" customHeight="1" x14ac:dyDescent="0.25">
      <c r="A21" s="107" t="s">
        <v>32</v>
      </c>
      <c r="B21" s="42">
        <f t="shared" si="7"/>
        <v>8469.1</v>
      </c>
      <c r="C21" s="16">
        <f t="shared" si="1"/>
        <v>0</v>
      </c>
      <c r="D21" s="16">
        <f>D22+D23+D24+D25+D26+D27+D28</f>
        <v>8469.1</v>
      </c>
      <c r="E21" s="36">
        <f>SUM(E22:E28)</f>
        <v>8469.1</v>
      </c>
      <c r="F21" s="36">
        <f>SUM(F22:F28)</f>
        <v>0</v>
      </c>
      <c r="G21" s="36">
        <f>SUM(G22:G28)</f>
        <v>8469.1</v>
      </c>
      <c r="H21" s="26">
        <f>SUM(H22:H28)</f>
        <v>8469.1</v>
      </c>
      <c r="I21" s="26">
        <f t="shared" ref="I21:K21" si="12">SUM(I22:I28)</f>
        <v>0</v>
      </c>
      <c r="J21" s="26">
        <f t="shared" si="12"/>
        <v>8469.1</v>
      </c>
      <c r="K21" s="73">
        <f t="shared" si="12"/>
        <v>8469.1</v>
      </c>
      <c r="L21" s="73">
        <f t="shared" ref="L21" si="13">SUM(L22:L28)</f>
        <v>0</v>
      </c>
      <c r="M21" s="73">
        <f t="shared" ref="M21" si="14">SUM(M22:M28)</f>
        <v>8469.1</v>
      </c>
      <c r="N21" s="17">
        <f t="shared" si="11"/>
        <v>1</v>
      </c>
      <c r="O21" s="31">
        <f t="shared" si="6"/>
        <v>1</v>
      </c>
    </row>
    <row r="22" spans="1:16" s="12" customFormat="1" ht="93" hidden="1" customHeight="1" x14ac:dyDescent="0.25">
      <c r="A22" s="108" t="s">
        <v>27</v>
      </c>
      <c r="B22" s="79">
        <f t="shared" ref="B22:B28" si="15">C22+D22</f>
        <v>0</v>
      </c>
      <c r="C22" s="9">
        <f>SUM(C23:C23)</f>
        <v>0</v>
      </c>
      <c r="D22" s="9">
        <v>0</v>
      </c>
      <c r="E22" s="40">
        <v>0</v>
      </c>
      <c r="F22" s="22">
        <v>0</v>
      </c>
      <c r="G22" s="22">
        <v>0</v>
      </c>
      <c r="H22" s="41">
        <v>0</v>
      </c>
      <c r="I22" s="25">
        <v>0</v>
      </c>
      <c r="J22" s="25">
        <v>0</v>
      </c>
      <c r="K22" s="39">
        <v>0</v>
      </c>
      <c r="L22" s="19">
        <v>0</v>
      </c>
      <c r="M22" s="19">
        <v>0</v>
      </c>
      <c r="N22" s="18" t="e">
        <f t="shared" si="11"/>
        <v>#DIV/0!</v>
      </c>
      <c r="O22" s="32" t="e">
        <f t="shared" si="6"/>
        <v>#DIV/0!</v>
      </c>
    </row>
    <row r="23" spans="1:16" s="12" customFormat="1" ht="60" hidden="1" customHeight="1" x14ac:dyDescent="0.25">
      <c r="A23" s="108" t="s">
        <v>28</v>
      </c>
      <c r="B23" s="79">
        <f t="shared" si="15"/>
        <v>0</v>
      </c>
      <c r="C23" s="9">
        <f>SUM(C24:C24)</f>
        <v>0</v>
      </c>
      <c r="D23" s="9">
        <v>0</v>
      </c>
      <c r="E23" s="40">
        <v>0</v>
      </c>
      <c r="F23" s="22">
        <v>0</v>
      </c>
      <c r="G23" s="22">
        <v>0</v>
      </c>
      <c r="H23" s="41">
        <v>0</v>
      </c>
      <c r="I23" s="25">
        <v>0</v>
      </c>
      <c r="J23" s="25">
        <v>0</v>
      </c>
      <c r="K23" s="39">
        <v>0</v>
      </c>
      <c r="L23" s="19">
        <v>0</v>
      </c>
      <c r="M23" s="19">
        <v>0</v>
      </c>
      <c r="N23" s="18" t="e">
        <f t="shared" si="11"/>
        <v>#DIV/0!</v>
      </c>
      <c r="O23" s="32" t="e">
        <f t="shared" si="6"/>
        <v>#DIV/0!</v>
      </c>
    </row>
    <row r="24" spans="1:16" s="12" customFormat="1" ht="84" hidden="1" customHeight="1" x14ac:dyDescent="0.25">
      <c r="A24" s="111" t="s">
        <v>29</v>
      </c>
      <c r="B24" s="79">
        <f t="shared" si="15"/>
        <v>0</v>
      </c>
      <c r="C24" s="9">
        <f>SUM(C29:C29)</f>
        <v>0</v>
      </c>
      <c r="D24" s="9">
        <v>0</v>
      </c>
      <c r="E24" s="40">
        <v>0</v>
      </c>
      <c r="F24" s="22">
        <v>0</v>
      </c>
      <c r="G24" s="22">
        <v>0</v>
      </c>
      <c r="H24" s="41">
        <v>0</v>
      </c>
      <c r="I24" s="25">
        <v>0</v>
      </c>
      <c r="J24" s="25">
        <v>0</v>
      </c>
      <c r="K24" s="39">
        <v>0</v>
      </c>
      <c r="L24" s="19">
        <v>0</v>
      </c>
      <c r="M24" s="19">
        <v>0</v>
      </c>
      <c r="N24" s="18" t="e">
        <f t="shared" si="11"/>
        <v>#DIV/0!</v>
      </c>
      <c r="O24" s="32" t="e">
        <f t="shared" si="6"/>
        <v>#DIV/0!</v>
      </c>
    </row>
    <row r="25" spans="1:16" s="12" customFormat="1" ht="31.5" x14ac:dyDescent="0.25">
      <c r="A25" s="159" t="s">
        <v>138</v>
      </c>
      <c r="B25" s="79">
        <f t="shared" si="15"/>
        <v>1161.9000000000001</v>
      </c>
      <c r="C25" s="9">
        <v>0</v>
      </c>
      <c r="D25" s="9">
        <f>G25</f>
        <v>1161.9000000000001</v>
      </c>
      <c r="E25" s="40">
        <f>G25</f>
        <v>1161.9000000000001</v>
      </c>
      <c r="F25" s="40">
        <v>0</v>
      </c>
      <c r="G25" s="40">
        <v>1161.9000000000001</v>
      </c>
      <c r="H25" s="41">
        <f>J25</f>
        <v>1161.9000000000001</v>
      </c>
      <c r="I25" s="41">
        <v>0</v>
      </c>
      <c r="J25" s="41">
        <v>1161.9000000000001</v>
      </c>
      <c r="K25" s="39">
        <f>M25</f>
        <v>1161.9000000000001</v>
      </c>
      <c r="L25" s="39">
        <v>0</v>
      </c>
      <c r="M25" s="39">
        <v>1161.9000000000001</v>
      </c>
      <c r="N25" s="18">
        <f t="shared" si="11"/>
        <v>1</v>
      </c>
      <c r="O25" s="32">
        <f t="shared" si="6"/>
        <v>1</v>
      </c>
    </row>
    <row r="26" spans="1:16" s="12" customFormat="1" ht="31.5" x14ac:dyDescent="0.25">
      <c r="A26" s="111" t="s">
        <v>45</v>
      </c>
      <c r="B26" s="79">
        <f t="shared" si="15"/>
        <v>333.7</v>
      </c>
      <c r="C26" s="9">
        <v>0</v>
      </c>
      <c r="D26" s="9">
        <v>333.7</v>
      </c>
      <c r="E26" s="40">
        <f>G26</f>
        <v>333.7</v>
      </c>
      <c r="F26" s="40">
        <v>0</v>
      </c>
      <c r="G26" s="40">
        <v>333.7</v>
      </c>
      <c r="H26" s="41">
        <f>J26</f>
        <v>333.7</v>
      </c>
      <c r="I26" s="41">
        <v>0</v>
      </c>
      <c r="J26" s="41">
        <v>333.7</v>
      </c>
      <c r="K26" s="39">
        <f>M26</f>
        <v>333.7</v>
      </c>
      <c r="L26" s="39">
        <v>0</v>
      </c>
      <c r="M26" s="39">
        <v>333.7</v>
      </c>
      <c r="N26" s="18">
        <f t="shared" si="11"/>
        <v>1</v>
      </c>
      <c r="O26" s="32">
        <f t="shared" si="6"/>
        <v>1</v>
      </c>
    </row>
    <row r="27" spans="1:16" s="12" customFormat="1" ht="47.25" x14ac:dyDescent="0.25">
      <c r="A27" s="111" t="s">
        <v>46</v>
      </c>
      <c r="B27" s="79">
        <f t="shared" si="15"/>
        <v>368</v>
      </c>
      <c r="C27" s="9">
        <v>0</v>
      </c>
      <c r="D27" s="9">
        <v>368</v>
      </c>
      <c r="E27" s="40">
        <f>G27</f>
        <v>368</v>
      </c>
      <c r="F27" s="40">
        <v>0</v>
      </c>
      <c r="G27" s="40">
        <v>368</v>
      </c>
      <c r="H27" s="41">
        <f>J27</f>
        <v>368</v>
      </c>
      <c r="I27" s="41">
        <v>0</v>
      </c>
      <c r="J27" s="41">
        <v>368</v>
      </c>
      <c r="K27" s="39">
        <f>M27</f>
        <v>368</v>
      </c>
      <c r="L27" s="39">
        <v>0</v>
      </c>
      <c r="M27" s="39">
        <v>368</v>
      </c>
      <c r="N27" s="18">
        <f t="shared" si="11"/>
        <v>1</v>
      </c>
      <c r="O27" s="32">
        <f t="shared" si="6"/>
        <v>1</v>
      </c>
    </row>
    <row r="28" spans="1:16" s="12" customFormat="1" ht="94.5" x14ac:dyDescent="0.25">
      <c r="A28" s="111" t="s">
        <v>49</v>
      </c>
      <c r="B28" s="79">
        <f t="shared" si="15"/>
        <v>6605.5</v>
      </c>
      <c r="C28" s="9">
        <v>0</v>
      </c>
      <c r="D28" s="9">
        <f>G28</f>
        <v>6605.5</v>
      </c>
      <c r="E28" s="40">
        <f>G28</f>
        <v>6605.5</v>
      </c>
      <c r="F28" s="40">
        <v>0</v>
      </c>
      <c r="G28" s="40">
        <v>6605.5</v>
      </c>
      <c r="H28" s="41">
        <f>J28</f>
        <v>6605.5</v>
      </c>
      <c r="I28" s="41">
        <v>0</v>
      </c>
      <c r="J28" s="41">
        <v>6605.5</v>
      </c>
      <c r="K28" s="39">
        <f>M28</f>
        <v>6605.5</v>
      </c>
      <c r="L28" s="39">
        <v>0</v>
      </c>
      <c r="M28" s="39">
        <v>6605.5</v>
      </c>
      <c r="N28" s="18">
        <f t="shared" si="11"/>
        <v>1</v>
      </c>
      <c r="O28" s="32">
        <f t="shared" si="6"/>
        <v>1</v>
      </c>
    </row>
    <row r="29" spans="1:16" s="6" customFormat="1" ht="30" customHeight="1" x14ac:dyDescent="0.25">
      <c r="A29" s="114" t="s">
        <v>30</v>
      </c>
      <c r="B29" s="16">
        <f t="shared" ref="B29:B35" si="16">C29+D29</f>
        <v>991.1</v>
      </c>
      <c r="C29" s="16">
        <f t="shared" si="1"/>
        <v>0</v>
      </c>
      <c r="D29" s="16">
        <f>D30+D31</f>
        <v>991.1</v>
      </c>
      <c r="E29" s="36">
        <f>E31</f>
        <v>991.1</v>
      </c>
      <c r="F29" s="23">
        <f>SUM(F30:F30)</f>
        <v>0</v>
      </c>
      <c r="G29" s="23">
        <f>G31</f>
        <v>991.1</v>
      </c>
      <c r="H29" s="26">
        <f>H31</f>
        <v>991</v>
      </c>
      <c r="I29" s="26">
        <f>SUM(I30:I30)</f>
        <v>0</v>
      </c>
      <c r="J29" s="26">
        <f>J31</f>
        <v>991</v>
      </c>
      <c r="K29" s="73">
        <f>K31</f>
        <v>991</v>
      </c>
      <c r="L29" s="73">
        <f>SUM(L30:L30)</f>
        <v>0</v>
      </c>
      <c r="M29" s="73">
        <f>M31</f>
        <v>991</v>
      </c>
      <c r="N29" s="17">
        <f t="shared" si="11"/>
        <v>0.99989910200787002</v>
      </c>
      <c r="O29" s="31">
        <f t="shared" si="6"/>
        <v>0.99989910200787002</v>
      </c>
    </row>
    <row r="30" spans="1:16" s="6" customFormat="1" ht="69" hidden="1" customHeight="1" x14ac:dyDescent="0.25">
      <c r="A30" s="115" t="s">
        <v>31</v>
      </c>
      <c r="B30" s="9">
        <f t="shared" si="16"/>
        <v>0</v>
      </c>
      <c r="C30" s="16">
        <f t="shared" si="1"/>
        <v>0</v>
      </c>
      <c r="D30" s="9">
        <v>0</v>
      </c>
      <c r="E30" s="40">
        <v>0</v>
      </c>
      <c r="F30" s="22">
        <v>0</v>
      </c>
      <c r="G30" s="22">
        <v>0</v>
      </c>
      <c r="H30" s="25">
        <v>0</v>
      </c>
      <c r="I30" s="25">
        <v>0</v>
      </c>
      <c r="J30" s="25">
        <v>0</v>
      </c>
      <c r="K30" s="19">
        <v>0</v>
      </c>
      <c r="L30" s="19">
        <v>0</v>
      </c>
      <c r="M30" s="19">
        <v>0</v>
      </c>
      <c r="N30" s="18">
        <v>0</v>
      </c>
      <c r="O30" s="32" t="e">
        <f t="shared" si="6"/>
        <v>#DIV/0!</v>
      </c>
    </row>
    <row r="31" spans="1:16" s="6" customFormat="1" ht="78" customHeight="1" x14ac:dyDescent="0.25">
      <c r="A31" s="115" t="s">
        <v>48</v>
      </c>
      <c r="B31" s="9">
        <f t="shared" si="16"/>
        <v>991.1</v>
      </c>
      <c r="C31" s="16">
        <f t="shared" si="1"/>
        <v>0</v>
      </c>
      <c r="D31" s="9">
        <v>991.1</v>
      </c>
      <c r="E31" s="40">
        <f>G31</f>
        <v>991.1</v>
      </c>
      <c r="F31" s="22">
        <v>0</v>
      </c>
      <c r="G31" s="22">
        <v>991.1</v>
      </c>
      <c r="H31" s="25">
        <f>J31</f>
        <v>991</v>
      </c>
      <c r="I31" s="25">
        <v>0</v>
      </c>
      <c r="J31" s="25">
        <v>991</v>
      </c>
      <c r="K31" s="19">
        <f>M31</f>
        <v>991</v>
      </c>
      <c r="L31" s="19">
        <v>0</v>
      </c>
      <c r="M31" s="19">
        <v>991</v>
      </c>
      <c r="N31" s="18">
        <f t="shared" si="11"/>
        <v>0.99989910200787002</v>
      </c>
      <c r="O31" s="32">
        <f t="shared" si="6"/>
        <v>0.99989910200787002</v>
      </c>
    </row>
    <row r="32" spans="1:16" s="12" customFormat="1" ht="47.25" x14ac:dyDescent="0.25">
      <c r="A32" s="107" t="s">
        <v>35</v>
      </c>
      <c r="B32" s="38">
        <f t="shared" si="16"/>
        <v>8353.4</v>
      </c>
      <c r="C32" s="16">
        <f t="shared" si="1"/>
        <v>0</v>
      </c>
      <c r="D32" s="16">
        <f>D33+D34+D35</f>
        <v>8353.4</v>
      </c>
      <c r="E32" s="23">
        <f>E33+E34+E35</f>
        <v>8353.4</v>
      </c>
      <c r="F32" s="23">
        <f t="shared" ref="F32" si="17">F33+F34+F35</f>
        <v>0</v>
      </c>
      <c r="G32" s="23">
        <f>G33+G34+G35</f>
        <v>8353.4</v>
      </c>
      <c r="H32" s="37">
        <f>H33+H34+H35</f>
        <v>8347.1</v>
      </c>
      <c r="I32" s="37">
        <f t="shared" ref="I32:L32" si="18">I33+I34+I35</f>
        <v>0</v>
      </c>
      <c r="J32" s="37">
        <f t="shared" ref="J32" si="19">J33+J34+J35</f>
        <v>8347.1</v>
      </c>
      <c r="K32" s="38">
        <f>K33+K34+K35</f>
        <v>8347.1</v>
      </c>
      <c r="L32" s="38">
        <f t="shared" si="18"/>
        <v>0</v>
      </c>
      <c r="M32" s="38">
        <f>M33+M34+M35</f>
        <v>8347.1</v>
      </c>
      <c r="N32" s="17">
        <f t="shared" ref="N32:N33" si="20">H32/E32</f>
        <v>0.99924581607489171</v>
      </c>
      <c r="O32" s="31">
        <f t="shared" si="6"/>
        <v>0.99924581607489171</v>
      </c>
      <c r="P32" s="13"/>
    </row>
    <row r="33" spans="1:16" s="6" customFormat="1" ht="23.25" customHeight="1" x14ac:dyDescent="0.25">
      <c r="A33" s="110" t="s">
        <v>61</v>
      </c>
      <c r="B33" s="39">
        <f t="shared" si="16"/>
        <v>1769.6</v>
      </c>
      <c r="C33" s="9">
        <f t="shared" si="1"/>
        <v>0</v>
      </c>
      <c r="D33" s="19">
        <f>G33</f>
        <v>1769.6</v>
      </c>
      <c r="E33" s="40">
        <f>G33</f>
        <v>1769.6</v>
      </c>
      <c r="F33" s="22">
        <v>0</v>
      </c>
      <c r="G33" s="22">
        <v>1769.6</v>
      </c>
      <c r="H33" s="41">
        <f>J33</f>
        <v>1769.5</v>
      </c>
      <c r="I33" s="25">
        <v>0</v>
      </c>
      <c r="J33" s="25">
        <v>1769.5</v>
      </c>
      <c r="K33" s="39">
        <f>M33</f>
        <v>1769.5</v>
      </c>
      <c r="L33" s="19">
        <v>0</v>
      </c>
      <c r="M33" s="19">
        <v>1769.5</v>
      </c>
      <c r="N33" s="18">
        <f t="shared" si="20"/>
        <v>0.99994349005424965</v>
      </c>
      <c r="O33" s="32">
        <f>K33/E33</f>
        <v>0.99994349005424965</v>
      </c>
      <c r="P33" s="14"/>
    </row>
    <row r="34" spans="1:16" s="6" customFormat="1" x14ac:dyDescent="0.25">
      <c r="A34" s="111" t="s">
        <v>38</v>
      </c>
      <c r="B34" s="39">
        <f t="shared" si="16"/>
        <v>2090.5</v>
      </c>
      <c r="C34" s="9">
        <f t="shared" si="1"/>
        <v>0</v>
      </c>
      <c r="D34" s="19">
        <v>2090.5</v>
      </c>
      <c r="E34" s="40">
        <f>G34</f>
        <v>2090.5</v>
      </c>
      <c r="F34" s="22">
        <v>0</v>
      </c>
      <c r="G34" s="22">
        <v>2090.5</v>
      </c>
      <c r="H34" s="41">
        <f t="shared" ref="H34:H35" si="21">J34</f>
        <v>2090.5</v>
      </c>
      <c r="I34" s="25">
        <v>0</v>
      </c>
      <c r="J34" s="25">
        <v>2090.5</v>
      </c>
      <c r="K34" s="39">
        <f>M34</f>
        <v>2090.5</v>
      </c>
      <c r="L34" s="19">
        <v>0</v>
      </c>
      <c r="M34" s="19">
        <v>2090.5</v>
      </c>
      <c r="N34" s="18">
        <f>H34/E34</f>
        <v>1</v>
      </c>
      <c r="O34" s="32">
        <f>K34/E34</f>
        <v>1</v>
      </c>
      <c r="P34" s="14"/>
    </row>
    <row r="35" spans="1:16" s="6" customFormat="1" ht="38.25" customHeight="1" x14ac:dyDescent="0.25">
      <c r="A35" s="110" t="s">
        <v>60</v>
      </c>
      <c r="B35" s="39">
        <f t="shared" si="16"/>
        <v>4493.3</v>
      </c>
      <c r="C35" s="9">
        <f t="shared" si="1"/>
        <v>0</v>
      </c>
      <c r="D35" s="19">
        <f>G35</f>
        <v>4493.3</v>
      </c>
      <c r="E35" s="40">
        <f>G35</f>
        <v>4493.3</v>
      </c>
      <c r="F35" s="22">
        <v>0</v>
      </c>
      <c r="G35" s="22">
        <v>4493.3</v>
      </c>
      <c r="H35" s="41">
        <f t="shared" si="21"/>
        <v>4487.1000000000004</v>
      </c>
      <c r="I35" s="25">
        <v>0</v>
      </c>
      <c r="J35" s="25">
        <v>4487.1000000000004</v>
      </c>
      <c r="K35" s="39">
        <f>M35</f>
        <v>4487.1000000000004</v>
      </c>
      <c r="L35" s="19">
        <v>0</v>
      </c>
      <c r="M35" s="19">
        <v>4487.1000000000004</v>
      </c>
      <c r="N35" s="18">
        <f>H35/E35</f>
        <v>0.99862016780539919</v>
      </c>
      <c r="O35" s="32">
        <f>K35/E35</f>
        <v>0.99862016780539919</v>
      </c>
      <c r="P35" s="14"/>
    </row>
    <row r="36" spans="1:16" s="6" customFormat="1" ht="30" hidden="1" customHeight="1" x14ac:dyDescent="0.25">
      <c r="A36" s="34" t="s">
        <v>36</v>
      </c>
      <c r="B36" s="16">
        <v>0</v>
      </c>
      <c r="C36" s="16">
        <f t="shared" si="1"/>
        <v>0</v>
      </c>
      <c r="D36" s="16">
        <v>0</v>
      </c>
      <c r="E36" s="40">
        <v>0</v>
      </c>
      <c r="F36" s="23">
        <f>SUM(F37:F37)</f>
        <v>0</v>
      </c>
      <c r="G36" s="23">
        <v>0</v>
      </c>
      <c r="H36" s="26">
        <v>0</v>
      </c>
      <c r="I36" s="26">
        <f>SUM(I37:I37)</f>
        <v>0</v>
      </c>
      <c r="J36" s="26">
        <v>0</v>
      </c>
      <c r="K36" s="73">
        <f>K37</f>
        <v>0</v>
      </c>
      <c r="L36" s="73">
        <f>SUM(L37:L37)</f>
        <v>0</v>
      </c>
      <c r="M36" s="73">
        <v>0</v>
      </c>
      <c r="N36" s="17">
        <v>0</v>
      </c>
      <c r="O36" s="31">
        <v>0</v>
      </c>
    </row>
    <row r="37" spans="1:16" s="6" customFormat="1" ht="63" hidden="1" x14ac:dyDescent="0.25">
      <c r="A37" s="35" t="s">
        <v>39</v>
      </c>
      <c r="B37" s="9">
        <v>0</v>
      </c>
      <c r="C37" s="9">
        <f t="shared" si="1"/>
        <v>0</v>
      </c>
      <c r="D37" s="9">
        <v>0</v>
      </c>
      <c r="E37" s="40">
        <v>0</v>
      </c>
      <c r="F37" s="22">
        <v>0</v>
      </c>
      <c r="G37" s="22">
        <v>0</v>
      </c>
      <c r="H37" s="25">
        <v>0</v>
      </c>
      <c r="I37" s="25">
        <v>0</v>
      </c>
      <c r="J37" s="25">
        <v>0</v>
      </c>
      <c r="K37" s="19">
        <v>0</v>
      </c>
      <c r="L37" s="19">
        <v>0</v>
      </c>
      <c r="M37" s="19">
        <v>0</v>
      </c>
      <c r="N37" s="18">
        <v>0</v>
      </c>
      <c r="O37" s="32">
        <v>0</v>
      </c>
    </row>
    <row r="38" spans="1:16" s="12" customFormat="1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6" ht="31.5" x14ac:dyDescent="0.25">
      <c r="A39" s="55" t="s">
        <v>128</v>
      </c>
      <c r="C39" s="125" t="s">
        <v>47</v>
      </c>
      <c r="D39" s="125"/>
      <c r="H39" s="13"/>
    </row>
  </sheetData>
  <mergeCells count="18">
    <mergeCell ref="K4:K5"/>
    <mergeCell ref="L4:M4"/>
    <mergeCell ref="E3:G3"/>
    <mergeCell ref="F4:G4"/>
    <mergeCell ref="E4:E5"/>
    <mergeCell ref="C39:D39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view="pageBreakPreview" topLeftCell="A56" zoomScale="80" zoomScaleNormal="100" zoomScaleSheetLayoutView="80" workbookViewId="0">
      <selection activeCell="I35" sqref="I35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3.7109375" style="1" customWidth="1"/>
    <col min="4" max="4" width="29.42578125" style="8" customWidth="1"/>
    <col min="5" max="5" width="15.7109375" style="86" customWidth="1"/>
    <col min="6" max="6" width="19.140625" style="67" customWidth="1"/>
    <col min="7" max="7" width="16.140625" style="67" customWidth="1"/>
    <col min="8" max="8" width="16.28515625" style="68" customWidth="1"/>
    <col min="9" max="9" width="16" style="67" customWidth="1"/>
    <col min="10" max="10" width="15.42578125" style="69" customWidth="1"/>
    <col min="11" max="16384" width="9.140625" style="1"/>
  </cols>
  <sheetData>
    <row r="1" spans="1:11" ht="42.75" customHeight="1" x14ac:dyDescent="0.25">
      <c r="A1" s="145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1" x14ac:dyDescent="0.25">
      <c r="A2" s="10"/>
      <c r="B2" s="147" t="s">
        <v>137</v>
      </c>
      <c r="C2" s="147"/>
      <c r="D2" s="147"/>
      <c r="E2" s="147"/>
      <c r="F2" s="147"/>
      <c r="G2" s="147"/>
      <c r="H2" s="63"/>
      <c r="I2" s="64"/>
      <c r="J2" s="65"/>
    </row>
    <row r="3" spans="1:11" ht="40.5" customHeight="1" x14ac:dyDescent="0.25">
      <c r="A3" s="149" t="s">
        <v>8</v>
      </c>
      <c r="B3" s="149" t="s">
        <v>9</v>
      </c>
      <c r="C3" s="149" t="s">
        <v>10</v>
      </c>
      <c r="D3" s="149" t="s">
        <v>11</v>
      </c>
      <c r="E3" s="149" t="s">
        <v>12</v>
      </c>
      <c r="F3" s="148" t="s">
        <v>139</v>
      </c>
      <c r="G3" s="148" t="s">
        <v>140</v>
      </c>
      <c r="H3" s="146" t="s">
        <v>141</v>
      </c>
      <c r="I3" s="146"/>
      <c r="J3" s="146"/>
      <c r="K3" s="4"/>
    </row>
    <row r="4" spans="1:11" ht="59.25" customHeight="1" x14ac:dyDescent="0.25">
      <c r="A4" s="149"/>
      <c r="B4" s="149"/>
      <c r="C4" s="149"/>
      <c r="D4" s="149"/>
      <c r="E4" s="149"/>
      <c r="F4" s="148"/>
      <c r="G4" s="148"/>
      <c r="H4" s="48" t="s">
        <v>13</v>
      </c>
      <c r="I4" s="84" t="s">
        <v>14</v>
      </c>
      <c r="J4" s="48" t="s">
        <v>15</v>
      </c>
      <c r="K4" s="4"/>
    </row>
    <row r="5" spans="1:11" s="46" customFormat="1" x14ac:dyDescent="0.25">
      <c r="A5" s="90">
        <v>2</v>
      </c>
      <c r="B5" s="90"/>
      <c r="C5" s="90"/>
      <c r="D5" s="90"/>
      <c r="E5" s="90"/>
      <c r="F5" s="66"/>
      <c r="G5" s="66"/>
      <c r="H5" s="66"/>
      <c r="I5" s="66"/>
      <c r="J5" s="66"/>
      <c r="K5" s="45"/>
    </row>
    <row r="6" spans="1:11" s="6" customFormat="1" ht="15.75" hidden="1" customHeight="1" x14ac:dyDescent="0.25">
      <c r="A6" s="91" t="s">
        <v>34</v>
      </c>
      <c r="B6" s="92"/>
      <c r="C6" s="92"/>
      <c r="D6" s="83"/>
      <c r="E6" s="49"/>
      <c r="F6" s="48"/>
      <c r="G6" s="48"/>
      <c r="H6" s="48"/>
      <c r="I6" s="48"/>
      <c r="J6" s="48"/>
      <c r="K6" s="7"/>
    </row>
    <row r="7" spans="1:11" s="6" customFormat="1" ht="31.5" hidden="1" x14ac:dyDescent="0.25">
      <c r="A7" s="83" t="s">
        <v>21</v>
      </c>
      <c r="B7" s="92"/>
      <c r="C7" s="92"/>
      <c r="D7" s="83"/>
      <c r="E7" s="49"/>
      <c r="F7" s="48"/>
      <c r="G7" s="48"/>
      <c r="H7" s="48"/>
      <c r="I7" s="48"/>
      <c r="J7" s="48"/>
      <c r="K7" s="7"/>
    </row>
    <row r="8" spans="1:11" s="6" customFormat="1" ht="31.5" hidden="1" x14ac:dyDescent="0.25">
      <c r="A8" s="93" t="s">
        <v>33</v>
      </c>
      <c r="B8" s="92"/>
      <c r="C8" s="92"/>
      <c r="D8" s="83"/>
      <c r="E8" s="49"/>
      <c r="F8" s="48"/>
      <c r="G8" s="48"/>
      <c r="H8" s="48"/>
      <c r="I8" s="48"/>
      <c r="J8" s="48"/>
      <c r="K8" s="7"/>
    </row>
    <row r="9" spans="1:11" s="6" customFormat="1" ht="55.5" hidden="1" customHeight="1" x14ac:dyDescent="0.25">
      <c r="A9" s="83" t="s">
        <v>22</v>
      </c>
      <c r="B9" s="92"/>
      <c r="C9" s="92"/>
      <c r="D9" s="83"/>
      <c r="E9" s="49"/>
      <c r="F9" s="48"/>
      <c r="G9" s="48"/>
      <c r="H9" s="48"/>
      <c r="I9" s="48"/>
      <c r="J9" s="48"/>
      <c r="K9" s="7"/>
    </row>
    <row r="10" spans="1:11" ht="39.75" customHeight="1" x14ac:dyDescent="0.25">
      <c r="A10" s="91" t="s">
        <v>23</v>
      </c>
      <c r="B10" s="92"/>
      <c r="C10" s="92"/>
      <c r="D10" s="83"/>
      <c r="E10" s="49"/>
      <c r="F10" s="48"/>
      <c r="G10" s="48"/>
      <c r="H10" s="48"/>
      <c r="I10" s="48"/>
      <c r="J10" s="48"/>
      <c r="K10" s="4"/>
    </row>
    <row r="11" spans="1:11" ht="36.75" hidden="1" customHeight="1" x14ac:dyDescent="0.25">
      <c r="A11" s="34" t="s">
        <v>34</v>
      </c>
      <c r="B11" s="92"/>
      <c r="C11" s="92"/>
      <c r="D11" s="83"/>
      <c r="E11" s="49"/>
      <c r="F11" s="94"/>
      <c r="G11" s="94"/>
      <c r="H11" s="94"/>
      <c r="I11" s="94"/>
      <c r="J11" s="94"/>
      <c r="K11" s="4"/>
    </row>
    <row r="12" spans="1:11" ht="48" hidden="1" customHeight="1" x14ac:dyDescent="0.25">
      <c r="A12" s="95" t="s">
        <v>21</v>
      </c>
      <c r="B12" s="92"/>
      <c r="C12" s="92"/>
      <c r="D12" s="83"/>
      <c r="E12" s="49"/>
      <c r="F12" s="48"/>
      <c r="G12" s="48"/>
      <c r="H12" s="48"/>
      <c r="I12" s="48"/>
      <c r="J12" s="48"/>
      <c r="K12" s="4"/>
    </row>
    <row r="13" spans="1:11" ht="34.5" hidden="1" customHeight="1" x14ac:dyDescent="0.25">
      <c r="A13" s="96" t="s">
        <v>33</v>
      </c>
      <c r="B13" s="92"/>
      <c r="C13" s="92"/>
      <c r="D13" s="83"/>
      <c r="E13" s="49"/>
      <c r="F13" s="48"/>
      <c r="G13" s="48"/>
      <c r="H13" s="48"/>
      <c r="I13" s="48"/>
      <c r="J13" s="48"/>
      <c r="K13" s="4"/>
    </row>
    <row r="14" spans="1:11" ht="47.25" hidden="1" customHeight="1" x14ac:dyDescent="0.25">
      <c r="A14" s="95" t="s">
        <v>43</v>
      </c>
      <c r="B14" s="92"/>
      <c r="C14" s="92"/>
      <c r="D14" s="83"/>
      <c r="E14" s="49"/>
      <c r="F14" s="48"/>
      <c r="G14" s="48"/>
      <c r="H14" s="48"/>
      <c r="I14" s="48"/>
      <c r="J14" s="48"/>
      <c r="K14" s="4"/>
    </row>
    <row r="15" spans="1:11" ht="40.5" hidden="1" customHeight="1" x14ac:dyDescent="0.25">
      <c r="A15" s="34" t="s">
        <v>23</v>
      </c>
      <c r="B15" s="92"/>
      <c r="C15" s="92"/>
      <c r="D15" s="83"/>
      <c r="E15" s="49"/>
      <c r="F15" s="94"/>
      <c r="G15" s="94"/>
      <c r="H15" s="94"/>
      <c r="I15" s="94"/>
      <c r="J15" s="94"/>
      <c r="K15" s="4"/>
    </row>
    <row r="16" spans="1:11" ht="43.5" customHeight="1" x14ac:dyDescent="0.25">
      <c r="A16" s="34" t="s">
        <v>24</v>
      </c>
      <c r="B16" s="92"/>
      <c r="C16" s="92"/>
      <c r="D16" s="83"/>
      <c r="E16" s="49"/>
      <c r="F16" s="94">
        <f>F17+F18+F19</f>
        <v>9718.6</v>
      </c>
      <c r="G16" s="94">
        <f t="shared" ref="G16" si="0">G17+G18+G19</f>
        <v>0</v>
      </c>
      <c r="H16" s="94">
        <f>H17+H18+H19</f>
        <v>9718.6</v>
      </c>
      <c r="I16" s="94">
        <f t="shared" ref="I16" si="1">I17+I18+I19</f>
        <v>0</v>
      </c>
      <c r="J16" s="94">
        <f t="shared" ref="J16" si="2">J17+J18+J19</f>
        <v>9718.6</v>
      </c>
      <c r="K16" s="4"/>
    </row>
    <row r="17" spans="1:11" s="62" customFormat="1" ht="49.5" customHeight="1" x14ac:dyDescent="0.25">
      <c r="A17" s="106" t="s">
        <v>25</v>
      </c>
      <c r="B17" s="82" t="s">
        <v>62</v>
      </c>
      <c r="C17" s="82" t="s">
        <v>63</v>
      </c>
      <c r="D17" s="83" t="s">
        <v>53</v>
      </c>
      <c r="E17" s="54" t="s">
        <v>64</v>
      </c>
      <c r="F17" s="53">
        <v>5807</v>
      </c>
      <c r="G17" s="48">
        <v>0</v>
      </c>
      <c r="H17" s="81">
        <v>5807</v>
      </c>
      <c r="I17" s="48">
        <v>0</v>
      </c>
      <c r="J17" s="81">
        <v>5807</v>
      </c>
      <c r="K17" s="61"/>
    </row>
    <row r="18" spans="1:11" s="62" customFormat="1" ht="56.25" customHeight="1" x14ac:dyDescent="0.25">
      <c r="A18" s="106" t="s">
        <v>37</v>
      </c>
      <c r="B18" s="51" t="s">
        <v>65</v>
      </c>
      <c r="C18" s="82" t="s">
        <v>66</v>
      </c>
      <c r="D18" s="83" t="s">
        <v>68</v>
      </c>
      <c r="E18" s="100" t="s">
        <v>67</v>
      </c>
      <c r="F18" s="81">
        <v>1604</v>
      </c>
      <c r="G18" s="48">
        <v>0</v>
      </c>
      <c r="H18" s="81">
        <v>1604</v>
      </c>
      <c r="I18" s="48">
        <v>0</v>
      </c>
      <c r="J18" s="81">
        <v>1604</v>
      </c>
      <c r="K18" s="61"/>
    </row>
    <row r="19" spans="1:11" ht="53.25" customHeight="1" x14ac:dyDescent="0.25">
      <c r="A19" s="106" t="s">
        <v>38</v>
      </c>
      <c r="B19" s="51" t="s">
        <v>69</v>
      </c>
      <c r="C19" s="92" t="s">
        <v>56</v>
      </c>
      <c r="D19" s="83" t="s">
        <v>52</v>
      </c>
      <c r="E19" s="100" t="s">
        <v>70</v>
      </c>
      <c r="F19" s="48">
        <v>2307.6</v>
      </c>
      <c r="G19" s="48">
        <v>0</v>
      </c>
      <c r="H19" s="48">
        <v>2307.6</v>
      </c>
      <c r="I19" s="48">
        <v>0</v>
      </c>
      <c r="J19" s="48">
        <v>2307.6</v>
      </c>
      <c r="K19" s="4"/>
    </row>
    <row r="20" spans="1:11" ht="42" customHeight="1" x14ac:dyDescent="0.25">
      <c r="A20" s="34" t="s">
        <v>129</v>
      </c>
      <c r="B20" s="92"/>
      <c r="C20" s="92"/>
      <c r="D20" s="83"/>
      <c r="E20" s="49"/>
      <c r="F20" s="94">
        <f>F21+F22</f>
        <v>1195.5</v>
      </c>
      <c r="G20" s="94">
        <f t="shared" ref="G20:J20" si="3">G21+G22</f>
        <v>0</v>
      </c>
      <c r="H20" s="94">
        <f t="shared" si="3"/>
        <v>1195.5</v>
      </c>
      <c r="I20" s="94">
        <f t="shared" si="3"/>
        <v>0</v>
      </c>
      <c r="J20" s="94">
        <f t="shared" si="3"/>
        <v>1195.5</v>
      </c>
      <c r="K20" s="5"/>
    </row>
    <row r="21" spans="1:11" ht="42" customHeight="1" x14ac:dyDescent="0.25">
      <c r="A21" s="150" t="s">
        <v>40</v>
      </c>
      <c r="B21" s="117" t="s">
        <v>130</v>
      </c>
      <c r="C21" s="117" t="s">
        <v>132</v>
      </c>
      <c r="D21" s="136" t="s">
        <v>53</v>
      </c>
      <c r="E21" s="49">
        <v>44908</v>
      </c>
      <c r="F21" s="48">
        <v>598.4</v>
      </c>
      <c r="G21" s="48">
        <v>0</v>
      </c>
      <c r="H21" s="48">
        <v>598.4</v>
      </c>
      <c r="I21" s="48">
        <v>0</v>
      </c>
      <c r="J21" s="48">
        <v>598.4</v>
      </c>
      <c r="K21" s="5"/>
    </row>
    <row r="22" spans="1:11" ht="51.75" customHeight="1" x14ac:dyDescent="0.25">
      <c r="A22" s="151"/>
      <c r="B22" s="117" t="s">
        <v>131</v>
      </c>
      <c r="C22" s="117" t="s">
        <v>132</v>
      </c>
      <c r="D22" s="138"/>
      <c r="E22" s="49">
        <v>44908</v>
      </c>
      <c r="F22" s="48">
        <v>597.1</v>
      </c>
      <c r="G22" s="48">
        <v>0</v>
      </c>
      <c r="H22" s="48">
        <v>597.1</v>
      </c>
      <c r="I22" s="48">
        <v>0</v>
      </c>
      <c r="J22" s="48">
        <v>597.1</v>
      </c>
      <c r="K22" s="5"/>
    </row>
    <row r="23" spans="1:11" ht="48" hidden="1" customHeight="1" x14ac:dyDescent="0.25">
      <c r="A23" s="33" t="s">
        <v>26</v>
      </c>
      <c r="B23" s="92"/>
      <c r="C23" s="92"/>
      <c r="D23" s="83"/>
      <c r="E23" s="49"/>
      <c r="F23" s="48"/>
      <c r="G23" s="48"/>
      <c r="H23" s="48"/>
      <c r="I23" s="48"/>
      <c r="J23" s="48"/>
      <c r="K23" s="5"/>
    </row>
    <row r="24" spans="1:11" ht="63" customHeight="1" x14ac:dyDescent="0.25">
      <c r="A24" s="34" t="s">
        <v>32</v>
      </c>
      <c r="B24" s="92"/>
      <c r="C24" s="92"/>
      <c r="D24" s="83"/>
      <c r="E24" s="49"/>
      <c r="F24" s="94">
        <f>F25+F26+F27+F28+F29+F30+F31+F32</f>
        <v>8469.1</v>
      </c>
      <c r="G24" s="94">
        <f t="shared" ref="G24:J24" si="4">G25+G26+G27+G28+G29+G30+G31+G32</f>
        <v>110.1</v>
      </c>
      <c r="H24" s="94">
        <f>H25+H26+H27+H28+H29+H30+H31+H32</f>
        <v>8469.1</v>
      </c>
      <c r="I24" s="94">
        <f t="shared" si="4"/>
        <v>110.1</v>
      </c>
      <c r="J24" s="94">
        <f t="shared" si="4"/>
        <v>8469.1</v>
      </c>
      <c r="K24" s="5"/>
    </row>
    <row r="25" spans="1:11" ht="51.75" customHeight="1" x14ac:dyDescent="0.25">
      <c r="A25" s="82" t="s">
        <v>46</v>
      </c>
      <c r="B25" s="51" t="s">
        <v>74</v>
      </c>
      <c r="C25" s="82" t="s">
        <v>66</v>
      </c>
      <c r="D25" s="83" t="s">
        <v>68</v>
      </c>
      <c r="E25" s="100" t="s">
        <v>75</v>
      </c>
      <c r="F25" s="48">
        <v>368</v>
      </c>
      <c r="G25" s="48">
        <v>0</v>
      </c>
      <c r="H25" s="48">
        <v>368</v>
      </c>
      <c r="I25" s="48">
        <v>0</v>
      </c>
      <c r="J25" s="48">
        <v>368</v>
      </c>
      <c r="K25" s="5"/>
    </row>
    <row r="26" spans="1:11" x14ac:dyDescent="0.25">
      <c r="A26" s="139" t="s">
        <v>76</v>
      </c>
      <c r="B26" s="82" t="s">
        <v>77</v>
      </c>
      <c r="C26" s="82" t="s">
        <v>84</v>
      </c>
      <c r="D26" s="136" t="s">
        <v>53</v>
      </c>
      <c r="E26" s="54" t="s">
        <v>82</v>
      </c>
      <c r="F26" s="53">
        <v>5184</v>
      </c>
      <c r="G26" s="48">
        <v>0</v>
      </c>
      <c r="H26" s="53">
        <v>5184</v>
      </c>
      <c r="I26" s="48">
        <v>0</v>
      </c>
      <c r="J26" s="53">
        <v>5184</v>
      </c>
      <c r="K26" s="4"/>
    </row>
    <row r="27" spans="1:11" x14ac:dyDescent="0.25">
      <c r="A27" s="140"/>
      <c r="B27" s="51" t="s">
        <v>78</v>
      </c>
      <c r="C27" s="51" t="s">
        <v>85</v>
      </c>
      <c r="D27" s="137"/>
      <c r="E27" s="156" t="s">
        <v>83</v>
      </c>
      <c r="F27" s="53">
        <v>500</v>
      </c>
      <c r="G27" s="48">
        <v>0</v>
      </c>
      <c r="H27" s="53">
        <v>500</v>
      </c>
      <c r="I27" s="48">
        <v>0</v>
      </c>
      <c r="J27" s="53">
        <v>500</v>
      </c>
      <c r="K27" s="4"/>
    </row>
    <row r="28" spans="1:11" x14ac:dyDescent="0.25">
      <c r="A28" s="140"/>
      <c r="B28" s="51" t="s">
        <v>79</v>
      </c>
      <c r="C28" s="51" t="s">
        <v>85</v>
      </c>
      <c r="D28" s="137"/>
      <c r="E28" s="157"/>
      <c r="F28" s="53">
        <v>176.5</v>
      </c>
      <c r="G28" s="48">
        <v>0</v>
      </c>
      <c r="H28" s="53">
        <v>176.5</v>
      </c>
      <c r="I28" s="48">
        <v>0</v>
      </c>
      <c r="J28" s="53">
        <v>176.5</v>
      </c>
      <c r="K28" s="4"/>
    </row>
    <row r="29" spans="1:11" x14ac:dyDescent="0.25">
      <c r="A29" s="140"/>
      <c r="B29" s="51" t="s">
        <v>80</v>
      </c>
      <c r="C29" s="51" t="s">
        <v>85</v>
      </c>
      <c r="D29" s="137"/>
      <c r="E29" s="157"/>
      <c r="F29" s="53">
        <v>450</v>
      </c>
      <c r="G29" s="48">
        <v>0</v>
      </c>
      <c r="H29" s="53">
        <v>450</v>
      </c>
      <c r="I29" s="48">
        <v>0</v>
      </c>
      <c r="J29" s="53">
        <v>450</v>
      </c>
      <c r="K29" s="4"/>
    </row>
    <row r="30" spans="1:11" x14ac:dyDescent="0.25">
      <c r="A30" s="141"/>
      <c r="B30" s="51" t="s">
        <v>81</v>
      </c>
      <c r="C30" s="51" t="s">
        <v>85</v>
      </c>
      <c r="D30" s="138"/>
      <c r="E30" s="158"/>
      <c r="F30" s="53">
        <v>295</v>
      </c>
      <c r="G30" s="48">
        <v>0</v>
      </c>
      <c r="H30" s="53">
        <v>295</v>
      </c>
      <c r="I30" s="48">
        <v>0</v>
      </c>
      <c r="J30" s="53">
        <v>295</v>
      </c>
      <c r="K30" s="4"/>
    </row>
    <row r="31" spans="1:11" ht="50.25" customHeight="1" x14ac:dyDescent="0.25">
      <c r="A31" s="106" t="s">
        <v>44</v>
      </c>
      <c r="B31" s="60" t="s">
        <v>71</v>
      </c>
      <c r="C31" s="51" t="s">
        <v>72</v>
      </c>
      <c r="D31" s="83" t="s">
        <v>52</v>
      </c>
      <c r="E31" s="54" t="s">
        <v>73</v>
      </c>
      <c r="F31" s="53">
        <v>1161.9000000000001</v>
      </c>
      <c r="G31" s="48">
        <v>0</v>
      </c>
      <c r="H31" s="53">
        <v>1161.9000000000001</v>
      </c>
      <c r="I31" s="48">
        <v>0</v>
      </c>
      <c r="J31" s="53">
        <v>1161.9000000000001</v>
      </c>
      <c r="K31" s="5"/>
    </row>
    <row r="32" spans="1:11" ht="48.75" customHeight="1" x14ac:dyDescent="0.25">
      <c r="A32" s="106" t="s">
        <v>45</v>
      </c>
      <c r="B32" s="92" t="s">
        <v>50</v>
      </c>
      <c r="C32" s="92" t="s">
        <v>51</v>
      </c>
      <c r="D32" s="83" t="s">
        <v>52</v>
      </c>
      <c r="E32" s="49"/>
      <c r="F32" s="48">
        <v>333.7</v>
      </c>
      <c r="G32" s="48">
        <v>110.1</v>
      </c>
      <c r="H32" s="48">
        <v>333.7</v>
      </c>
      <c r="I32" s="48">
        <v>110.1</v>
      </c>
      <c r="J32" s="48">
        <v>333.7</v>
      </c>
      <c r="K32" s="4"/>
    </row>
    <row r="33" spans="1:11" ht="66.75" hidden="1" customHeight="1" x14ac:dyDescent="0.25">
      <c r="A33" s="97" t="s">
        <v>46</v>
      </c>
      <c r="B33" s="92"/>
      <c r="C33" s="92"/>
      <c r="D33" s="83"/>
      <c r="E33" s="49"/>
      <c r="F33" s="48"/>
      <c r="G33" s="48"/>
      <c r="H33" s="48"/>
      <c r="I33" s="48"/>
      <c r="J33" s="48"/>
      <c r="K33" s="4"/>
    </row>
    <row r="34" spans="1:11" ht="100.5" hidden="1" customHeight="1" x14ac:dyDescent="0.25">
      <c r="A34" s="97" t="s">
        <v>49</v>
      </c>
      <c r="B34" s="92"/>
      <c r="C34" s="92"/>
      <c r="D34" s="83"/>
      <c r="E34" s="49"/>
      <c r="F34" s="48"/>
      <c r="G34" s="48"/>
      <c r="H34" s="48"/>
      <c r="I34" s="48"/>
      <c r="J34" s="48"/>
      <c r="K34" s="4"/>
    </row>
    <row r="35" spans="1:11" ht="19.5" customHeight="1" x14ac:dyDescent="0.25">
      <c r="A35" s="34" t="s">
        <v>134</v>
      </c>
      <c r="B35" s="92"/>
      <c r="C35" s="92"/>
      <c r="D35" s="83"/>
      <c r="E35" s="49"/>
      <c r="F35" s="94">
        <f>F37+F38</f>
        <v>991</v>
      </c>
      <c r="G35" s="94">
        <f t="shared" ref="G35:J35" si="5">G37+G38</f>
        <v>0</v>
      </c>
      <c r="H35" s="94">
        <f t="shared" si="5"/>
        <v>991</v>
      </c>
      <c r="I35" s="94">
        <f t="shared" si="5"/>
        <v>0</v>
      </c>
      <c r="J35" s="94">
        <f t="shared" si="5"/>
        <v>991</v>
      </c>
      <c r="K35" s="4"/>
    </row>
    <row r="36" spans="1:11" ht="63.75" hidden="1" customHeight="1" x14ac:dyDescent="0.25">
      <c r="A36" s="98" t="s">
        <v>31</v>
      </c>
      <c r="B36" s="92"/>
      <c r="C36" s="92"/>
      <c r="D36" s="83"/>
      <c r="E36" s="49"/>
      <c r="F36" s="48"/>
      <c r="G36" s="48"/>
      <c r="H36" s="48"/>
      <c r="I36" s="48"/>
      <c r="J36" s="48"/>
      <c r="K36" s="4"/>
    </row>
    <row r="37" spans="1:11" ht="33.75" customHeight="1" x14ac:dyDescent="0.25">
      <c r="A37" s="152" t="s">
        <v>48</v>
      </c>
      <c r="B37" s="82" t="s">
        <v>135</v>
      </c>
      <c r="C37" s="117" t="s">
        <v>89</v>
      </c>
      <c r="D37" s="136" t="s">
        <v>53</v>
      </c>
      <c r="E37" s="154" t="s">
        <v>83</v>
      </c>
      <c r="F37" s="53">
        <v>588.70000000000005</v>
      </c>
      <c r="G37" s="48">
        <v>0</v>
      </c>
      <c r="H37" s="53">
        <v>588.70000000000005</v>
      </c>
      <c r="I37" s="48">
        <v>0</v>
      </c>
      <c r="J37" s="53">
        <v>588.70000000000005</v>
      </c>
      <c r="K37" s="4"/>
    </row>
    <row r="38" spans="1:11" ht="32.25" customHeight="1" x14ac:dyDescent="0.25">
      <c r="A38" s="153"/>
      <c r="B38" s="82" t="s">
        <v>136</v>
      </c>
      <c r="C38" s="117" t="s">
        <v>89</v>
      </c>
      <c r="D38" s="138"/>
      <c r="E38" s="155"/>
      <c r="F38" s="53">
        <v>402.3</v>
      </c>
      <c r="G38" s="48">
        <v>0</v>
      </c>
      <c r="H38" s="53">
        <v>402.3</v>
      </c>
      <c r="I38" s="48">
        <v>0</v>
      </c>
      <c r="J38" s="53">
        <v>402.3</v>
      </c>
      <c r="K38" s="4"/>
    </row>
    <row r="39" spans="1:11" ht="34.5" customHeight="1" x14ac:dyDescent="0.25">
      <c r="A39" s="34" t="s">
        <v>35</v>
      </c>
      <c r="B39" s="92"/>
      <c r="C39" s="92"/>
      <c r="D39" s="99"/>
      <c r="E39" s="49"/>
      <c r="F39" s="94">
        <f>F40+F41+F42+F43+F47+F48+F49+F50+F51+F52+F53+F54+F55+F56+F57+F58+F59+F60+F61+F62+F63+588+557.3+292.7+F66</f>
        <v>8348.1</v>
      </c>
      <c r="G39" s="94">
        <f>G40+G41+G42+G43+G47+G48+G49+G50+G51+G52+G53+G54+G55+G56+G57+G58+G59+G60+G61+G62+G63+588+557.3+292.7+G66</f>
        <v>1438</v>
      </c>
      <c r="H39" s="94">
        <f>H40+H41+H42+H43+H47+H48+H49+H50+H51+H52+H53+H54+H55+H56+H57+H58+H59+H60+H61+H62+H63+588+557.3+292.7+H66</f>
        <v>8347.4</v>
      </c>
      <c r="I39" s="94">
        <f>I40+I41+I42+I43+I47+I48+I49+I50+I51+I52+I53+I54+I55+I56+I57+I58+I59+I60+I61+I62+I63+588+557.3+292.7+I66</f>
        <v>1438</v>
      </c>
      <c r="J39" s="94">
        <f>J40+J41+J42+J43+J47+J48+J49+J50+J51+J52+J53+J54+J55+J56+J57+J58+J59+J60+J61+J62+J63+588+557.3+292.7+J66</f>
        <v>8347.4</v>
      </c>
      <c r="K39" s="4"/>
    </row>
    <row r="40" spans="1:11" ht="38.25" customHeight="1" x14ac:dyDescent="0.25">
      <c r="A40" s="139" t="s">
        <v>37</v>
      </c>
      <c r="B40" s="82" t="s">
        <v>86</v>
      </c>
      <c r="C40" s="82" t="s">
        <v>66</v>
      </c>
      <c r="D40" s="136" t="s">
        <v>68</v>
      </c>
      <c r="E40" s="100">
        <v>44804</v>
      </c>
      <c r="F40" s="102">
        <v>384</v>
      </c>
      <c r="G40" s="48">
        <v>0</v>
      </c>
      <c r="H40" s="102">
        <v>384</v>
      </c>
      <c r="I40" s="48">
        <v>0</v>
      </c>
      <c r="J40" s="102">
        <v>384</v>
      </c>
      <c r="K40" s="4"/>
    </row>
    <row r="41" spans="1:11" ht="37.5" customHeight="1" x14ac:dyDescent="0.25">
      <c r="A41" s="140"/>
      <c r="B41" s="82" t="s">
        <v>86</v>
      </c>
      <c r="C41" s="82" t="s">
        <v>66</v>
      </c>
      <c r="D41" s="137"/>
      <c r="E41" s="54" t="s">
        <v>90</v>
      </c>
      <c r="F41" s="102">
        <v>400</v>
      </c>
      <c r="G41" s="48">
        <v>0</v>
      </c>
      <c r="H41" s="102">
        <v>400</v>
      </c>
      <c r="I41" s="48">
        <v>0</v>
      </c>
      <c r="J41" s="102">
        <v>400</v>
      </c>
      <c r="K41" s="4"/>
    </row>
    <row r="42" spans="1:11" ht="18" customHeight="1" x14ac:dyDescent="0.25">
      <c r="A42" s="140"/>
      <c r="B42" s="82" t="s">
        <v>87</v>
      </c>
      <c r="C42" s="82" t="s">
        <v>89</v>
      </c>
      <c r="D42" s="137"/>
      <c r="E42" s="54" t="s">
        <v>91</v>
      </c>
      <c r="F42" s="103">
        <v>436.3</v>
      </c>
      <c r="G42" s="48">
        <v>0</v>
      </c>
      <c r="H42" s="103">
        <v>436.2</v>
      </c>
      <c r="I42" s="48">
        <v>0</v>
      </c>
      <c r="J42" s="103">
        <v>436.2</v>
      </c>
      <c r="K42" s="4"/>
    </row>
    <row r="43" spans="1:11" ht="54" customHeight="1" x14ac:dyDescent="0.25">
      <c r="A43" s="141"/>
      <c r="B43" s="101" t="s">
        <v>88</v>
      </c>
      <c r="C43" s="101" t="s">
        <v>66</v>
      </c>
      <c r="D43" s="138"/>
      <c r="E43" s="54" t="s">
        <v>83</v>
      </c>
      <c r="F43" s="104">
        <v>550.1</v>
      </c>
      <c r="G43" s="48">
        <v>0</v>
      </c>
      <c r="H43" s="104">
        <v>550</v>
      </c>
      <c r="I43" s="48">
        <v>0</v>
      </c>
      <c r="J43" s="104">
        <v>550</v>
      </c>
      <c r="K43" s="4"/>
    </row>
    <row r="44" spans="1:11" ht="39.75" customHeight="1" x14ac:dyDescent="0.25">
      <c r="A44" s="139" t="s">
        <v>38</v>
      </c>
      <c r="B44" s="92" t="s">
        <v>54</v>
      </c>
      <c r="C44" s="92" t="s">
        <v>55</v>
      </c>
      <c r="D44" s="136" t="s">
        <v>38</v>
      </c>
      <c r="E44" s="105" t="s">
        <v>75</v>
      </c>
      <c r="F44" s="48" t="s">
        <v>142</v>
      </c>
      <c r="G44" s="48">
        <v>0</v>
      </c>
      <c r="H44" s="48">
        <v>588</v>
      </c>
      <c r="I44" s="48">
        <v>0</v>
      </c>
      <c r="J44" s="48">
        <v>588</v>
      </c>
      <c r="K44" s="4"/>
    </row>
    <row r="45" spans="1:11" ht="39.75" customHeight="1" x14ac:dyDescent="0.25">
      <c r="A45" s="140"/>
      <c r="B45" s="92" t="s">
        <v>54</v>
      </c>
      <c r="C45" s="92" t="s">
        <v>56</v>
      </c>
      <c r="D45" s="137"/>
      <c r="E45" s="105" t="s">
        <v>75</v>
      </c>
      <c r="F45" s="48" t="s">
        <v>143</v>
      </c>
      <c r="G45" s="48">
        <v>0</v>
      </c>
      <c r="H45" s="48">
        <v>557.20000000000005</v>
      </c>
      <c r="I45" s="48">
        <v>0</v>
      </c>
      <c r="J45" s="48">
        <v>557.20000000000005</v>
      </c>
      <c r="K45" s="4"/>
    </row>
    <row r="46" spans="1:11" ht="39.75" customHeight="1" x14ac:dyDescent="0.25">
      <c r="A46" s="140"/>
      <c r="B46" s="92" t="s">
        <v>57</v>
      </c>
      <c r="C46" s="92" t="s">
        <v>58</v>
      </c>
      <c r="D46" s="137"/>
      <c r="E46" s="54" t="s">
        <v>75</v>
      </c>
      <c r="F46" s="48" t="s">
        <v>144</v>
      </c>
      <c r="G46" s="48">
        <v>0</v>
      </c>
      <c r="H46" s="48">
        <v>292.7</v>
      </c>
      <c r="I46" s="48">
        <v>0</v>
      </c>
      <c r="J46" s="48">
        <v>292.7</v>
      </c>
      <c r="K46" s="4"/>
    </row>
    <row r="47" spans="1:11" ht="21.75" customHeight="1" x14ac:dyDescent="0.25">
      <c r="A47" s="140"/>
      <c r="B47" s="51" t="s">
        <v>92</v>
      </c>
      <c r="C47" s="51" t="s">
        <v>97</v>
      </c>
      <c r="D47" s="137"/>
      <c r="E47" s="54" t="s">
        <v>101</v>
      </c>
      <c r="F47" s="53">
        <v>126.4</v>
      </c>
      <c r="G47" s="48">
        <v>0</v>
      </c>
      <c r="H47" s="53">
        <v>126.4</v>
      </c>
      <c r="I47" s="48">
        <v>0</v>
      </c>
      <c r="J47" s="53">
        <v>126.4</v>
      </c>
      <c r="K47" s="4"/>
    </row>
    <row r="48" spans="1:11" ht="21.75" customHeight="1" x14ac:dyDescent="0.25">
      <c r="A48" s="140"/>
      <c r="B48" s="51" t="s">
        <v>93</v>
      </c>
      <c r="C48" s="51" t="s">
        <v>98</v>
      </c>
      <c r="D48" s="137"/>
      <c r="E48" s="54" t="s">
        <v>101</v>
      </c>
      <c r="F48" s="53">
        <v>126.4</v>
      </c>
      <c r="G48" s="48">
        <v>0</v>
      </c>
      <c r="H48" s="53">
        <v>126.4</v>
      </c>
      <c r="I48" s="48">
        <v>0</v>
      </c>
      <c r="J48" s="53">
        <v>126.4</v>
      </c>
      <c r="K48" s="4"/>
    </row>
    <row r="49" spans="1:11" ht="21.75" customHeight="1" x14ac:dyDescent="0.25">
      <c r="A49" s="140"/>
      <c r="B49" s="51" t="s">
        <v>94</v>
      </c>
      <c r="C49" s="51" t="s">
        <v>99</v>
      </c>
      <c r="D49" s="137"/>
      <c r="E49" s="54" t="s">
        <v>101</v>
      </c>
      <c r="F49" s="53">
        <v>126.4</v>
      </c>
      <c r="G49" s="48">
        <v>0</v>
      </c>
      <c r="H49" s="53">
        <v>126.4</v>
      </c>
      <c r="I49" s="48">
        <v>0</v>
      </c>
      <c r="J49" s="53">
        <v>126.4</v>
      </c>
      <c r="K49" s="4"/>
    </row>
    <row r="50" spans="1:11" ht="21.75" customHeight="1" x14ac:dyDescent="0.25">
      <c r="A50" s="140"/>
      <c r="B50" s="51" t="s">
        <v>95</v>
      </c>
      <c r="C50" s="51" t="s">
        <v>100</v>
      </c>
      <c r="D50" s="138"/>
      <c r="E50" s="54" t="s">
        <v>101</v>
      </c>
      <c r="F50" s="53">
        <v>126.4</v>
      </c>
      <c r="G50" s="48">
        <v>0</v>
      </c>
      <c r="H50" s="53">
        <v>126.4</v>
      </c>
      <c r="I50" s="48">
        <v>0</v>
      </c>
      <c r="J50" s="53">
        <v>126.4</v>
      </c>
      <c r="K50" s="4"/>
    </row>
    <row r="51" spans="1:11" ht="21.75" customHeight="1" x14ac:dyDescent="0.25">
      <c r="A51" s="141"/>
      <c r="B51" s="51" t="s">
        <v>96</v>
      </c>
      <c r="C51" s="92"/>
      <c r="D51" s="99"/>
      <c r="E51" s="54"/>
      <c r="F51" s="53">
        <v>146.80000000000001</v>
      </c>
      <c r="G51" s="48">
        <v>0</v>
      </c>
      <c r="H51" s="53">
        <v>146.69999999999999</v>
      </c>
      <c r="I51" s="48">
        <v>0</v>
      </c>
      <c r="J51" s="53">
        <v>146.69999999999999</v>
      </c>
      <c r="K51" s="4"/>
    </row>
    <row r="52" spans="1:11" ht="36" customHeight="1" x14ac:dyDescent="0.25">
      <c r="A52" s="142" t="s">
        <v>25</v>
      </c>
      <c r="B52" s="51" t="s">
        <v>102</v>
      </c>
      <c r="C52" s="51" t="s">
        <v>113</v>
      </c>
      <c r="D52" s="136" t="s">
        <v>53</v>
      </c>
      <c r="E52" s="54" t="s">
        <v>122</v>
      </c>
      <c r="F52" s="53">
        <v>268</v>
      </c>
      <c r="G52" s="48">
        <v>0</v>
      </c>
      <c r="H52" s="53">
        <v>268</v>
      </c>
      <c r="I52" s="48">
        <v>0</v>
      </c>
      <c r="J52" s="53">
        <v>268</v>
      </c>
      <c r="K52" s="4"/>
    </row>
    <row r="53" spans="1:11" ht="24" customHeight="1" x14ac:dyDescent="0.25">
      <c r="A53" s="143"/>
      <c r="B53" s="51" t="s">
        <v>103</v>
      </c>
      <c r="C53" s="51" t="s">
        <v>114</v>
      </c>
      <c r="D53" s="137"/>
      <c r="E53" s="54" t="s">
        <v>122</v>
      </c>
      <c r="F53" s="53">
        <v>268</v>
      </c>
      <c r="G53" s="48">
        <v>0</v>
      </c>
      <c r="H53" s="53">
        <v>268</v>
      </c>
      <c r="I53" s="48">
        <v>0</v>
      </c>
      <c r="J53" s="53">
        <v>268</v>
      </c>
      <c r="K53" s="4"/>
    </row>
    <row r="54" spans="1:11" ht="24" customHeight="1" x14ac:dyDescent="0.25">
      <c r="A54" s="143"/>
      <c r="B54" s="51" t="s">
        <v>104</v>
      </c>
      <c r="C54" s="51" t="s">
        <v>115</v>
      </c>
      <c r="D54" s="137"/>
      <c r="E54" s="54" t="s">
        <v>122</v>
      </c>
      <c r="F54" s="53">
        <v>268</v>
      </c>
      <c r="G54" s="48">
        <v>0</v>
      </c>
      <c r="H54" s="53">
        <v>268</v>
      </c>
      <c r="I54" s="48">
        <v>0</v>
      </c>
      <c r="J54" s="53">
        <v>268</v>
      </c>
      <c r="K54" s="4"/>
    </row>
    <row r="55" spans="1:11" ht="24" customHeight="1" x14ac:dyDescent="0.25">
      <c r="A55" s="143"/>
      <c r="B55" s="51" t="s">
        <v>105</v>
      </c>
      <c r="C55" s="51" t="s">
        <v>116</v>
      </c>
      <c r="D55" s="137"/>
      <c r="E55" s="54" t="s">
        <v>122</v>
      </c>
      <c r="F55" s="53">
        <v>268</v>
      </c>
      <c r="G55" s="48">
        <v>0</v>
      </c>
      <c r="H55" s="53">
        <v>268</v>
      </c>
      <c r="I55" s="48">
        <v>0</v>
      </c>
      <c r="J55" s="53">
        <v>268</v>
      </c>
      <c r="K55" s="4"/>
    </row>
    <row r="56" spans="1:11" ht="24" customHeight="1" x14ac:dyDescent="0.25">
      <c r="A56" s="143"/>
      <c r="B56" s="51" t="s">
        <v>106</v>
      </c>
      <c r="C56" s="51" t="s">
        <v>117</v>
      </c>
      <c r="D56" s="137"/>
      <c r="E56" s="54" t="s">
        <v>122</v>
      </c>
      <c r="F56" s="53">
        <v>268</v>
      </c>
      <c r="G56" s="48">
        <v>0</v>
      </c>
      <c r="H56" s="53">
        <v>268</v>
      </c>
      <c r="I56" s="48">
        <v>0</v>
      </c>
      <c r="J56" s="53">
        <v>268</v>
      </c>
      <c r="K56" s="4"/>
    </row>
    <row r="57" spans="1:11" ht="24" customHeight="1" x14ac:dyDescent="0.25">
      <c r="A57" s="143"/>
      <c r="B57" s="51" t="s">
        <v>107</v>
      </c>
      <c r="C57" s="51" t="s">
        <v>118</v>
      </c>
      <c r="D57" s="137"/>
      <c r="E57" s="54" t="s">
        <v>122</v>
      </c>
      <c r="F57" s="53">
        <v>268</v>
      </c>
      <c r="G57" s="48">
        <v>0</v>
      </c>
      <c r="H57" s="53">
        <v>268</v>
      </c>
      <c r="I57" s="48">
        <v>0</v>
      </c>
      <c r="J57" s="53">
        <v>268</v>
      </c>
      <c r="K57" s="4"/>
    </row>
    <row r="58" spans="1:11" ht="24" customHeight="1" x14ac:dyDescent="0.25">
      <c r="A58" s="143"/>
      <c r="B58" s="51" t="s">
        <v>96</v>
      </c>
      <c r="C58" s="51"/>
      <c r="D58" s="137"/>
      <c r="E58" s="54"/>
      <c r="F58" s="53">
        <v>435.8</v>
      </c>
      <c r="G58" s="48">
        <v>0</v>
      </c>
      <c r="H58" s="53">
        <v>435.7</v>
      </c>
      <c r="I58" s="48">
        <v>0</v>
      </c>
      <c r="J58" s="53">
        <v>435.7</v>
      </c>
      <c r="K58" s="4"/>
    </row>
    <row r="59" spans="1:11" ht="31.5" customHeight="1" x14ac:dyDescent="0.25">
      <c r="A59" s="143"/>
      <c r="B59" s="51" t="s">
        <v>108</v>
      </c>
      <c r="C59" s="51" t="s">
        <v>85</v>
      </c>
      <c r="D59" s="137"/>
      <c r="E59" s="54" t="s">
        <v>83</v>
      </c>
      <c r="F59" s="53">
        <v>96.4</v>
      </c>
      <c r="G59" s="48">
        <v>0</v>
      </c>
      <c r="H59" s="53">
        <v>96.4</v>
      </c>
      <c r="I59" s="48">
        <v>0</v>
      </c>
      <c r="J59" s="53">
        <v>96.4</v>
      </c>
      <c r="K59" s="4"/>
    </row>
    <row r="60" spans="1:11" ht="41.25" customHeight="1" x14ac:dyDescent="0.25">
      <c r="A60" s="143"/>
      <c r="B60" s="51" t="s">
        <v>109</v>
      </c>
      <c r="C60" s="51" t="s">
        <v>119</v>
      </c>
      <c r="D60" s="137"/>
      <c r="E60" s="54" t="s">
        <v>123</v>
      </c>
      <c r="F60" s="53">
        <v>1391.8</v>
      </c>
      <c r="G60" s="48">
        <v>0</v>
      </c>
      <c r="H60" s="53">
        <v>1391.7</v>
      </c>
      <c r="I60" s="48">
        <v>0</v>
      </c>
      <c r="J60" s="53">
        <v>1391.7</v>
      </c>
      <c r="K60" s="4"/>
    </row>
    <row r="61" spans="1:11" ht="41.25" customHeight="1" x14ac:dyDescent="0.25">
      <c r="A61" s="143"/>
      <c r="B61" s="51" t="s">
        <v>110</v>
      </c>
      <c r="C61" s="51" t="s">
        <v>120</v>
      </c>
      <c r="D61" s="137"/>
      <c r="E61" s="54" t="s">
        <v>124</v>
      </c>
      <c r="F61" s="53">
        <v>87</v>
      </c>
      <c r="G61" s="48">
        <v>0</v>
      </c>
      <c r="H61" s="53">
        <v>87</v>
      </c>
      <c r="I61" s="48">
        <v>0</v>
      </c>
      <c r="J61" s="53">
        <v>87</v>
      </c>
      <c r="K61" s="4"/>
    </row>
    <row r="62" spans="1:11" ht="41.25" customHeight="1" x14ac:dyDescent="0.25">
      <c r="A62" s="143"/>
      <c r="B62" s="51" t="s">
        <v>111</v>
      </c>
      <c r="C62" s="51" t="s">
        <v>121</v>
      </c>
      <c r="D62" s="137"/>
      <c r="E62" s="54" t="s">
        <v>75</v>
      </c>
      <c r="F62" s="53">
        <v>479.5</v>
      </c>
      <c r="G62" s="48">
        <v>0</v>
      </c>
      <c r="H62" s="53">
        <v>479.5</v>
      </c>
      <c r="I62" s="48">
        <v>0</v>
      </c>
      <c r="J62" s="53">
        <v>479.5</v>
      </c>
      <c r="K62" s="4"/>
    </row>
    <row r="63" spans="1:11" ht="41.25" customHeight="1" x14ac:dyDescent="0.25">
      <c r="A63" s="143"/>
      <c r="B63" s="51" t="s">
        <v>112</v>
      </c>
      <c r="C63" s="51" t="s">
        <v>121</v>
      </c>
      <c r="D63" s="138"/>
      <c r="E63" s="54" t="s">
        <v>75</v>
      </c>
      <c r="F63" s="53">
        <v>214.7</v>
      </c>
      <c r="G63" s="48">
        <v>0</v>
      </c>
      <c r="H63" s="53">
        <v>214.6</v>
      </c>
      <c r="I63" s="48">
        <v>0</v>
      </c>
      <c r="J63" s="53">
        <v>214.6</v>
      </c>
      <c r="K63" s="4"/>
    </row>
    <row r="64" spans="1:11" ht="37.5" hidden="1" customHeight="1" x14ac:dyDescent="0.25">
      <c r="A64" s="143"/>
      <c r="B64" s="51"/>
      <c r="C64" s="52"/>
      <c r="D64" s="88"/>
      <c r="E64" s="49"/>
      <c r="F64" s="53"/>
      <c r="G64" s="48"/>
      <c r="H64" s="53"/>
      <c r="I64" s="47"/>
      <c r="J64" s="53"/>
      <c r="K64" s="4"/>
    </row>
    <row r="65" spans="1:10" s="27" customFormat="1" ht="67.5" hidden="1" customHeight="1" x14ac:dyDescent="0.25">
      <c r="A65" s="143"/>
      <c r="B65" s="51"/>
      <c r="C65" s="54"/>
      <c r="D65" s="89"/>
      <c r="E65" s="50"/>
      <c r="F65" s="53"/>
      <c r="G65" s="48"/>
      <c r="H65" s="53"/>
      <c r="I65" s="47"/>
      <c r="J65" s="53"/>
    </row>
    <row r="66" spans="1:10" s="27" customFormat="1" x14ac:dyDescent="0.25">
      <c r="A66" s="144"/>
      <c r="B66" s="51" t="s">
        <v>133</v>
      </c>
      <c r="C66" s="54"/>
      <c r="D66" s="116"/>
      <c r="E66" s="50"/>
      <c r="F66" s="53">
        <v>174.1</v>
      </c>
      <c r="G66" s="48">
        <v>0</v>
      </c>
      <c r="H66" s="53">
        <v>174</v>
      </c>
      <c r="I66" s="47">
        <v>0</v>
      </c>
      <c r="J66" s="53">
        <v>174</v>
      </c>
    </row>
    <row r="67" spans="1:10" x14ac:dyDescent="0.25">
      <c r="A67" s="71" t="s">
        <v>42</v>
      </c>
      <c r="B67" s="71"/>
      <c r="C67" s="71"/>
      <c r="D67" s="70"/>
      <c r="E67" s="85"/>
      <c r="F67" s="72">
        <f>F16+F20+F24+F35+F39</f>
        <v>28722.300000000003</v>
      </c>
      <c r="G67" s="72">
        <f>G16+G20+G24+G35+G39</f>
        <v>1548.1</v>
      </c>
      <c r="H67" s="72">
        <f>H16+H20+H24+H35+H39</f>
        <v>28721.599999999999</v>
      </c>
      <c r="I67" s="72">
        <f t="shared" ref="G67:J67" si="6">I16+I20+I24+I35+I39</f>
        <v>1548.1</v>
      </c>
      <c r="J67" s="72">
        <f t="shared" si="6"/>
        <v>28721.599999999999</v>
      </c>
    </row>
    <row r="68" spans="1:10" ht="51.75" customHeight="1" x14ac:dyDescent="0.25">
      <c r="A68" s="55"/>
      <c r="B68" s="57" t="s">
        <v>128</v>
      </c>
      <c r="C68" s="56"/>
      <c r="D68" s="80" t="s">
        <v>47</v>
      </c>
      <c r="E68" s="87"/>
      <c r="F68" s="13"/>
      <c r="G68" s="13"/>
      <c r="H68" s="13"/>
      <c r="I68" s="13"/>
      <c r="J68" s="13"/>
    </row>
  </sheetData>
  <mergeCells count="24">
    <mergeCell ref="A21:A22"/>
    <mergeCell ref="D21:D22"/>
    <mergeCell ref="A37:A38"/>
    <mergeCell ref="D37:D38"/>
    <mergeCell ref="E37:E38"/>
    <mergeCell ref="A26:A30"/>
    <mergeCell ref="D26:D30"/>
    <mergeCell ref="E27:E30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D52:D63"/>
    <mergeCell ref="A40:A43"/>
    <mergeCell ref="D44:D50"/>
    <mergeCell ref="A44:A51"/>
    <mergeCell ref="A52:A66"/>
    <mergeCell ref="D40:D4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Бибик Екатерина Сергеевна</cp:lastModifiedBy>
  <cp:lastPrinted>2023-01-24T05:53:49Z</cp:lastPrinted>
  <dcterms:created xsi:type="dcterms:W3CDTF">2018-07-30T08:01:14Z</dcterms:created>
  <dcterms:modified xsi:type="dcterms:W3CDTF">2023-01-24T06:35:27Z</dcterms:modified>
</cp:coreProperties>
</file>