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425" windowWidth="19440" windowHeight="8280" tabRatio="69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(2)'!$A$1:$L$16</definedName>
    <definedName name="Z_676C7EBD_E16D_4DD0_B42E_F8075547C9A3_.wvu.PrintArea" localSheetId="1" hidden="1">'Подпрограмма 2 (2)'!$A$1:$L$16</definedName>
    <definedName name="Z_79A8BF50_58E9_46AC_AFD7_D75F740A8CFE_.wvu.PrintArea" localSheetId="1" hidden="1">'Подпрограмма 2 (2)'!$A$1:$L$16</definedName>
    <definedName name="Z_F75B3EC3_CC43_4B33_913D_5D7444E65C48_.wvu.PrintArea" localSheetId="1" hidden="1">'Подпрограмма 2 (2)'!$A$1:$L$16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2'!$A$1:$O$65</definedName>
    <definedName name="_xlnm.Print_Area" localSheetId="1">'Подпрограмма 2 (2)'!$A$1:$K$16</definedName>
  </definedNames>
  <calcPr calcId="162913"/>
</workbook>
</file>

<file path=xl/calcChain.xml><?xml version="1.0" encoding="utf-8"?>
<calcChain xmlns="http://schemas.openxmlformats.org/spreadsheetml/2006/main">
  <c r="O51" i="4" l="1"/>
  <c r="N51" i="4"/>
  <c r="G13" i="22" l="1"/>
  <c r="I8" i="22"/>
  <c r="I9" i="22"/>
  <c r="I7" i="22"/>
  <c r="H16" i="22" l="1"/>
  <c r="J16" i="22"/>
  <c r="B7" i="22"/>
  <c r="K7" i="22"/>
  <c r="K11" i="22"/>
  <c r="K53" i="4"/>
  <c r="H53" i="4"/>
  <c r="H52" i="4"/>
  <c r="M52" i="4"/>
  <c r="K52" i="4" s="1"/>
  <c r="H59" i="4"/>
  <c r="F61" i="4" l="1"/>
  <c r="G61" i="4"/>
  <c r="B8" i="22" l="1"/>
  <c r="F58" i="4" l="1"/>
  <c r="G58" i="4"/>
  <c r="I58" i="4"/>
  <c r="J58" i="4"/>
  <c r="L58" i="4"/>
  <c r="J39" i="4"/>
  <c r="H23" i="4" l="1"/>
  <c r="K23" i="4"/>
  <c r="K22" i="4"/>
  <c r="H22" i="4"/>
  <c r="K21" i="4"/>
  <c r="H21" i="4"/>
  <c r="K12" i="22" l="1"/>
  <c r="E12" i="22"/>
  <c r="I11" i="22"/>
  <c r="I12" i="22" l="1"/>
  <c r="E22" i="4"/>
  <c r="E23" i="4"/>
  <c r="E24" i="4"/>
  <c r="E21" i="4"/>
  <c r="O21" i="4" l="1"/>
  <c r="N21" i="4"/>
  <c r="O22" i="4"/>
  <c r="N22" i="4"/>
  <c r="O23" i="4"/>
  <c r="N23" i="4"/>
  <c r="M57" i="4"/>
  <c r="K57" i="4" s="1"/>
  <c r="H57" i="4"/>
  <c r="H24" i="4"/>
  <c r="N24" i="4" s="1"/>
  <c r="K24" i="4"/>
  <c r="O24" i="4" s="1"/>
  <c r="I10" i="22" l="1"/>
  <c r="K13" i="22" l="1"/>
  <c r="I13" i="22" l="1"/>
  <c r="H60" i="4"/>
  <c r="F51" i="4"/>
  <c r="G51" i="4"/>
  <c r="H51" i="4"/>
  <c r="I51" i="4"/>
  <c r="J51" i="4"/>
  <c r="K51" i="4"/>
  <c r="L51" i="4"/>
  <c r="M51" i="4"/>
  <c r="J25" i="4"/>
  <c r="F20" i="4"/>
  <c r="G20" i="4"/>
  <c r="H58" i="4" l="1"/>
  <c r="K14" i="22"/>
  <c r="I14" i="22" l="1"/>
  <c r="H8" i="4"/>
  <c r="H9" i="4"/>
  <c r="H10" i="4"/>
  <c r="H11" i="4"/>
  <c r="H12" i="4"/>
  <c r="H13" i="4"/>
  <c r="H14" i="4"/>
  <c r="H15" i="4"/>
  <c r="H16" i="4"/>
  <c r="H17" i="4"/>
  <c r="H18" i="4"/>
  <c r="H19" i="4"/>
  <c r="H7" i="4"/>
  <c r="M60" i="4" l="1"/>
  <c r="K60" i="4" s="1"/>
  <c r="O60" i="4" s="1"/>
  <c r="E60" i="4"/>
  <c r="N60" i="4" s="1"/>
  <c r="E53" i="4"/>
  <c r="E52" i="4"/>
  <c r="O52" i="4" l="1"/>
  <c r="N52" i="4"/>
  <c r="O53" i="4"/>
  <c r="N53" i="4"/>
  <c r="K41" i="4"/>
  <c r="K42" i="4"/>
  <c r="K43" i="4"/>
  <c r="K44" i="4"/>
  <c r="K45" i="4"/>
  <c r="K46" i="4"/>
  <c r="K47" i="4"/>
  <c r="K48" i="4"/>
  <c r="K49" i="4"/>
  <c r="K50" i="4"/>
  <c r="K40" i="4"/>
  <c r="H41" i="4"/>
  <c r="H42" i="4"/>
  <c r="H43" i="4"/>
  <c r="H44" i="4"/>
  <c r="H45" i="4"/>
  <c r="H46" i="4"/>
  <c r="H47" i="4"/>
  <c r="H48" i="4"/>
  <c r="H49" i="4"/>
  <c r="H50" i="4"/>
  <c r="H40" i="4"/>
  <c r="K27" i="4"/>
  <c r="K28" i="4"/>
  <c r="K29" i="4"/>
  <c r="K30" i="4"/>
  <c r="K31" i="4"/>
  <c r="K32" i="4"/>
  <c r="K33" i="4"/>
  <c r="K34" i="4"/>
  <c r="K35" i="4"/>
  <c r="K36" i="4"/>
  <c r="K37" i="4"/>
  <c r="K26" i="4"/>
  <c r="H27" i="4"/>
  <c r="H28" i="4"/>
  <c r="H29" i="4"/>
  <c r="H30" i="4"/>
  <c r="H31" i="4"/>
  <c r="H32" i="4"/>
  <c r="H33" i="4"/>
  <c r="H34" i="4"/>
  <c r="H35" i="4"/>
  <c r="H36" i="4"/>
  <c r="H37" i="4"/>
  <c r="H26" i="4"/>
  <c r="E10" i="22" l="1"/>
  <c r="M55" i="4"/>
  <c r="K55" i="4" s="1"/>
  <c r="H55" i="4"/>
  <c r="E57" i="4"/>
  <c r="G56" i="4"/>
  <c r="F54" i="4"/>
  <c r="G54" i="4"/>
  <c r="I54" i="4"/>
  <c r="J54" i="4"/>
  <c r="L54" i="4"/>
  <c r="I6" i="4"/>
  <c r="J6" i="4"/>
  <c r="L6" i="4"/>
  <c r="G6" i="4"/>
  <c r="H25" i="4"/>
  <c r="I25" i="4"/>
  <c r="K25" i="4"/>
  <c r="L25" i="4"/>
  <c r="M25" i="4"/>
  <c r="G25" i="4"/>
  <c r="F39" i="4"/>
  <c r="F38" i="4" s="1"/>
  <c r="G39" i="4"/>
  <c r="E41" i="4"/>
  <c r="N41" i="4" s="1"/>
  <c r="E42" i="4"/>
  <c r="O42" i="4" s="1"/>
  <c r="E43" i="4"/>
  <c r="N43" i="4" s="1"/>
  <c r="E44" i="4"/>
  <c r="O44" i="4" s="1"/>
  <c r="E45" i="4"/>
  <c r="N45" i="4" s="1"/>
  <c r="E46" i="4"/>
  <c r="N46" i="4" s="1"/>
  <c r="E47" i="4"/>
  <c r="O47" i="4" s="1"/>
  <c r="E48" i="4"/>
  <c r="O48" i="4" s="1"/>
  <c r="E49" i="4"/>
  <c r="N49" i="4" s="1"/>
  <c r="E50" i="4"/>
  <c r="O50" i="4" s="1"/>
  <c r="E40" i="4"/>
  <c r="N40" i="4" s="1"/>
  <c r="F25" i="4"/>
  <c r="E27" i="4"/>
  <c r="N27" i="4" s="1"/>
  <c r="E28" i="4"/>
  <c r="O28" i="4" s="1"/>
  <c r="E29" i="4"/>
  <c r="N29" i="4" s="1"/>
  <c r="E30" i="4"/>
  <c r="O30" i="4" s="1"/>
  <c r="E31" i="4"/>
  <c r="N31" i="4" s="1"/>
  <c r="E32" i="4"/>
  <c r="N32" i="4" s="1"/>
  <c r="E33" i="4"/>
  <c r="N33" i="4" s="1"/>
  <c r="E34" i="4"/>
  <c r="N34" i="4" s="1"/>
  <c r="E35" i="4"/>
  <c r="N35" i="4" s="1"/>
  <c r="E36" i="4"/>
  <c r="N36" i="4" s="1"/>
  <c r="E37" i="4"/>
  <c r="N37" i="4" s="1"/>
  <c r="E26" i="4"/>
  <c r="N26" i="4" s="1"/>
  <c r="M4" i="4"/>
  <c r="O35" i="4" l="1"/>
  <c r="O34" i="4"/>
  <c r="O27" i="4"/>
  <c r="O29" i="4"/>
  <c r="N48" i="4"/>
  <c r="O45" i="4"/>
  <c r="N47" i="4"/>
  <c r="N44" i="4"/>
  <c r="O31" i="4"/>
  <c r="O43" i="4"/>
  <c r="O26" i="4"/>
  <c r="O40" i="4"/>
  <c r="O46" i="4"/>
  <c r="O41" i="4"/>
  <c r="N42" i="4"/>
  <c r="O49" i="4"/>
  <c r="N50" i="4"/>
  <c r="N57" i="4"/>
  <c r="O57" i="4"/>
  <c r="N30" i="4"/>
  <c r="O36" i="4"/>
  <c r="O37" i="4"/>
  <c r="N28" i="4"/>
  <c r="O33" i="4"/>
  <c r="O32" i="4"/>
  <c r="M54" i="4"/>
  <c r="K54" i="4"/>
  <c r="E25" i="4"/>
  <c r="O25" i="4" s="1"/>
  <c r="H54" i="4"/>
  <c r="N25" i="4" l="1"/>
  <c r="E55" i="4"/>
  <c r="E7" i="4"/>
  <c r="N7" i="4" s="1"/>
  <c r="E54" i="4" l="1"/>
  <c r="N55" i="4"/>
  <c r="O55" i="4"/>
  <c r="M59" i="4"/>
  <c r="M58" i="4" s="1"/>
  <c r="M8" i="4"/>
  <c r="K8" i="4" s="1"/>
  <c r="M9" i="4"/>
  <c r="K9" i="4" s="1"/>
  <c r="M10" i="4"/>
  <c r="K10" i="4" s="1"/>
  <c r="M11" i="4"/>
  <c r="K11" i="4" s="1"/>
  <c r="M12" i="4"/>
  <c r="K12" i="4" s="1"/>
  <c r="M13" i="4"/>
  <c r="K13" i="4" s="1"/>
  <c r="M14" i="4"/>
  <c r="K14" i="4" s="1"/>
  <c r="M15" i="4"/>
  <c r="K15" i="4" s="1"/>
  <c r="M16" i="4"/>
  <c r="K16" i="4" s="1"/>
  <c r="M17" i="4"/>
  <c r="K17" i="4" s="1"/>
  <c r="M18" i="4"/>
  <c r="K18" i="4" s="1"/>
  <c r="M19" i="4"/>
  <c r="K19" i="4" s="1"/>
  <c r="M7" i="4"/>
  <c r="K7" i="4" s="1"/>
  <c r="O7" i="4" s="1"/>
  <c r="O54" i="4" l="1"/>
  <c r="N54" i="4"/>
  <c r="M6" i="4"/>
  <c r="M64" i="4"/>
  <c r="L64" i="4" s="1"/>
  <c r="K64" i="4" s="1"/>
  <c r="J64" i="4" s="1"/>
  <c r="I64" i="4" s="1"/>
  <c r="H64" i="4" s="1"/>
  <c r="M63" i="4"/>
  <c r="M61" i="4" s="1"/>
  <c r="K62" i="4"/>
  <c r="O62" i="4" s="1"/>
  <c r="K59" i="4"/>
  <c r="H62" i="4"/>
  <c r="N62" i="4" s="1"/>
  <c r="E59" i="4"/>
  <c r="E62" i="4"/>
  <c r="E58" i="4" l="1"/>
  <c r="N58" i="4" s="1"/>
  <c r="N59" i="4"/>
  <c r="K58" i="4"/>
  <c r="O59" i="4"/>
  <c r="K15" i="22"/>
  <c r="L63" i="4"/>
  <c r="L61" i="4" s="1"/>
  <c r="J56" i="4"/>
  <c r="M56" i="4"/>
  <c r="F56" i="4"/>
  <c r="E56" i="4"/>
  <c r="F6" i="4"/>
  <c r="E9" i="4"/>
  <c r="E10" i="4"/>
  <c r="E11" i="4"/>
  <c r="E12" i="4"/>
  <c r="E13" i="4"/>
  <c r="E14" i="4"/>
  <c r="E15" i="4"/>
  <c r="E16" i="4"/>
  <c r="E17" i="4"/>
  <c r="E18" i="4"/>
  <c r="E19" i="4"/>
  <c r="E8" i="4"/>
  <c r="I15" i="22" l="1"/>
  <c r="I16" i="22" s="1"/>
  <c r="K16" i="22"/>
  <c r="F65" i="4"/>
  <c r="O58" i="4"/>
  <c r="N8" i="4"/>
  <c r="O8" i="4"/>
  <c r="N9" i="4"/>
  <c r="O9" i="4"/>
  <c r="N16" i="4"/>
  <c r="O16" i="4"/>
  <c r="N12" i="4"/>
  <c r="O12" i="4"/>
  <c r="N11" i="4"/>
  <c r="O11" i="4"/>
  <c r="N18" i="4"/>
  <c r="O18" i="4"/>
  <c r="N15" i="4"/>
  <c r="O15" i="4"/>
  <c r="N13" i="4"/>
  <c r="O13" i="4"/>
  <c r="N10" i="4"/>
  <c r="O10" i="4"/>
  <c r="N14" i="4"/>
  <c r="O14" i="4"/>
  <c r="N19" i="4"/>
  <c r="O19" i="4"/>
  <c r="N17" i="4"/>
  <c r="O17" i="4"/>
  <c r="K63" i="4"/>
  <c r="K61" i="4" s="1"/>
  <c r="H6" i="4"/>
  <c r="K6" i="4"/>
  <c r="E6" i="4"/>
  <c r="G38" i="4"/>
  <c r="G65" i="4" s="1"/>
  <c r="E64" i="4"/>
  <c r="E63" i="4" s="1"/>
  <c r="E61" i="4" s="1"/>
  <c r="E51" i="4" l="1"/>
  <c r="O61" i="4"/>
  <c r="O6" i="4"/>
  <c r="N6" i="4"/>
  <c r="J63" i="4"/>
  <c r="J61" i="4" s="1"/>
  <c r="I63" i="4" l="1"/>
  <c r="I61" i="4" s="1"/>
  <c r="I39" i="4"/>
  <c r="I38" i="4" s="1"/>
  <c r="H63" i="4" l="1"/>
  <c r="H61" i="4" s="1"/>
  <c r="N61" i="4" s="1"/>
  <c r="D6" i="22"/>
  <c r="E6" i="22" s="1"/>
  <c r="F6" i="22" s="1"/>
  <c r="G6" i="22" s="1"/>
  <c r="H6" i="22" s="1"/>
  <c r="I6" i="22" s="1"/>
  <c r="L22" i="4" l="1"/>
  <c r="I22" i="4" s="1"/>
  <c r="L21" i="4"/>
  <c r="I21" i="4" l="1"/>
  <c r="L39" i="4" l="1"/>
  <c r="L38" i="4" s="1"/>
  <c r="M39" i="4"/>
  <c r="M38" i="4" s="1"/>
  <c r="J38" i="4"/>
  <c r="K39" i="4"/>
  <c r="K38" i="4" l="1"/>
  <c r="H39" i="4"/>
  <c r="E39" i="4"/>
  <c r="E38" i="4" s="1"/>
  <c r="N39" i="4" l="1"/>
  <c r="O38" i="4"/>
  <c r="O39" i="4"/>
  <c r="H38" i="4"/>
  <c r="N38" i="4" s="1"/>
  <c r="E20" i="4" l="1"/>
  <c r="L24" i="4"/>
  <c r="E65" i="4" l="1"/>
  <c r="I24" i="4"/>
  <c r="I56" i="4"/>
  <c r="H56" i="4"/>
  <c r="N56" i="4" s="1"/>
  <c r="K56" i="4"/>
  <c r="O56" i="4" s="1"/>
  <c r="L56" i="4"/>
  <c r="M20" i="4" l="1"/>
  <c r="M65" i="4" s="1"/>
  <c r="L23" i="4"/>
  <c r="K20" i="4" l="1"/>
  <c r="O20" i="4" s="1"/>
  <c r="L20" i="4"/>
  <c r="L65" i="4" s="1"/>
  <c r="K65" i="4" l="1"/>
  <c r="O65" i="4" s="1"/>
  <c r="J20" i="4"/>
  <c r="J65" i="4" s="1"/>
  <c r="I23" i="4"/>
  <c r="I20" i="4" l="1"/>
  <c r="I65" i="4" s="1"/>
  <c r="H20" i="4"/>
  <c r="N20" i="4" s="1"/>
  <c r="H65" i="4" l="1"/>
  <c r="N65" i="4" s="1"/>
</calcChain>
</file>

<file path=xl/sharedStrings.xml><?xml version="1.0" encoding="utf-8"?>
<sst xmlns="http://schemas.openxmlformats.org/spreadsheetml/2006/main" count="277" uniqueCount="147">
  <si>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</si>
  <si>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</si>
  <si>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</si>
  <si>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</si>
  <si>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</si>
  <si>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</si>
  <si>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</si>
  <si>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</si>
  <si>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</si>
  <si>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</si>
  <si>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</si>
  <si>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</si>
  <si>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</si>
  <si>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</si>
  <si>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</si>
  <si>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</si>
  <si>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</si>
  <si>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</si>
  <si>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</si>
  <si>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</si>
  <si>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</si>
  <si>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</si>
  <si>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</si>
  <si>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</si>
  <si>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</si>
  <si>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</si>
  <si>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</si>
  <si>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</si>
  <si>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</si>
  <si>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</si>
  <si>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</si>
  <si>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</si>
  <si>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</si>
  <si>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</si>
  <si>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</si>
  <si>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</si>
  <si>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</si>
  <si>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</si>
  <si>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</si>
  <si>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</si>
  <si>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</si>
  <si>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</si>
  <si>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</si>
  <si>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</si>
  <si>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</si>
  <si>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</si>
  <si>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</si>
  <si>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</si>
  <si>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</si>
  <si>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</si>
  <si>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</si>
  <si>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</si>
  <si>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</si>
  <si>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</si>
  <si>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</si>
  <si>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</si>
  <si>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</si>
  <si>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</si>
  <si>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</si>
  <si>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</si>
  <si>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</si>
  <si>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</si>
  <si>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МК №01-15-40/20 от 25.05.2020 (на 2020 год - 2017054,28; на 2021 го- 3998302,85, на 2022 год-2005119,04)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</si>
  <si>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</si>
  <si>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</si>
  <si>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</si>
  <si>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</si>
  <si>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</si>
  <si>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</si>
  <si>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</si>
  <si>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</si>
  <si>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</si>
  <si>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</si>
  <si>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</si>
  <si>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</si>
  <si>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</si>
  <si>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</si>
  <si>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</si>
  <si>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</si>
  <si>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</si>
  <si>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</si>
  <si>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</si>
  <si>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</si>
  <si>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</si>
  <si>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</si>
  <si>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</si>
  <si>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</si>
  <si>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</si>
  <si>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</si>
  <si>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</si>
  <si>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</si>
  <si>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</si>
  <si>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</si>
  <si>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</si>
  <si>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</si>
  <si>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</si>
  <si>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</si>
  <si>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</si>
  <si>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</si>
  <si>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</si>
  <si>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</si>
  <si>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</si>
  <si>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</si>
  <si>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</si>
  <si>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</si>
  <si>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</si>
  <si>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</si>
  <si>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</si>
  <si>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</si>
  <si>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</si>
  <si>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</si>
  <si>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</si>
  <si>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</si>
  <si>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</si>
  <si>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</si>
  <si>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 xml:space="preserve">Поставка пассажирского судна КС </t>
  </si>
  <si>
    <t>Приобретение автомобиля для МП ЗР «СТК»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</si>
  <si>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</si>
  <si>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№  0184300000422000030 от 04.04.2022</t>
  </si>
  <si>
    <t>ООО "КРАСТ"</t>
  </si>
  <si>
    <t>0184300000422000010 от 22.02.2022</t>
  </si>
  <si>
    <t>ООО "АВТОРЕСУРС"</t>
  </si>
  <si>
    <t>с 01.06.2022 по 31.05.2024</t>
  </si>
  <si>
    <t>Договор поставки от 07.04.2022 № 13/04/07</t>
  </si>
  <si>
    <t>ООО «Пожрезерв»</t>
  </si>
  <si>
    <t>Обустройство проезда в районе от ул. Армейской до сельского кладбища п. Индига МО «Тиманский сельсовет» НАО</t>
  </si>
  <si>
    <t>ООО "АВТОМАРКЕТ"</t>
  </si>
  <si>
    <t>МК № 0184300000422000134 от 04.07.2022</t>
  </si>
  <si>
    <t>№ 65/ст -2022 от 10.08.2022</t>
  </si>
  <si>
    <t>МП ЗР "СЖКС"</t>
  </si>
  <si>
    <t>по состоянию на 01 января 2023 года (с начала года нарастающим итогом)</t>
  </si>
  <si>
    <t>по состоянию на 01 января 2023  года (с начала года нарастающим итогом)</t>
  </si>
  <si>
    <t>№ 0184300000422000178 от 22.08.2022</t>
  </si>
  <si>
    <t>ООО «Автомаркет»</t>
  </si>
  <si>
    <t>б/н от 05.10.2022</t>
  </si>
  <si>
    <t>ООО "Альфа"</t>
  </si>
  <si>
    <t>Цена по контракту, руб.</t>
  </si>
  <si>
    <t>от 30.03.2022 № 01-15-23/22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</si>
  <si>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</si>
  <si>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</si>
  <si>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Ремонт участка внутрипоселковой дороги в п. Красное  "ул. Пролетарская, д. 10 – ул. Оленная, д. 1</t>
  </si>
  <si>
    <t>Ремонт участка дороги
по ул. Центральная в селе Тельвиска Сельского поселения "Тельвисочный сельсовет" ЗР НАО</t>
  </si>
  <si>
    <t>4.2.1</t>
  </si>
  <si>
    <t>7</t>
  </si>
  <si>
    <t>7.1.</t>
  </si>
  <si>
    <t>7.2.</t>
  </si>
  <si>
    <t>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</si>
</sst>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  <numFmt numFmtId="169" formatCode="#,##0.0\ _₽"/>
    <numFmt numFmtId="170" formatCode="_-* #,##0.0_р_._-;\-* #,##0.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7" fontId="8" fillId="0" borderId="1" xfId="6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0" applyNumberFormat="1" applyFont="1" applyFill="1" applyBorder="1" applyAlignment="1">
      <alignment horizont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9" fontId="10" fillId="0" borderId="1" xfId="0" applyNumberFormat="1" applyFont="1" applyFill="1" applyBorder="1" applyAlignment="1">
      <alignment horizontal="center" vertical="center" wrapText="1"/>
    </xf>
    <xf numFmtId="171" fontId="10" fillId="0" borderId="1" xfId="0" applyNumberFormat="1" applyFont="1" applyFill="1" applyBorder="1" applyAlignment="1">
      <alignment vertical="center" wrapText="1"/>
    </xf>
    <xf numFmtId="171" fontId="10" fillId="0" borderId="1" xfId="0" applyNumberFormat="1" applyFont="1" applyFill="1" applyBorder="1" applyAlignment="1">
      <alignment horizontal="center" vertical="center" wrapText="1"/>
    </xf>
    <xf numFmtId="169" fontId="12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169" fontId="6" fillId="0" borderId="1" xfId="2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center" vertical="center" wrapText="1"/>
    </xf>
    <xf numFmtId="168" fontId="6" fillId="0" borderId="1" xfId="2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/>
    </xf>
    <xf numFmtId="165" fontId="6" fillId="0" borderId="0" xfId="0" applyNumberFormat="1" applyFont="1" applyFill="1"/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00"/>
  <sheetViews>
    <sheetView tabSelected="1" view="pageBreakPreview" zoomScale="90" zoomScaleNormal="70" zoomScaleSheetLayoutView="90" workbookViewId="0">
      <pane xSplit="4" ySplit="5" topLeftCell="E54" activePane="bottomRight" state="frozen"/>
      <selection pane="topRight"/>
      <selection pane="bottomLeft"/>
      <selection pane="bottomRight" activeCell="A65" sqref="A65"/>
    </sheetView>
  </sheetViews>
  <sheetFormatPr defaultRowHeight="15.75" x14ac:dyDescent="0.25"/>
  <cols>
    <col min="1" max="1" width="7.5703125" style="3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3" customWidth="1"/>
    <col min="8" max="8" width="14.85546875" style="9" customWidth="1"/>
    <col min="9" max="9" width="15.28515625" style="9" hidden="1" customWidth="1"/>
    <col min="10" max="10" width="16.42578125" style="9" customWidth="1"/>
    <col min="11" max="11" width="16" style="9" customWidth="1"/>
    <col min="12" max="12" width="15.140625" style="9" hidden="1" customWidth="1"/>
    <col min="13" max="13" width="14.85546875" style="9" customWidth="1"/>
    <col min="14" max="14" width="26" style="9" customWidth="1"/>
    <col min="15" max="15" width="26.140625" style="9" customWidth="1"/>
    <col min="16" max="16384" width="9.140625" style="3"/>
  </cols>
  <sheetData>
    <row r="1" spans="1:15" ht="27.75" customHeight="1" x14ac:dyDescent="0.25">
      <c r="A1" s="79" t="s">
        <v>91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25.5" customHeight="1" x14ac:dyDescent="0.25">
      <c r="A2" s="80" t="s">
        <v>130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5" s="8" customFormat="1" ht="27" customHeight="1" x14ac:dyDescent="0.25">
      <c r="A3" s="80" t="s">
        <v>8</v>
      </c>
      <c r="B3" s="80" t="s">
        <v>6</v>
      </c>
      <c r="C3" s="80" t="s">
        <v>2</v>
      </c>
      <c r="D3" s="80" t="s">
        <v>7</v>
      </c>
      <c r="E3" s="80" t="s">
        <v>92</v>
      </c>
      <c r="F3" s="80"/>
      <c r="G3" s="80"/>
      <c r="H3" s="80" t="s">
        <v>3</v>
      </c>
      <c r="I3" s="80"/>
      <c r="J3" s="80"/>
      <c r="K3" s="80" t="s">
        <v>4</v>
      </c>
      <c r="L3" s="80"/>
      <c r="M3" s="80"/>
      <c r="N3" s="80" t="s">
        <v>138</v>
      </c>
      <c r="O3" s="80" t="s">
        <v>139</v>
      </c>
    </row>
    <row r="4" spans="1:15" s="8" customFormat="1" ht="66.75" customHeight="1" x14ac:dyDescent="0.25">
      <c r="A4" s="80"/>
      <c r="B4" s="80"/>
      <c r="C4" s="80"/>
      <c r="D4" s="80"/>
      <c r="E4" s="56" t="s">
        <v>0</v>
      </c>
      <c r="F4" s="56" t="s">
        <v>5</v>
      </c>
      <c r="G4" s="56" t="s">
        <v>52</v>
      </c>
      <c r="H4" s="56" t="s">
        <v>0</v>
      </c>
      <c r="I4" s="56" t="s">
        <v>5</v>
      </c>
      <c r="J4" s="56" t="s">
        <v>52</v>
      </c>
      <c r="K4" s="56" t="s">
        <v>0</v>
      </c>
      <c r="L4" s="56" t="s">
        <v>5</v>
      </c>
      <c r="M4" s="56" t="str">
        <f>J4</f>
        <v>районный бюджет</v>
      </c>
      <c r="N4" s="80"/>
      <c r="O4" s="80"/>
    </row>
    <row r="5" spans="1:15" s="8" customForma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6</v>
      </c>
      <c r="H5" s="56">
        <v>7</v>
      </c>
      <c r="I5" s="56">
        <v>12</v>
      </c>
      <c r="J5" s="56">
        <v>8</v>
      </c>
      <c r="K5" s="56">
        <v>9</v>
      </c>
      <c r="L5" s="56">
        <v>15</v>
      </c>
      <c r="M5" s="56">
        <v>10</v>
      </c>
      <c r="N5" s="56">
        <v>11</v>
      </c>
      <c r="O5" s="56">
        <v>12</v>
      </c>
    </row>
    <row r="6" spans="1:15" s="8" customFormat="1" ht="27" customHeight="1" x14ac:dyDescent="0.25">
      <c r="A6" s="32" t="s">
        <v>25</v>
      </c>
      <c r="B6" s="77" t="s">
        <v>10</v>
      </c>
      <c r="C6" s="77"/>
      <c r="D6" s="77"/>
      <c r="E6" s="33">
        <f>SUM(E7:E19)</f>
        <v>2997.4</v>
      </c>
      <c r="F6" s="33">
        <f t="shared" ref="F6" si="0">SUM(F7:F19)</f>
        <v>0</v>
      </c>
      <c r="G6" s="33">
        <f>SUM(G7:G19)</f>
        <v>2997.4</v>
      </c>
      <c r="H6" s="33">
        <f t="shared" ref="H6:M6" si="1">SUM(H7:H19)</f>
        <v>2744.1400000000003</v>
      </c>
      <c r="I6" s="33">
        <f t="shared" si="1"/>
        <v>0</v>
      </c>
      <c r="J6" s="33">
        <f t="shared" si="1"/>
        <v>2744.1400000000003</v>
      </c>
      <c r="K6" s="33">
        <f t="shared" si="1"/>
        <v>2744.1400000000003</v>
      </c>
      <c r="L6" s="33">
        <f t="shared" si="1"/>
        <v>0</v>
      </c>
      <c r="M6" s="33">
        <f t="shared" si="1"/>
        <v>2744.1400000000003</v>
      </c>
      <c r="N6" s="34">
        <f>H6/E6</f>
        <v>0.91550677253619817</v>
      </c>
      <c r="O6" s="34">
        <f>K6/E6</f>
        <v>0.91550677253619817</v>
      </c>
    </row>
    <row r="7" spans="1:15" s="8" customFormat="1" ht="31.5" x14ac:dyDescent="0.25">
      <c r="A7" s="35" t="s">
        <v>37</v>
      </c>
      <c r="B7" s="39" t="s">
        <v>93</v>
      </c>
      <c r="C7" s="59" t="s">
        <v>11</v>
      </c>
      <c r="D7" s="59" t="s">
        <v>9</v>
      </c>
      <c r="E7" s="60">
        <f>F7+G7</f>
        <v>54.4</v>
      </c>
      <c r="F7" s="61">
        <v>0</v>
      </c>
      <c r="G7" s="62">
        <v>54.4</v>
      </c>
      <c r="H7" s="61">
        <f>J7</f>
        <v>54.39</v>
      </c>
      <c r="I7" s="61">
        <v>0</v>
      </c>
      <c r="J7" s="61">
        <v>54.39</v>
      </c>
      <c r="K7" s="61">
        <f>M7</f>
        <v>54.39</v>
      </c>
      <c r="L7" s="61">
        <v>0</v>
      </c>
      <c r="M7" s="61">
        <f>J7</f>
        <v>54.39</v>
      </c>
      <c r="N7" s="58">
        <f>H7/E7</f>
        <v>0.99981617647058829</v>
      </c>
      <c r="O7" s="58">
        <f>K7/E7</f>
        <v>0.99981617647058829</v>
      </c>
    </row>
    <row r="8" spans="1:15" s="8" customFormat="1" ht="31.5" x14ac:dyDescent="0.25">
      <c r="A8" s="35" t="s">
        <v>38</v>
      </c>
      <c r="B8" s="39" t="s">
        <v>94</v>
      </c>
      <c r="C8" s="59" t="s">
        <v>11</v>
      </c>
      <c r="D8" s="59" t="s">
        <v>9</v>
      </c>
      <c r="E8" s="60">
        <f>F8+G8</f>
        <v>170.1</v>
      </c>
      <c r="F8" s="61">
        <v>0</v>
      </c>
      <c r="G8" s="62">
        <v>170.1</v>
      </c>
      <c r="H8" s="61">
        <f t="shared" ref="H8:H19" si="2">J8</f>
        <v>170.09</v>
      </c>
      <c r="I8" s="61">
        <v>0</v>
      </c>
      <c r="J8" s="61">
        <v>170.09</v>
      </c>
      <c r="K8" s="61">
        <f t="shared" ref="K8:K19" si="3">M8</f>
        <v>170.09</v>
      </c>
      <c r="L8" s="61">
        <v>0</v>
      </c>
      <c r="M8" s="61">
        <f t="shared" ref="M8:M19" si="4">J8</f>
        <v>170.09</v>
      </c>
      <c r="N8" s="58">
        <f t="shared" ref="N8:N19" si="5">H8/E8</f>
        <v>0.99994121105232225</v>
      </c>
      <c r="O8" s="58">
        <f t="shared" ref="O8:O19" si="6">K8/E8</f>
        <v>0.99994121105232225</v>
      </c>
    </row>
    <row r="9" spans="1:15" s="8" customFormat="1" ht="31.5" x14ac:dyDescent="0.25">
      <c r="A9" s="35" t="s">
        <v>39</v>
      </c>
      <c r="B9" s="39" t="s">
        <v>95</v>
      </c>
      <c r="C9" s="59" t="s">
        <v>11</v>
      </c>
      <c r="D9" s="59" t="s">
        <v>9</v>
      </c>
      <c r="E9" s="60">
        <f t="shared" ref="E9:E19" si="7">F9+G9</f>
        <v>24.3</v>
      </c>
      <c r="F9" s="61">
        <v>0</v>
      </c>
      <c r="G9" s="62">
        <v>24.3</v>
      </c>
      <c r="H9" s="61">
        <f t="shared" si="2"/>
        <v>24.22</v>
      </c>
      <c r="I9" s="61">
        <v>0</v>
      </c>
      <c r="J9" s="63">
        <v>24.22</v>
      </c>
      <c r="K9" s="61">
        <f t="shared" si="3"/>
        <v>24.22</v>
      </c>
      <c r="L9" s="61">
        <v>0</v>
      </c>
      <c r="M9" s="61">
        <f t="shared" si="4"/>
        <v>24.22</v>
      </c>
      <c r="N9" s="58">
        <f t="shared" si="5"/>
        <v>0.99670781893004112</v>
      </c>
      <c r="O9" s="58">
        <f t="shared" si="6"/>
        <v>0.99670781893004112</v>
      </c>
    </row>
    <row r="10" spans="1:15" s="8" customFormat="1" ht="31.5" x14ac:dyDescent="0.25">
      <c r="A10" s="35" t="s">
        <v>40</v>
      </c>
      <c r="B10" s="39" t="s">
        <v>96</v>
      </c>
      <c r="C10" s="59" t="s">
        <v>11</v>
      </c>
      <c r="D10" s="59" t="s">
        <v>9</v>
      </c>
      <c r="E10" s="60">
        <f t="shared" si="7"/>
        <v>381.9</v>
      </c>
      <c r="F10" s="61">
        <v>0</v>
      </c>
      <c r="G10" s="62">
        <v>381.9</v>
      </c>
      <c r="H10" s="61">
        <f t="shared" si="2"/>
        <v>381.9</v>
      </c>
      <c r="I10" s="61">
        <v>0</v>
      </c>
      <c r="J10" s="63">
        <v>381.9</v>
      </c>
      <c r="K10" s="61">
        <f t="shared" si="3"/>
        <v>381.9</v>
      </c>
      <c r="L10" s="61">
        <v>0</v>
      </c>
      <c r="M10" s="61">
        <f t="shared" si="4"/>
        <v>381.9</v>
      </c>
      <c r="N10" s="58">
        <f t="shared" si="5"/>
        <v>1</v>
      </c>
      <c r="O10" s="58">
        <f t="shared" si="6"/>
        <v>1</v>
      </c>
    </row>
    <row r="11" spans="1:15" s="8" customFormat="1" ht="31.5" x14ac:dyDescent="0.25">
      <c r="A11" s="35" t="s">
        <v>41</v>
      </c>
      <c r="B11" s="39" t="s">
        <v>97</v>
      </c>
      <c r="C11" s="59" t="s">
        <v>11</v>
      </c>
      <c r="D11" s="59" t="s">
        <v>9</v>
      </c>
      <c r="E11" s="60">
        <f t="shared" si="7"/>
        <v>287</v>
      </c>
      <c r="F11" s="61">
        <v>0</v>
      </c>
      <c r="G11" s="64">
        <v>287</v>
      </c>
      <c r="H11" s="61">
        <f t="shared" si="2"/>
        <v>131.86000000000001</v>
      </c>
      <c r="I11" s="61">
        <v>0</v>
      </c>
      <c r="J11" s="61">
        <v>131.86000000000001</v>
      </c>
      <c r="K11" s="61">
        <f t="shared" si="3"/>
        <v>131.86000000000001</v>
      </c>
      <c r="L11" s="61">
        <v>0</v>
      </c>
      <c r="M11" s="61">
        <f t="shared" si="4"/>
        <v>131.86000000000001</v>
      </c>
      <c r="N11" s="58">
        <f t="shared" si="5"/>
        <v>0.45944250871080144</v>
      </c>
      <c r="O11" s="58">
        <f t="shared" si="6"/>
        <v>0.45944250871080144</v>
      </c>
    </row>
    <row r="12" spans="1:15" s="8" customFormat="1" ht="31.5" x14ac:dyDescent="0.25">
      <c r="A12" s="35" t="s">
        <v>42</v>
      </c>
      <c r="B12" s="39" t="s">
        <v>98</v>
      </c>
      <c r="C12" s="59" t="s">
        <v>11</v>
      </c>
      <c r="D12" s="59" t="s">
        <v>9</v>
      </c>
      <c r="E12" s="60">
        <f t="shared" si="7"/>
        <v>348</v>
      </c>
      <c r="F12" s="61">
        <v>0</v>
      </c>
      <c r="G12" s="64">
        <v>348</v>
      </c>
      <c r="H12" s="61">
        <f t="shared" si="2"/>
        <v>348</v>
      </c>
      <c r="I12" s="61">
        <v>0</v>
      </c>
      <c r="J12" s="63">
        <v>348</v>
      </c>
      <c r="K12" s="61">
        <f t="shared" si="3"/>
        <v>348</v>
      </c>
      <c r="L12" s="61">
        <v>0</v>
      </c>
      <c r="M12" s="61">
        <f t="shared" si="4"/>
        <v>348</v>
      </c>
      <c r="N12" s="58">
        <f t="shared" si="5"/>
        <v>1</v>
      </c>
      <c r="O12" s="58">
        <f t="shared" si="6"/>
        <v>1</v>
      </c>
    </row>
    <row r="13" spans="1:15" s="8" customFormat="1" ht="31.5" x14ac:dyDescent="0.25">
      <c r="A13" s="35" t="s">
        <v>43</v>
      </c>
      <c r="B13" s="39" t="s">
        <v>99</v>
      </c>
      <c r="C13" s="59" t="s">
        <v>11</v>
      </c>
      <c r="D13" s="59" t="s">
        <v>9</v>
      </c>
      <c r="E13" s="60">
        <f t="shared" si="7"/>
        <v>402</v>
      </c>
      <c r="F13" s="61">
        <v>0</v>
      </c>
      <c r="G13" s="64">
        <v>402</v>
      </c>
      <c r="H13" s="61">
        <f t="shared" si="2"/>
        <v>401.68</v>
      </c>
      <c r="I13" s="61">
        <v>0</v>
      </c>
      <c r="J13" s="63">
        <v>401.68</v>
      </c>
      <c r="K13" s="61">
        <f t="shared" si="3"/>
        <v>401.68</v>
      </c>
      <c r="L13" s="61">
        <v>0</v>
      </c>
      <c r="M13" s="61">
        <f t="shared" si="4"/>
        <v>401.68</v>
      </c>
      <c r="N13" s="58">
        <f t="shared" si="5"/>
        <v>0.99920398009950251</v>
      </c>
      <c r="O13" s="58">
        <f t="shared" si="6"/>
        <v>0.99920398009950251</v>
      </c>
    </row>
    <row r="14" spans="1:15" s="8" customFormat="1" ht="31.5" x14ac:dyDescent="0.25">
      <c r="A14" s="35" t="s">
        <v>44</v>
      </c>
      <c r="B14" s="39" t="s">
        <v>100</v>
      </c>
      <c r="C14" s="59" t="s">
        <v>11</v>
      </c>
      <c r="D14" s="59" t="s">
        <v>9</v>
      </c>
      <c r="E14" s="60">
        <f t="shared" si="7"/>
        <v>54.4</v>
      </c>
      <c r="F14" s="61">
        <v>0</v>
      </c>
      <c r="G14" s="62">
        <v>54.4</v>
      </c>
      <c r="H14" s="61">
        <f t="shared" si="2"/>
        <v>54.4</v>
      </c>
      <c r="I14" s="61">
        <v>0</v>
      </c>
      <c r="J14" s="61">
        <v>54.4</v>
      </c>
      <c r="K14" s="61">
        <f t="shared" si="3"/>
        <v>54.4</v>
      </c>
      <c r="L14" s="61">
        <v>0</v>
      </c>
      <c r="M14" s="61">
        <f t="shared" si="4"/>
        <v>54.4</v>
      </c>
      <c r="N14" s="58">
        <f t="shared" si="5"/>
        <v>1</v>
      </c>
      <c r="O14" s="58">
        <f t="shared" si="6"/>
        <v>1</v>
      </c>
    </row>
    <row r="15" spans="1:15" s="8" customFormat="1" ht="31.5" x14ac:dyDescent="0.25">
      <c r="A15" s="35" t="s">
        <v>45</v>
      </c>
      <c r="B15" s="39" t="s">
        <v>101</v>
      </c>
      <c r="C15" s="59" t="s">
        <v>11</v>
      </c>
      <c r="D15" s="59" t="s">
        <v>9</v>
      </c>
      <c r="E15" s="60">
        <f t="shared" si="7"/>
        <v>277.8</v>
      </c>
      <c r="F15" s="61">
        <v>0</v>
      </c>
      <c r="G15" s="62">
        <v>277.8</v>
      </c>
      <c r="H15" s="61">
        <f t="shared" si="2"/>
        <v>231.27</v>
      </c>
      <c r="I15" s="61">
        <v>0</v>
      </c>
      <c r="J15" s="63">
        <v>231.27</v>
      </c>
      <c r="K15" s="61">
        <f t="shared" si="3"/>
        <v>231.27</v>
      </c>
      <c r="L15" s="61">
        <v>0</v>
      </c>
      <c r="M15" s="61">
        <f t="shared" si="4"/>
        <v>231.27</v>
      </c>
      <c r="N15" s="58">
        <f t="shared" si="5"/>
        <v>0.8325053995680346</v>
      </c>
      <c r="O15" s="58">
        <f t="shared" si="6"/>
        <v>0.8325053995680346</v>
      </c>
    </row>
    <row r="16" spans="1:15" s="8" customFormat="1" ht="31.5" x14ac:dyDescent="0.25">
      <c r="A16" s="35" t="s">
        <v>46</v>
      </c>
      <c r="B16" s="39" t="s">
        <v>102</v>
      </c>
      <c r="C16" s="59" t="s">
        <v>11</v>
      </c>
      <c r="D16" s="59" t="s">
        <v>9</v>
      </c>
      <c r="E16" s="60">
        <f t="shared" si="7"/>
        <v>227</v>
      </c>
      <c r="F16" s="61">
        <v>0</v>
      </c>
      <c r="G16" s="64">
        <v>227</v>
      </c>
      <c r="H16" s="61">
        <f t="shared" si="2"/>
        <v>224.87</v>
      </c>
      <c r="I16" s="61">
        <v>0</v>
      </c>
      <c r="J16" s="63">
        <v>224.87</v>
      </c>
      <c r="K16" s="61">
        <f t="shared" si="3"/>
        <v>224.87</v>
      </c>
      <c r="L16" s="61">
        <v>0</v>
      </c>
      <c r="M16" s="61">
        <f t="shared" si="4"/>
        <v>224.87</v>
      </c>
      <c r="N16" s="58">
        <f t="shared" si="5"/>
        <v>0.99061674008810574</v>
      </c>
      <c r="O16" s="58">
        <f t="shared" si="6"/>
        <v>0.99061674008810574</v>
      </c>
    </row>
    <row r="17" spans="1:15" s="8" customFormat="1" ht="31.5" x14ac:dyDescent="0.25">
      <c r="A17" s="35" t="s">
        <v>47</v>
      </c>
      <c r="B17" s="39" t="s">
        <v>103</v>
      </c>
      <c r="C17" s="59" t="s">
        <v>11</v>
      </c>
      <c r="D17" s="59" t="s">
        <v>9</v>
      </c>
      <c r="E17" s="60">
        <f t="shared" si="7"/>
        <v>129</v>
      </c>
      <c r="F17" s="61">
        <v>0</v>
      </c>
      <c r="G17" s="64">
        <v>129</v>
      </c>
      <c r="H17" s="61">
        <f t="shared" si="2"/>
        <v>79.98</v>
      </c>
      <c r="I17" s="61">
        <v>0</v>
      </c>
      <c r="J17" s="61">
        <v>79.98</v>
      </c>
      <c r="K17" s="61">
        <f t="shared" si="3"/>
        <v>79.98</v>
      </c>
      <c r="L17" s="61">
        <v>0</v>
      </c>
      <c r="M17" s="61">
        <f t="shared" si="4"/>
        <v>79.98</v>
      </c>
      <c r="N17" s="58">
        <f t="shared" si="5"/>
        <v>0.62</v>
      </c>
      <c r="O17" s="58">
        <f t="shared" si="6"/>
        <v>0.62</v>
      </c>
    </row>
    <row r="18" spans="1:15" s="8" customFormat="1" ht="31.5" x14ac:dyDescent="0.25">
      <c r="A18" s="35" t="s">
        <v>48</v>
      </c>
      <c r="B18" s="39" t="s">
        <v>104</v>
      </c>
      <c r="C18" s="59" t="s">
        <v>11</v>
      </c>
      <c r="D18" s="59" t="s">
        <v>9</v>
      </c>
      <c r="E18" s="60">
        <f t="shared" si="7"/>
        <v>303.39999999999998</v>
      </c>
      <c r="F18" s="61">
        <v>0</v>
      </c>
      <c r="G18" s="62">
        <v>303.39999999999998</v>
      </c>
      <c r="H18" s="61">
        <f t="shared" si="2"/>
        <v>303.39999999999998</v>
      </c>
      <c r="I18" s="61">
        <v>0</v>
      </c>
      <c r="J18" s="63">
        <v>303.39999999999998</v>
      </c>
      <c r="K18" s="61">
        <f t="shared" si="3"/>
        <v>303.39999999999998</v>
      </c>
      <c r="L18" s="61">
        <v>0</v>
      </c>
      <c r="M18" s="61">
        <f t="shared" si="4"/>
        <v>303.39999999999998</v>
      </c>
      <c r="N18" s="58">
        <f t="shared" si="5"/>
        <v>1</v>
      </c>
      <c r="O18" s="58">
        <f t="shared" si="6"/>
        <v>1</v>
      </c>
    </row>
    <row r="19" spans="1:15" s="8" customFormat="1" ht="31.5" x14ac:dyDescent="0.25">
      <c r="A19" s="35" t="s">
        <v>49</v>
      </c>
      <c r="B19" s="39" t="s">
        <v>105</v>
      </c>
      <c r="C19" s="59" t="s">
        <v>11</v>
      </c>
      <c r="D19" s="59" t="s">
        <v>9</v>
      </c>
      <c r="E19" s="60">
        <f t="shared" si="7"/>
        <v>338.1</v>
      </c>
      <c r="F19" s="61">
        <v>0</v>
      </c>
      <c r="G19" s="62">
        <v>338.1</v>
      </c>
      <c r="H19" s="61">
        <f t="shared" si="2"/>
        <v>338.08</v>
      </c>
      <c r="I19" s="61">
        <v>0</v>
      </c>
      <c r="J19" s="63">
        <v>338.08</v>
      </c>
      <c r="K19" s="61">
        <f t="shared" si="3"/>
        <v>338.08</v>
      </c>
      <c r="L19" s="61">
        <v>0</v>
      </c>
      <c r="M19" s="61">
        <f t="shared" si="4"/>
        <v>338.08</v>
      </c>
      <c r="N19" s="58">
        <f t="shared" si="5"/>
        <v>0.99994084590357868</v>
      </c>
      <c r="O19" s="58">
        <f t="shared" si="6"/>
        <v>0.99994084590357868</v>
      </c>
    </row>
    <row r="20" spans="1:15" s="8" customFormat="1" ht="38.25" customHeight="1" x14ac:dyDescent="0.25">
      <c r="A20" s="32" t="s">
        <v>26</v>
      </c>
      <c r="B20" s="77" t="s">
        <v>12</v>
      </c>
      <c r="C20" s="77"/>
      <c r="D20" s="77"/>
      <c r="E20" s="33">
        <f>SUM(E21:E24)</f>
        <v>444.6</v>
      </c>
      <c r="F20" s="33">
        <f t="shared" ref="F20:M20" si="8">SUM(F21:F24)</f>
        <v>0</v>
      </c>
      <c r="G20" s="33">
        <f t="shared" si="8"/>
        <v>444.6</v>
      </c>
      <c r="H20" s="33">
        <f t="shared" si="8"/>
        <v>369.54999999999995</v>
      </c>
      <c r="I20" s="33">
        <f t="shared" si="8"/>
        <v>739.09999999999991</v>
      </c>
      <c r="J20" s="33">
        <f t="shared" si="8"/>
        <v>369.54999999999995</v>
      </c>
      <c r="K20" s="33">
        <f t="shared" si="8"/>
        <v>369.54999999999995</v>
      </c>
      <c r="L20" s="33">
        <f t="shared" si="8"/>
        <v>373.2454891405344</v>
      </c>
      <c r="M20" s="33">
        <f t="shared" si="8"/>
        <v>369.54999999999995</v>
      </c>
      <c r="N20" s="34">
        <f>H20/E20</f>
        <v>0.83119658119658102</v>
      </c>
      <c r="O20" s="34">
        <f>K20/E20</f>
        <v>0.83119658119658102</v>
      </c>
    </row>
    <row r="21" spans="1:15" s="8" customFormat="1" ht="31.5" x14ac:dyDescent="0.25">
      <c r="A21" s="35" t="s">
        <v>33</v>
      </c>
      <c r="B21" s="39" t="s">
        <v>107</v>
      </c>
      <c r="C21" s="59" t="s">
        <v>11</v>
      </c>
      <c r="D21" s="59" t="s">
        <v>9</v>
      </c>
      <c r="E21" s="65">
        <f>SUM(F21:G21)</f>
        <v>68.3</v>
      </c>
      <c r="F21" s="61">
        <v>0</v>
      </c>
      <c r="G21" s="62">
        <v>68.3</v>
      </c>
      <c r="H21" s="66">
        <f>J21</f>
        <v>68.3</v>
      </c>
      <c r="I21" s="67">
        <f t="shared" ref="I21:I23" si="9">J21+K21</f>
        <v>136.6</v>
      </c>
      <c r="J21" s="66">
        <v>68.3</v>
      </c>
      <c r="K21" s="66">
        <f>M21</f>
        <v>68.3</v>
      </c>
      <c r="L21" s="66">
        <f t="shared" ref="L21:L23" si="10">M21+N21</f>
        <v>69.3</v>
      </c>
      <c r="M21" s="66">
        <v>68.3</v>
      </c>
      <c r="N21" s="58">
        <f t="shared" ref="N21:N24" si="11">H21/E21</f>
        <v>1</v>
      </c>
      <c r="O21" s="58">
        <f t="shared" ref="O21:O24" si="12">K21/E21</f>
        <v>1</v>
      </c>
    </row>
    <row r="22" spans="1:15" s="8" customFormat="1" ht="31.5" x14ac:dyDescent="0.25">
      <c r="A22" s="35" t="s">
        <v>34</v>
      </c>
      <c r="B22" s="39" t="s">
        <v>93</v>
      </c>
      <c r="C22" s="59" t="s">
        <v>11</v>
      </c>
      <c r="D22" s="59" t="s">
        <v>9</v>
      </c>
      <c r="E22" s="65">
        <f t="shared" ref="E22:E24" si="13">SUM(F22:G22)</f>
        <v>60.6</v>
      </c>
      <c r="F22" s="61">
        <v>0</v>
      </c>
      <c r="G22" s="62">
        <v>60.6</v>
      </c>
      <c r="H22" s="66">
        <f>J22</f>
        <v>60.6</v>
      </c>
      <c r="I22" s="67">
        <f t="shared" si="9"/>
        <v>121.2</v>
      </c>
      <c r="J22" s="66">
        <v>60.6</v>
      </c>
      <c r="K22" s="66">
        <f>M22</f>
        <v>60.6</v>
      </c>
      <c r="L22" s="66">
        <f t="shared" si="10"/>
        <v>61.6</v>
      </c>
      <c r="M22" s="66">
        <v>60.6</v>
      </c>
      <c r="N22" s="58">
        <f t="shared" si="11"/>
        <v>1</v>
      </c>
      <c r="O22" s="58">
        <f t="shared" si="12"/>
        <v>1</v>
      </c>
    </row>
    <row r="23" spans="1:15" s="8" customFormat="1" ht="34.5" customHeight="1" x14ac:dyDescent="0.25">
      <c r="A23" s="35" t="s">
        <v>35</v>
      </c>
      <c r="B23" s="39" t="s">
        <v>100</v>
      </c>
      <c r="C23" s="59" t="s">
        <v>11</v>
      </c>
      <c r="D23" s="59" t="s">
        <v>9</v>
      </c>
      <c r="E23" s="65">
        <f t="shared" si="13"/>
        <v>68.900000000000006</v>
      </c>
      <c r="F23" s="61">
        <v>0</v>
      </c>
      <c r="G23" s="62">
        <v>68.900000000000006</v>
      </c>
      <c r="H23" s="66">
        <f>J23</f>
        <v>68.86</v>
      </c>
      <c r="I23" s="65">
        <f t="shared" si="9"/>
        <v>137.72</v>
      </c>
      <c r="J23" s="65">
        <v>68.86</v>
      </c>
      <c r="K23" s="67">
        <f>M23</f>
        <v>68.86</v>
      </c>
      <c r="L23" s="65">
        <f t="shared" si="10"/>
        <v>69.859419448476046</v>
      </c>
      <c r="M23" s="65">
        <v>68.86</v>
      </c>
      <c r="N23" s="58">
        <f t="shared" si="11"/>
        <v>0.99941944847605213</v>
      </c>
      <c r="O23" s="58">
        <f t="shared" si="12"/>
        <v>0.99941944847605213</v>
      </c>
    </row>
    <row r="24" spans="1:15" s="8" customFormat="1" ht="34.5" customHeight="1" x14ac:dyDescent="0.25">
      <c r="A24" s="35" t="s">
        <v>106</v>
      </c>
      <c r="B24" s="39" t="s">
        <v>108</v>
      </c>
      <c r="C24" s="59" t="s">
        <v>11</v>
      </c>
      <c r="D24" s="59" t="s">
        <v>9</v>
      </c>
      <c r="E24" s="65">
        <f t="shared" si="13"/>
        <v>246.8</v>
      </c>
      <c r="F24" s="61">
        <v>0</v>
      </c>
      <c r="G24" s="62">
        <v>246.8</v>
      </c>
      <c r="H24" s="65">
        <f>J24</f>
        <v>171.79</v>
      </c>
      <c r="I24" s="65">
        <f t="shared" ref="I24" si="14">J24+K24</f>
        <v>343.58</v>
      </c>
      <c r="J24" s="65">
        <v>171.79</v>
      </c>
      <c r="K24" s="65">
        <f>M24</f>
        <v>171.79</v>
      </c>
      <c r="L24" s="65">
        <f t="shared" ref="L24" si="15">M24+N24</f>
        <v>172.48606969205835</v>
      </c>
      <c r="M24" s="65">
        <v>171.79</v>
      </c>
      <c r="N24" s="58">
        <f t="shared" si="11"/>
        <v>0.69606969205834679</v>
      </c>
      <c r="O24" s="58">
        <f t="shared" si="12"/>
        <v>0.69606969205834679</v>
      </c>
    </row>
    <row r="25" spans="1:15" s="8" customFormat="1" ht="36.75" customHeight="1" x14ac:dyDescent="0.25">
      <c r="A25" s="35" t="s">
        <v>63</v>
      </c>
      <c r="B25" s="77" t="s">
        <v>53</v>
      </c>
      <c r="C25" s="77"/>
      <c r="D25" s="77"/>
      <c r="E25" s="68">
        <f>SUM(E26:E37)</f>
        <v>1607</v>
      </c>
      <c r="F25" s="68">
        <f t="shared" ref="F25" si="16">SUM(F26:F37)</f>
        <v>0</v>
      </c>
      <c r="G25" s="68">
        <f>SUM(G26:G37)</f>
        <v>1607</v>
      </c>
      <c r="H25" s="68">
        <f t="shared" ref="H25:M25" si="17">SUM(H26:H37)</f>
        <v>1274.47</v>
      </c>
      <c r="I25" s="68">
        <f t="shared" si="17"/>
        <v>0</v>
      </c>
      <c r="J25" s="68">
        <f>SUM(J26:J37)</f>
        <v>1274.47</v>
      </c>
      <c r="K25" s="68">
        <f t="shared" si="17"/>
        <v>1274.47</v>
      </c>
      <c r="L25" s="68">
        <f t="shared" si="17"/>
        <v>0</v>
      </c>
      <c r="M25" s="68">
        <f t="shared" si="17"/>
        <v>1274.47</v>
      </c>
      <c r="N25" s="34">
        <f>H25/E25</f>
        <v>0.79307405102675799</v>
      </c>
      <c r="O25" s="34">
        <f>K25/E25</f>
        <v>0.79307405102675799</v>
      </c>
    </row>
    <row r="26" spans="1:15" s="8" customFormat="1" ht="30" customHeight="1" x14ac:dyDescent="0.25">
      <c r="A26" s="36" t="s">
        <v>64</v>
      </c>
      <c r="B26" s="40" t="s">
        <v>107</v>
      </c>
      <c r="C26" s="59" t="s">
        <v>11</v>
      </c>
      <c r="D26" s="59" t="s">
        <v>9</v>
      </c>
      <c r="E26" s="65">
        <f>F26+G26</f>
        <v>34</v>
      </c>
      <c r="F26" s="61">
        <v>0</v>
      </c>
      <c r="G26" s="69">
        <v>34</v>
      </c>
      <c r="H26" s="65">
        <f>I26+J26</f>
        <v>34</v>
      </c>
      <c r="I26" s="65">
        <v>0</v>
      </c>
      <c r="J26" s="65">
        <v>34</v>
      </c>
      <c r="K26" s="65">
        <f>L26+M26</f>
        <v>34</v>
      </c>
      <c r="L26" s="65">
        <v>0</v>
      </c>
      <c r="M26" s="65">
        <v>34</v>
      </c>
      <c r="N26" s="58">
        <f t="shared" ref="N26:N30" si="18">H26/E26</f>
        <v>1</v>
      </c>
      <c r="O26" s="58">
        <f t="shared" ref="O26:O30" si="19">K26/E26</f>
        <v>1</v>
      </c>
    </row>
    <row r="27" spans="1:15" s="8" customFormat="1" ht="28.5" customHeight="1" x14ac:dyDescent="0.25">
      <c r="A27" s="36" t="s">
        <v>65</v>
      </c>
      <c r="B27" s="39" t="s">
        <v>93</v>
      </c>
      <c r="C27" s="59" t="s">
        <v>11</v>
      </c>
      <c r="D27" s="59" t="s">
        <v>9</v>
      </c>
      <c r="E27" s="65">
        <f t="shared" ref="E27:E37" si="20">F27+G27</f>
        <v>125.7</v>
      </c>
      <c r="F27" s="61">
        <v>0</v>
      </c>
      <c r="G27" s="53">
        <v>125.7</v>
      </c>
      <c r="H27" s="65">
        <f t="shared" ref="H27:H37" si="21">I27+J27</f>
        <v>125.24</v>
      </c>
      <c r="I27" s="65">
        <v>0</v>
      </c>
      <c r="J27" s="65">
        <v>125.24</v>
      </c>
      <c r="K27" s="65">
        <f t="shared" ref="K27:K37" si="22">L27+M27</f>
        <v>125.24</v>
      </c>
      <c r="L27" s="65">
        <v>0</v>
      </c>
      <c r="M27" s="65">
        <v>125.24</v>
      </c>
      <c r="N27" s="58">
        <f t="shared" si="18"/>
        <v>0.99634049323786789</v>
      </c>
      <c r="O27" s="58">
        <f t="shared" si="19"/>
        <v>0.99634049323786789</v>
      </c>
    </row>
    <row r="28" spans="1:15" s="8" customFormat="1" ht="30" customHeight="1" x14ac:dyDescent="0.25">
      <c r="A28" s="36" t="s">
        <v>66</v>
      </c>
      <c r="B28" s="40" t="s">
        <v>94</v>
      </c>
      <c r="C28" s="59" t="s">
        <v>11</v>
      </c>
      <c r="D28" s="59" t="s">
        <v>9</v>
      </c>
      <c r="E28" s="65">
        <f t="shared" si="20"/>
        <v>142.4</v>
      </c>
      <c r="F28" s="61">
        <v>0</v>
      </c>
      <c r="G28" s="53">
        <v>142.4</v>
      </c>
      <c r="H28" s="65">
        <f t="shared" si="21"/>
        <v>142.4</v>
      </c>
      <c r="I28" s="65">
        <v>0</v>
      </c>
      <c r="J28" s="65">
        <v>142.4</v>
      </c>
      <c r="K28" s="65">
        <f t="shared" si="22"/>
        <v>142.4</v>
      </c>
      <c r="L28" s="65">
        <v>0</v>
      </c>
      <c r="M28" s="65">
        <v>142.4</v>
      </c>
      <c r="N28" s="58">
        <f t="shared" si="18"/>
        <v>1</v>
      </c>
      <c r="O28" s="58">
        <f t="shared" si="19"/>
        <v>1</v>
      </c>
    </row>
    <row r="29" spans="1:15" s="8" customFormat="1" ht="28.5" customHeight="1" x14ac:dyDescent="0.25">
      <c r="A29" s="36" t="s">
        <v>67</v>
      </c>
      <c r="B29" s="40" t="s">
        <v>109</v>
      </c>
      <c r="C29" s="59" t="s">
        <v>11</v>
      </c>
      <c r="D29" s="59" t="s">
        <v>9</v>
      </c>
      <c r="E29" s="65">
        <f t="shared" si="20"/>
        <v>139.9</v>
      </c>
      <c r="F29" s="61">
        <v>0</v>
      </c>
      <c r="G29" s="53">
        <v>139.9</v>
      </c>
      <c r="H29" s="65">
        <f t="shared" si="21"/>
        <v>139.9</v>
      </c>
      <c r="I29" s="65">
        <v>0</v>
      </c>
      <c r="J29" s="65">
        <v>139.9</v>
      </c>
      <c r="K29" s="65">
        <f t="shared" si="22"/>
        <v>139.9</v>
      </c>
      <c r="L29" s="65">
        <v>0</v>
      </c>
      <c r="M29" s="65">
        <v>139.9</v>
      </c>
      <c r="N29" s="58">
        <f t="shared" si="18"/>
        <v>1</v>
      </c>
      <c r="O29" s="58">
        <f t="shared" si="19"/>
        <v>1</v>
      </c>
    </row>
    <row r="30" spans="1:15" s="8" customFormat="1" ht="30" customHeight="1" x14ac:dyDescent="0.25">
      <c r="A30" s="36" t="s">
        <v>68</v>
      </c>
      <c r="B30" s="40" t="s">
        <v>97</v>
      </c>
      <c r="C30" s="59" t="s">
        <v>11</v>
      </c>
      <c r="D30" s="59" t="s">
        <v>9</v>
      </c>
      <c r="E30" s="65">
        <f t="shared" si="20"/>
        <v>23.1</v>
      </c>
      <c r="F30" s="61">
        <v>0</v>
      </c>
      <c r="G30" s="53">
        <v>23.1</v>
      </c>
      <c r="H30" s="65">
        <f t="shared" si="21"/>
        <v>23.1</v>
      </c>
      <c r="I30" s="65">
        <v>0</v>
      </c>
      <c r="J30" s="65">
        <v>23.1</v>
      </c>
      <c r="K30" s="65">
        <f t="shared" si="22"/>
        <v>23.1</v>
      </c>
      <c r="L30" s="65">
        <v>0</v>
      </c>
      <c r="M30" s="65">
        <v>23.1</v>
      </c>
      <c r="N30" s="58">
        <f t="shared" si="18"/>
        <v>1</v>
      </c>
      <c r="O30" s="58">
        <f t="shared" si="19"/>
        <v>1</v>
      </c>
    </row>
    <row r="31" spans="1:15" s="8" customFormat="1" ht="28.5" customHeight="1" x14ac:dyDescent="0.25">
      <c r="A31" s="36" t="s">
        <v>69</v>
      </c>
      <c r="B31" s="41" t="s">
        <v>98</v>
      </c>
      <c r="C31" s="59" t="s">
        <v>11</v>
      </c>
      <c r="D31" s="59" t="s">
        <v>9</v>
      </c>
      <c r="E31" s="65">
        <f t="shared" si="20"/>
        <v>166.8</v>
      </c>
      <c r="F31" s="61">
        <v>0</v>
      </c>
      <c r="G31" s="53">
        <v>166.8</v>
      </c>
      <c r="H31" s="65">
        <f t="shared" si="21"/>
        <v>166.8</v>
      </c>
      <c r="I31" s="65">
        <v>0</v>
      </c>
      <c r="J31" s="65">
        <v>166.8</v>
      </c>
      <c r="K31" s="65">
        <f t="shared" si="22"/>
        <v>166.8</v>
      </c>
      <c r="L31" s="65">
        <v>0</v>
      </c>
      <c r="M31" s="65">
        <v>166.8</v>
      </c>
      <c r="N31" s="58">
        <f t="shared" ref="N31:N37" si="23">H31/E31</f>
        <v>1</v>
      </c>
      <c r="O31" s="58">
        <f t="shared" ref="O31:O37" si="24">K31/E31</f>
        <v>1</v>
      </c>
    </row>
    <row r="32" spans="1:15" s="8" customFormat="1" ht="30" customHeight="1" x14ac:dyDescent="0.25">
      <c r="A32" s="36" t="s">
        <v>70</v>
      </c>
      <c r="B32" s="41" t="s">
        <v>99</v>
      </c>
      <c r="C32" s="59" t="s">
        <v>11</v>
      </c>
      <c r="D32" s="59" t="s">
        <v>9</v>
      </c>
      <c r="E32" s="65">
        <f t="shared" si="20"/>
        <v>184.8</v>
      </c>
      <c r="F32" s="61">
        <v>0</v>
      </c>
      <c r="G32" s="53">
        <v>184.8</v>
      </c>
      <c r="H32" s="65">
        <f t="shared" si="21"/>
        <v>184.8</v>
      </c>
      <c r="I32" s="65">
        <v>0</v>
      </c>
      <c r="J32" s="65">
        <v>184.8</v>
      </c>
      <c r="K32" s="65">
        <f t="shared" si="22"/>
        <v>184.8</v>
      </c>
      <c r="L32" s="65">
        <v>0</v>
      </c>
      <c r="M32" s="65">
        <v>184.8</v>
      </c>
      <c r="N32" s="58">
        <f t="shared" si="23"/>
        <v>1</v>
      </c>
      <c r="O32" s="58">
        <f t="shared" si="24"/>
        <v>1</v>
      </c>
    </row>
    <row r="33" spans="1:15" s="8" customFormat="1" ht="28.5" customHeight="1" x14ac:dyDescent="0.25">
      <c r="A33" s="36" t="s">
        <v>71</v>
      </c>
      <c r="B33" s="41" t="s">
        <v>110</v>
      </c>
      <c r="C33" s="59" t="s">
        <v>11</v>
      </c>
      <c r="D33" s="59" t="s">
        <v>9</v>
      </c>
      <c r="E33" s="65">
        <f t="shared" si="20"/>
        <v>69.900000000000006</v>
      </c>
      <c r="F33" s="61">
        <v>0</v>
      </c>
      <c r="G33" s="53">
        <v>69.900000000000006</v>
      </c>
      <c r="H33" s="65">
        <f t="shared" si="21"/>
        <v>58.5</v>
      </c>
      <c r="I33" s="65">
        <v>0</v>
      </c>
      <c r="J33" s="65">
        <v>58.5</v>
      </c>
      <c r="K33" s="65">
        <f t="shared" si="22"/>
        <v>58.5</v>
      </c>
      <c r="L33" s="65">
        <v>0</v>
      </c>
      <c r="M33" s="65">
        <v>58.5</v>
      </c>
      <c r="N33" s="58">
        <f t="shared" si="23"/>
        <v>0.83690987124463512</v>
      </c>
      <c r="O33" s="58">
        <f t="shared" si="24"/>
        <v>0.83690987124463512</v>
      </c>
    </row>
    <row r="34" spans="1:15" s="8" customFormat="1" ht="30" customHeight="1" x14ac:dyDescent="0.25">
      <c r="A34" s="36" t="s">
        <v>72</v>
      </c>
      <c r="B34" s="41" t="s">
        <v>100</v>
      </c>
      <c r="C34" s="59" t="s">
        <v>11</v>
      </c>
      <c r="D34" s="59" t="s">
        <v>9</v>
      </c>
      <c r="E34" s="65">
        <f t="shared" si="20"/>
        <v>80.2</v>
      </c>
      <c r="F34" s="61">
        <v>0</v>
      </c>
      <c r="G34" s="53">
        <v>80.2</v>
      </c>
      <c r="H34" s="65">
        <f t="shared" si="21"/>
        <v>80.2</v>
      </c>
      <c r="I34" s="65">
        <v>0</v>
      </c>
      <c r="J34" s="65">
        <v>80.2</v>
      </c>
      <c r="K34" s="65">
        <f t="shared" si="22"/>
        <v>80.2</v>
      </c>
      <c r="L34" s="65">
        <v>0</v>
      </c>
      <c r="M34" s="65">
        <v>80.2</v>
      </c>
      <c r="N34" s="58">
        <f t="shared" si="23"/>
        <v>1</v>
      </c>
      <c r="O34" s="58">
        <f t="shared" si="24"/>
        <v>1</v>
      </c>
    </row>
    <row r="35" spans="1:15" s="8" customFormat="1" ht="28.5" customHeight="1" x14ac:dyDescent="0.25">
      <c r="A35" s="36" t="s">
        <v>73</v>
      </c>
      <c r="B35" s="41" t="s">
        <v>108</v>
      </c>
      <c r="C35" s="59" t="s">
        <v>11</v>
      </c>
      <c r="D35" s="59" t="s">
        <v>9</v>
      </c>
      <c r="E35" s="65">
        <f t="shared" si="20"/>
        <v>34.6</v>
      </c>
      <c r="F35" s="61">
        <v>0</v>
      </c>
      <c r="G35" s="53">
        <v>34.6</v>
      </c>
      <c r="H35" s="65">
        <f t="shared" si="21"/>
        <v>34.6</v>
      </c>
      <c r="I35" s="65">
        <v>0</v>
      </c>
      <c r="J35" s="65">
        <v>34.6</v>
      </c>
      <c r="K35" s="65">
        <f t="shared" si="22"/>
        <v>34.6</v>
      </c>
      <c r="L35" s="65">
        <v>0</v>
      </c>
      <c r="M35" s="65">
        <v>34.6</v>
      </c>
      <c r="N35" s="58">
        <f t="shared" si="23"/>
        <v>1</v>
      </c>
      <c r="O35" s="58">
        <f t="shared" si="24"/>
        <v>1</v>
      </c>
    </row>
    <row r="36" spans="1:15" s="8" customFormat="1" ht="30" customHeight="1" x14ac:dyDescent="0.25">
      <c r="A36" s="36" t="s">
        <v>74</v>
      </c>
      <c r="B36" s="40" t="s">
        <v>111</v>
      </c>
      <c r="C36" s="59" t="s">
        <v>11</v>
      </c>
      <c r="D36" s="59" t="s">
        <v>9</v>
      </c>
      <c r="E36" s="65">
        <f t="shared" si="20"/>
        <v>490.1</v>
      </c>
      <c r="F36" s="61">
        <v>0</v>
      </c>
      <c r="G36" s="53">
        <v>490.1</v>
      </c>
      <c r="H36" s="65">
        <f t="shared" si="21"/>
        <v>169.63</v>
      </c>
      <c r="I36" s="65">
        <v>0</v>
      </c>
      <c r="J36" s="65">
        <v>169.63</v>
      </c>
      <c r="K36" s="65">
        <f t="shared" si="22"/>
        <v>169.63</v>
      </c>
      <c r="L36" s="65">
        <v>0</v>
      </c>
      <c r="M36" s="65">
        <v>169.63</v>
      </c>
      <c r="N36" s="58">
        <f t="shared" si="23"/>
        <v>0.34611303815547845</v>
      </c>
      <c r="O36" s="58">
        <f t="shared" si="24"/>
        <v>0.34611303815547845</v>
      </c>
    </row>
    <row r="37" spans="1:15" s="8" customFormat="1" ht="28.5" customHeight="1" x14ac:dyDescent="0.25">
      <c r="A37" s="36" t="s">
        <v>75</v>
      </c>
      <c r="B37" s="41" t="s">
        <v>104</v>
      </c>
      <c r="C37" s="59" t="s">
        <v>11</v>
      </c>
      <c r="D37" s="59" t="s">
        <v>9</v>
      </c>
      <c r="E37" s="65">
        <f t="shared" si="20"/>
        <v>115.5</v>
      </c>
      <c r="F37" s="61">
        <v>0</v>
      </c>
      <c r="G37" s="53">
        <v>115.5</v>
      </c>
      <c r="H37" s="65">
        <f t="shared" si="21"/>
        <v>115.3</v>
      </c>
      <c r="I37" s="65">
        <v>0</v>
      </c>
      <c r="J37" s="65">
        <v>115.3</v>
      </c>
      <c r="K37" s="65">
        <f t="shared" si="22"/>
        <v>115.3</v>
      </c>
      <c r="L37" s="65">
        <v>0</v>
      </c>
      <c r="M37" s="65">
        <v>115.3</v>
      </c>
      <c r="N37" s="58">
        <f t="shared" si="23"/>
        <v>0.99826839826839819</v>
      </c>
      <c r="O37" s="58">
        <f t="shared" si="24"/>
        <v>0.99826839826839819</v>
      </c>
    </row>
    <row r="38" spans="1:15" s="8" customFormat="1" ht="62.25" customHeight="1" x14ac:dyDescent="0.25">
      <c r="A38" s="32" t="s">
        <v>27</v>
      </c>
      <c r="B38" s="77" t="s">
        <v>54</v>
      </c>
      <c r="C38" s="77"/>
      <c r="D38" s="77"/>
      <c r="E38" s="33">
        <f t="shared" ref="E38:M38" si="25">E39+E51</f>
        <v>35480.300000000003</v>
      </c>
      <c r="F38" s="33">
        <f t="shared" si="25"/>
        <v>0</v>
      </c>
      <c r="G38" s="33">
        <f t="shared" si="25"/>
        <v>35480.300000000003</v>
      </c>
      <c r="H38" s="33">
        <f t="shared" si="25"/>
        <v>34206.156000000003</v>
      </c>
      <c r="I38" s="33">
        <f t="shared" si="25"/>
        <v>0</v>
      </c>
      <c r="J38" s="33">
        <f t="shared" si="25"/>
        <v>34206.156000000003</v>
      </c>
      <c r="K38" s="33">
        <f t="shared" si="25"/>
        <v>34206.156000000003</v>
      </c>
      <c r="L38" s="33">
        <f t="shared" si="25"/>
        <v>0</v>
      </c>
      <c r="M38" s="33">
        <f t="shared" si="25"/>
        <v>34206.156000000003</v>
      </c>
      <c r="N38" s="34">
        <f>H38/E38</f>
        <v>0.9640886914710417</v>
      </c>
      <c r="O38" s="34">
        <f>K38/E38</f>
        <v>0.9640886914710417</v>
      </c>
    </row>
    <row r="39" spans="1:15" s="8" customFormat="1" ht="60.75" customHeight="1" x14ac:dyDescent="0.25">
      <c r="A39" s="32" t="s">
        <v>36</v>
      </c>
      <c r="B39" s="78" t="s">
        <v>55</v>
      </c>
      <c r="C39" s="78"/>
      <c r="D39" s="78"/>
      <c r="E39" s="68">
        <f t="shared" ref="E39:M39" si="26">SUM(E40:E50)</f>
        <v>15574.000000000002</v>
      </c>
      <c r="F39" s="68">
        <f t="shared" si="26"/>
        <v>0</v>
      </c>
      <c r="G39" s="68">
        <f t="shared" si="26"/>
        <v>15574.000000000002</v>
      </c>
      <c r="H39" s="68">
        <f t="shared" si="26"/>
        <v>14318.616</v>
      </c>
      <c r="I39" s="68">
        <f t="shared" si="26"/>
        <v>0</v>
      </c>
      <c r="J39" s="68">
        <f>SUM(J40:J50)</f>
        <v>14318.616</v>
      </c>
      <c r="K39" s="68">
        <f t="shared" si="26"/>
        <v>14318.616</v>
      </c>
      <c r="L39" s="68">
        <f t="shared" si="26"/>
        <v>0</v>
      </c>
      <c r="M39" s="68">
        <f t="shared" si="26"/>
        <v>14318.616</v>
      </c>
      <c r="N39" s="34">
        <f>H39/E39</f>
        <v>0.91939232053422359</v>
      </c>
      <c r="O39" s="34">
        <f>K39/E39</f>
        <v>0.91939232053422359</v>
      </c>
    </row>
    <row r="40" spans="1:15" s="8" customFormat="1" ht="40.5" customHeight="1" x14ac:dyDescent="0.25">
      <c r="A40" s="36" t="s">
        <v>50</v>
      </c>
      <c r="B40" s="42" t="s">
        <v>93</v>
      </c>
      <c r="C40" s="59" t="s">
        <v>11</v>
      </c>
      <c r="D40" s="59" t="s">
        <v>9</v>
      </c>
      <c r="E40" s="65">
        <f>F40+G40</f>
        <v>949.4</v>
      </c>
      <c r="F40" s="61">
        <v>0</v>
      </c>
      <c r="G40" s="62">
        <v>949.4</v>
      </c>
      <c r="H40" s="65">
        <f>I40+J40</f>
        <v>949.4</v>
      </c>
      <c r="I40" s="65">
        <v>0</v>
      </c>
      <c r="J40" s="65">
        <v>949.4</v>
      </c>
      <c r="K40" s="65">
        <f>L40+M40</f>
        <v>949.4</v>
      </c>
      <c r="L40" s="65">
        <v>0</v>
      </c>
      <c r="M40" s="65">
        <v>949.4</v>
      </c>
      <c r="N40" s="58">
        <f t="shared" ref="N40:N50" si="27">H40/E40</f>
        <v>1</v>
      </c>
      <c r="O40" s="58">
        <f t="shared" ref="O40:O50" si="28">K40/E40</f>
        <v>1</v>
      </c>
    </row>
    <row r="41" spans="1:15" s="8" customFormat="1" ht="40.5" customHeight="1" x14ac:dyDescent="0.25">
      <c r="A41" s="36" t="s">
        <v>76</v>
      </c>
      <c r="B41" s="41" t="s">
        <v>97</v>
      </c>
      <c r="C41" s="59" t="s">
        <v>11</v>
      </c>
      <c r="D41" s="59" t="s">
        <v>9</v>
      </c>
      <c r="E41" s="65">
        <f t="shared" ref="E41:E50" si="29">F41+G41</f>
        <v>765.1</v>
      </c>
      <c r="F41" s="61">
        <v>0</v>
      </c>
      <c r="G41" s="62">
        <v>765.1</v>
      </c>
      <c r="H41" s="65">
        <f t="shared" ref="H41:H50" si="30">I41+J41</f>
        <v>765.01</v>
      </c>
      <c r="I41" s="65">
        <v>0</v>
      </c>
      <c r="J41" s="65">
        <v>765.01</v>
      </c>
      <c r="K41" s="65">
        <f t="shared" ref="K41:K50" si="31">L41+M41</f>
        <v>765.01</v>
      </c>
      <c r="L41" s="65">
        <v>0</v>
      </c>
      <c r="M41" s="65">
        <v>765.01</v>
      </c>
      <c r="N41" s="58">
        <f t="shared" si="27"/>
        <v>0.99988236831786692</v>
      </c>
      <c r="O41" s="58">
        <f t="shared" si="28"/>
        <v>0.99988236831786692</v>
      </c>
    </row>
    <row r="42" spans="1:15" s="8" customFormat="1" ht="40.5" customHeight="1" x14ac:dyDescent="0.25">
      <c r="A42" s="36" t="s">
        <v>77</v>
      </c>
      <c r="B42" s="41" t="s">
        <v>99</v>
      </c>
      <c r="C42" s="59" t="s">
        <v>11</v>
      </c>
      <c r="D42" s="59" t="s">
        <v>9</v>
      </c>
      <c r="E42" s="65">
        <f t="shared" si="29"/>
        <v>2423.6999999999998</v>
      </c>
      <c r="F42" s="61">
        <v>0</v>
      </c>
      <c r="G42" s="62">
        <v>2423.6999999999998</v>
      </c>
      <c r="H42" s="65">
        <f t="shared" si="30"/>
        <v>2423.6999999999998</v>
      </c>
      <c r="I42" s="65">
        <v>0</v>
      </c>
      <c r="J42" s="65">
        <v>2423.6999999999998</v>
      </c>
      <c r="K42" s="65">
        <f t="shared" si="31"/>
        <v>2423.6999999999998</v>
      </c>
      <c r="L42" s="65">
        <v>0</v>
      </c>
      <c r="M42" s="65">
        <v>2423.6999999999998</v>
      </c>
      <c r="N42" s="58">
        <f t="shared" si="27"/>
        <v>1</v>
      </c>
      <c r="O42" s="58">
        <f t="shared" si="28"/>
        <v>1</v>
      </c>
    </row>
    <row r="43" spans="1:15" s="8" customFormat="1" ht="40.5" customHeight="1" x14ac:dyDescent="0.25">
      <c r="A43" s="36" t="s">
        <v>78</v>
      </c>
      <c r="B43" s="43" t="s">
        <v>112</v>
      </c>
      <c r="C43" s="59" t="s">
        <v>11</v>
      </c>
      <c r="D43" s="59" t="s">
        <v>9</v>
      </c>
      <c r="E43" s="65">
        <f t="shared" si="29"/>
        <v>4560.7</v>
      </c>
      <c r="F43" s="61">
        <v>0</v>
      </c>
      <c r="G43" s="62">
        <v>4560.7</v>
      </c>
      <c r="H43" s="65">
        <f t="shared" si="30"/>
        <v>3386.84</v>
      </c>
      <c r="I43" s="65">
        <v>0</v>
      </c>
      <c r="J43" s="65">
        <v>3386.84</v>
      </c>
      <c r="K43" s="65">
        <f t="shared" si="31"/>
        <v>3386.84</v>
      </c>
      <c r="L43" s="65">
        <v>0</v>
      </c>
      <c r="M43" s="65">
        <v>3386.84</v>
      </c>
      <c r="N43" s="58">
        <f t="shared" si="27"/>
        <v>0.7426140724011665</v>
      </c>
      <c r="O43" s="58">
        <f t="shared" si="28"/>
        <v>0.7426140724011665</v>
      </c>
    </row>
    <row r="44" spans="1:15" s="8" customFormat="1" ht="40.5" customHeight="1" x14ac:dyDescent="0.25">
      <c r="A44" s="36" t="s">
        <v>79</v>
      </c>
      <c r="B44" s="41" t="s">
        <v>110</v>
      </c>
      <c r="C44" s="59" t="s">
        <v>11</v>
      </c>
      <c r="D44" s="59" t="s">
        <v>9</v>
      </c>
      <c r="E44" s="65">
        <f t="shared" si="29"/>
        <v>1429.7</v>
      </c>
      <c r="F44" s="61">
        <v>0</v>
      </c>
      <c r="G44" s="62">
        <v>1429.7</v>
      </c>
      <c r="H44" s="65">
        <f t="shared" si="30"/>
        <v>1429.7</v>
      </c>
      <c r="I44" s="65">
        <v>0</v>
      </c>
      <c r="J44" s="65">
        <v>1429.7</v>
      </c>
      <c r="K44" s="65">
        <f t="shared" si="31"/>
        <v>1429.7</v>
      </c>
      <c r="L44" s="65">
        <v>0</v>
      </c>
      <c r="M44" s="65">
        <v>1429.7</v>
      </c>
      <c r="N44" s="58">
        <f t="shared" si="27"/>
        <v>1</v>
      </c>
      <c r="O44" s="58">
        <f t="shared" si="28"/>
        <v>1</v>
      </c>
    </row>
    <row r="45" spans="1:15" s="8" customFormat="1" ht="40.5" customHeight="1" x14ac:dyDescent="0.25">
      <c r="A45" s="36" t="s">
        <v>80</v>
      </c>
      <c r="B45" s="41" t="s">
        <v>100</v>
      </c>
      <c r="C45" s="59" t="s">
        <v>11</v>
      </c>
      <c r="D45" s="59" t="s">
        <v>9</v>
      </c>
      <c r="E45" s="65">
        <f t="shared" si="29"/>
        <v>647.29999999999995</v>
      </c>
      <c r="F45" s="61">
        <v>0</v>
      </c>
      <c r="G45" s="62">
        <v>647.29999999999995</v>
      </c>
      <c r="H45" s="65">
        <f t="shared" si="30"/>
        <v>647.29999999999995</v>
      </c>
      <c r="I45" s="65">
        <v>0</v>
      </c>
      <c r="J45" s="65">
        <v>647.29999999999995</v>
      </c>
      <c r="K45" s="65">
        <f t="shared" si="31"/>
        <v>647.29999999999995</v>
      </c>
      <c r="L45" s="65">
        <v>0</v>
      </c>
      <c r="M45" s="65">
        <v>647.29999999999995</v>
      </c>
      <c r="N45" s="58">
        <f t="shared" si="27"/>
        <v>1</v>
      </c>
      <c r="O45" s="58">
        <f t="shared" si="28"/>
        <v>1</v>
      </c>
    </row>
    <row r="46" spans="1:15" s="8" customFormat="1" ht="40.5" customHeight="1" x14ac:dyDescent="0.25">
      <c r="A46" s="36" t="s">
        <v>81</v>
      </c>
      <c r="B46" s="41" t="s">
        <v>108</v>
      </c>
      <c r="C46" s="59" t="s">
        <v>11</v>
      </c>
      <c r="D46" s="59" t="s">
        <v>9</v>
      </c>
      <c r="E46" s="65">
        <f t="shared" si="29"/>
        <v>1225.2</v>
      </c>
      <c r="F46" s="61">
        <v>0</v>
      </c>
      <c r="G46" s="62">
        <v>1225.2</v>
      </c>
      <c r="H46" s="65">
        <f t="shared" si="30"/>
        <v>1195</v>
      </c>
      <c r="I46" s="65">
        <v>0</v>
      </c>
      <c r="J46" s="65">
        <v>1195</v>
      </c>
      <c r="K46" s="65">
        <f t="shared" si="31"/>
        <v>1195</v>
      </c>
      <c r="L46" s="65">
        <v>0</v>
      </c>
      <c r="M46" s="65">
        <v>1195</v>
      </c>
      <c r="N46" s="58">
        <f t="shared" si="27"/>
        <v>0.97535096310806391</v>
      </c>
      <c r="O46" s="58">
        <f t="shared" si="28"/>
        <v>0.97535096310806391</v>
      </c>
    </row>
    <row r="47" spans="1:15" s="8" customFormat="1" ht="40.5" customHeight="1" x14ac:dyDescent="0.25">
      <c r="A47" s="36" t="s">
        <v>82</v>
      </c>
      <c r="B47" s="41" t="s">
        <v>101</v>
      </c>
      <c r="C47" s="59" t="s">
        <v>11</v>
      </c>
      <c r="D47" s="59" t="s">
        <v>9</v>
      </c>
      <c r="E47" s="65">
        <f t="shared" si="29"/>
        <v>1566.1</v>
      </c>
      <c r="F47" s="61">
        <v>0</v>
      </c>
      <c r="G47" s="62">
        <v>1566.1</v>
      </c>
      <c r="H47" s="65">
        <f t="shared" si="30"/>
        <v>1565.366</v>
      </c>
      <c r="I47" s="65">
        <v>0</v>
      </c>
      <c r="J47" s="65">
        <v>1565.366</v>
      </c>
      <c r="K47" s="65">
        <f t="shared" si="31"/>
        <v>1565.366</v>
      </c>
      <c r="L47" s="65">
        <v>0</v>
      </c>
      <c r="M47" s="65">
        <v>1565.366</v>
      </c>
      <c r="N47" s="58">
        <f t="shared" si="27"/>
        <v>0.99953131983909083</v>
      </c>
      <c r="O47" s="58">
        <f t="shared" si="28"/>
        <v>0.99953131983909083</v>
      </c>
    </row>
    <row r="48" spans="1:15" s="8" customFormat="1" ht="40.5" customHeight="1" x14ac:dyDescent="0.25">
      <c r="A48" s="36" t="s">
        <v>83</v>
      </c>
      <c r="B48" s="41" t="s">
        <v>102</v>
      </c>
      <c r="C48" s="59" t="s">
        <v>11</v>
      </c>
      <c r="D48" s="59" t="s">
        <v>9</v>
      </c>
      <c r="E48" s="65">
        <f t="shared" si="29"/>
        <v>733.7</v>
      </c>
      <c r="F48" s="61">
        <v>0</v>
      </c>
      <c r="G48" s="62">
        <v>733.7</v>
      </c>
      <c r="H48" s="65">
        <f t="shared" si="30"/>
        <v>733.7</v>
      </c>
      <c r="I48" s="65">
        <v>0</v>
      </c>
      <c r="J48" s="65">
        <v>733.7</v>
      </c>
      <c r="K48" s="65">
        <f t="shared" si="31"/>
        <v>733.7</v>
      </c>
      <c r="L48" s="65">
        <v>0</v>
      </c>
      <c r="M48" s="65">
        <v>733.7</v>
      </c>
      <c r="N48" s="58">
        <f t="shared" si="27"/>
        <v>1</v>
      </c>
      <c r="O48" s="58">
        <f t="shared" si="28"/>
        <v>1</v>
      </c>
    </row>
    <row r="49" spans="1:15" s="8" customFormat="1" ht="40.5" customHeight="1" x14ac:dyDescent="0.25">
      <c r="A49" s="36" t="s">
        <v>84</v>
      </c>
      <c r="B49" s="41" t="s">
        <v>103</v>
      </c>
      <c r="C49" s="59" t="s">
        <v>11</v>
      </c>
      <c r="D49" s="59" t="s">
        <v>9</v>
      </c>
      <c r="E49" s="65">
        <f t="shared" si="29"/>
        <v>635.4</v>
      </c>
      <c r="F49" s="61">
        <v>0</v>
      </c>
      <c r="G49" s="62">
        <v>635.4</v>
      </c>
      <c r="H49" s="65">
        <f t="shared" si="30"/>
        <v>635.4</v>
      </c>
      <c r="I49" s="65">
        <v>0</v>
      </c>
      <c r="J49" s="65">
        <v>635.4</v>
      </c>
      <c r="K49" s="65">
        <f t="shared" si="31"/>
        <v>635.4</v>
      </c>
      <c r="L49" s="65">
        <v>0</v>
      </c>
      <c r="M49" s="65">
        <v>635.4</v>
      </c>
      <c r="N49" s="58">
        <f t="shared" si="27"/>
        <v>1</v>
      </c>
      <c r="O49" s="58">
        <f t="shared" si="28"/>
        <v>1</v>
      </c>
    </row>
    <row r="50" spans="1:15" s="8" customFormat="1" ht="40.5" customHeight="1" x14ac:dyDescent="0.25">
      <c r="A50" s="36" t="s">
        <v>85</v>
      </c>
      <c r="B50" s="41" t="s">
        <v>105</v>
      </c>
      <c r="C50" s="59" t="s">
        <v>11</v>
      </c>
      <c r="D50" s="59" t="s">
        <v>9</v>
      </c>
      <c r="E50" s="65">
        <f t="shared" si="29"/>
        <v>637.70000000000005</v>
      </c>
      <c r="F50" s="61">
        <v>0</v>
      </c>
      <c r="G50" s="62">
        <v>637.70000000000005</v>
      </c>
      <c r="H50" s="65">
        <f t="shared" si="30"/>
        <v>587.20000000000005</v>
      </c>
      <c r="I50" s="65">
        <v>0</v>
      </c>
      <c r="J50" s="65">
        <v>587.20000000000005</v>
      </c>
      <c r="K50" s="65">
        <f t="shared" si="31"/>
        <v>587.20000000000005</v>
      </c>
      <c r="L50" s="65">
        <v>0</v>
      </c>
      <c r="M50" s="65">
        <v>587.20000000000005</v>
      </c>
      <c r="N50" s="58">
        <f t="shared" si="27"/>
        <v>0.92080915791124351</v>
      </c>
      <c r="O50" s="58">
        <f t="shared" si="28"/>
        <v>0.92080915791124351</v>
      </c>
    </row>
    <row r="51" spans="1:15" s="8" customFormat="1" ht="31.5" customHeight="1" x14ac:dyDescent="0.25">
      <c r="A51" s="32" t="s">
        <v>51</v>
      </c>
      <c r="B51" s="76" t="s">
        <v>56</v>
      </c>
      <c r="C51" s="76"/>
      <c r="D51" s="76"/>
      <c r="E51" s="68">
        <f t="shared" ref="E51:M51" si="32">SUM(E52:E53)</f>
        <v>19906.300000000003</v>
      </c>
      <c r="F51" s="68">
        <f t="shared" si="32"/>
        <v>0</v>
      </c>
      <c r="G51" s="68">
        <f t="shared" si="32"/>
        <v>19906.300000000003</v>
      </c>
      <c r="H51" s="68">
        <f t="shared" si="32"/>
        <v>19887.54</v>
      </c>
      <c r="I51" s="68">
        <f t="shared" si="32"/>
        <v>0</v>
      </c>
      <c r="J51" s="68">
        <f t="shared" si="32"/>
        <v>19887.54</v>
      </c>
      <c r="K51" s="68">
        <f t="shared" si="32"/>
        <v>19887.54</v>
      </c>
      <c r="L51" s="68">
        <f t="shared" si="32"/>
        <v>0</v>
      </c>
      <c r="M51" s="68">
        <f t="shared" si="32"/>
        <v>19887.54</v>
      </c>
      <c r="N51" s="34">
        <f>H51/E51</f>
        <v>0.99905758478471629</v>
      </c>
      <c r="O51" s="34">
        <f>K51/E51</f>
        <v>0.99905758478471629</v>
      </c>
    </row>
    <row r="52" spans="1:15" s="8" customFormat="1" ht="63" x14ac:dyDescent="0.25">
      <c r="A52" s="32" t="s">
        <v>142</v>
      </c>
      <c r="B52" s="44" t="s">
        <v>141</v>
      </c>
      <c r="C52" s="59" t="s">
        <v>11</v>
      </c>
      <c r="D52" s="59" t="s">
        <v>9</v>
      </c>
      <c r="E52" s="65">
        <f>F52+G52</f>
        <v>9927.6</v>
      </c>
      <c r="F52" s="61">
        <v>0</v>
      </c>
      <c r="G52" s="70">
        <v>9927.6</v>
      </c>
      <c r="H52" s="61">
        <f>J52</f>
        <v>9927.5400000000009</v>
      </c>
      <c r="I52" s="61">
        <v>0</v>
      </c>
      <c r="J52" s="61">
        <v>9927.5400000000009</v>
      </c>
      <c r="K52" s="61">
        <f>M52</f>
        <v>9927.5400000000009</v>
      </c>
      <c r="L52" s="61">
        <v>0</v>
      </c>
      <c r="M52" s="61">
        <f>J52</f>
        <v>9927.5400000000009</v>
      </c>
      <c r="N52" s="58">
        <f t="shared" ref="N52:N53" si="33">H52/E52</f>
        <v>0.99999395624320087</v>
      </c>
      <c r="O52" s="58">
        <f t="shared" ref="O52:O53" si="34">K52/E52</f>
        <v>0.99999395624320087</v>
      </c>
    </row>
    <row r="53" spans="1:15" s="8" customFormat="1" ht="47.25" x14ac:dyDescent="0.25">
      <c r="A53" s="32" t="s">
        <v>113</v>
      </c>
      <c r="B53" s="44" t="s">
        <v>140</v>
      </c>
      <c r="C53" s="59" t="s">
        <v>11</v>
      </c>
      <c r="D53" s="59" t="s">
        <v>9</v>
      </c>
      <c r="E53" s="65">
        <f>F53+G53</f>
        <v>9978.7000000000007</v>
      </c>
      <c r="F53" s="61">
        <v>0</v>
      </c>
      <c r="G53" s="70">
        <v>9978.7000000000007</v>
      </c>
      <c r="H53" s="61">
        <f>J53</f>
        <v>9960</v>
      </c>
      <c r="I53" s="61">
        <v>0</v>
      </c>
      <c r="J53" s="61">
        <v>9960</v>
      </c>
      <c r="K53" s="61">
        <f>M53</f>
        <v>9960</v>
      </c>
      <c r="L53" s="61">
        <v>0</v>
      </c>
      <c r="M53" s="61">
        <v>9960</v>
      </c>
      <c r="N53" s="58">
        <f t="shared" si="33"/>
        <v>0.99812600839788745</v>
      </c>
      <c r="O53" s="58">
        <f t="shared" si="34"/>
        <v>0.99812600839788745</v>
      </c>
    </row>
    <row r="54" spans="1:15" s="8" customFormat="1" ht="30.75" customHeight="1" x14ac:dyDescent="0.25">
      <c r="A54" s="32" t="s">
        <v>86</v>
      </c>
      <c r="B54" s="77" t="s">
        <v>57</v>
      </c>
      <c r="C54" s="77"/>
      <c r="D54" s="77"/>
      <c r="E54" s="68">
        <f>E55</f>
        <v>4583.7</v>
      </c>
      <c r="F54" s="68">
        <f t="shared" ref="F54:M54" si="35">F55</f>
        <v>0</v>
      </c>
      <c r="G54" s="68">
        <f t="shared" si="35"/>
        <v>4583.7</v>
      </c>
      <c r="H54" s="68">
        <f t="shared" si="35"/>
        <v>4583.6400000000003</v>
      </c>
      <c r="I54" s="68">
        <f t="shared" si="35"/>
        <v>0</v>
      </c>
      <c r="J54" s="68">
        <f t="shared" si="35"/>
        <v>4583.6400000000003</v>
      </c>
      <c r="K54" s="68">
        <f t="shared" si="35"/>
        <v>4583.6400000000003</v>
      </c>
      <c r="L54" s="68">
        <f t="shared" si="35"/>
        <v>0</v>
      </c>
      <c r="M54" s="68">
        <f t="shared" si="35"/>
        <v>4583.6400000000003</v>
      </c>
      <c r="N54" s="34">
        <f>H54/E54</f>
        <v>0.99998691013809815</v>
      </c>
      <c r="O54" s="34">
        <f>K54/E54</f>
        <v>0.99998691013809815</v>
      </c>
    </row>
    <row r="55" spans="1:15" s="8" customFormat="1" ht="78.75" x14ac:dyDescent="0.25">
      <c r="A55" s="32" t="s">
        <v>87</v>
      </c>
      <c r="B55" s="45" t="s">
        <v>29</v>
      </c>
      <c r="C55" s="59" t="s">
        <v>30</v>
      </c>
      <c r="D55" s="59" t="s">
        <v>30</v>
      </c>
      <c r="E55" s="65">
        <f t="shared" ref="E55" si="36">F55+G55</f>
        <v>4583.7</v>
      </c>
      <c r="F55" s="61">
        <v>0</v>
      </c>
      <c r="G55" s="65">
        <v>4583.7</v>
      </c>
      <c r="H55" s="61">
        <f>I55+J55</f>
        <v>4583.6400000000003</v>
      </c>
      <c r="I55" s="61">
        <v>0</v>
      </c>
      <c r="J55" s="61">
        <v>4583.6400000000003</v>
      </c>
      <c r="K55" s="61">
        <f>L55+M55</f>
        <v>4583.6400000000003</v>
      </c>
      <c r="L55" s="61">
        <v>0</v>
      </c>
      <c r="M55" s="61">
        <f>J55</f>
        <v>4583.6400000000003</v>
      </c>
      <c r="N55" s="58">
        <f t="shared" ref="N55" si="37">H55/E55</f>
        <v>0.99998691013809815</v>
      </c>
      <c r="O55" s="58">
        <f t="shared" ref="O55" si="38">K55/E55</f>
        <v>0.99998691013809815</v>
      </c>
    </row>
    <row r="56" spans="1:15" s="8" customFormat="1" ht="42.75" customHeight="1" x14ac:dyDescent="0.25">
      <c r="A56" s="32" t="s">
        <v>88</v>
      </c>
      <c r="B56" s="77" t="s">
        <v>58</v>
      </c>
      <c r="C56" s="77"/>
      <c r="D56" s="77"/>
      <c r="E56" s="68">
        <f t="shared" ref="E56:M56" si="39">SUM(E57:E57)</f>
        <v>598.6</v>
      </c>
      <c r="F56" s="68">
        <f t="shared" si="39"/>
        <v>0</v>
      </c>
      <c r="G56" s="68">
        <f t="shared" si="39"/>
        <v>598.6</v>
      </c>
      <c r="H56" s="68">
        <f t="shared" si="39"/>
        <v>598.6</v>
      </c>
      <c r="I56" s="68">
        <f t="shared" si="39"/>
        <v>0</v>
      </c>
      <c r="J56" s="68">
        <f t="shared" si="39"/>
        <v>598.6</v>
      </c>
      <c r="K56" s="68">
        <f t="shared" si="39"/>
        <v>598.6</v>
      </c>
      <c r="L56" s="68">
        <f t="shared" si="39"/>
        <v>0</v>
      </c>
      <c r="M56" s="68">
        <f t="shared" si="39"/>
        <v>598.6</v>
      </c>
      <c r="N56" s="34">
        <f>H56/E56</f>
        <v>1</v>
      </c>
      <c r="O56" s="34">
        <f>K56/E56</f>
        <v>1</v>
      </c>
    </row>
    <row r="57" spans="1:15" s="8" customFormat="1" ht="75" customHeight="1" x14ac:dyDescent="0.25">
      <c r="A57" s="32" t="s">
        <v>89</v>
      </c>
      <c r="B57" s="44" t="s">
        <v>114</v>
      </c>
      <c r="C57" s="59" t="s">
        <v>11</v>
      </c>
      <c r="D57" s="59" t="s">
        <v>9</v>
      </c>
      <c r="E57" s="65">
        <f t="shared" ref="E57" si="40">SUM(F57:G57)</f>
        <v>598.6</v>
      </c>
      <c r="F57" s="61">
        <v>0</v>
      </c>
      <c r="G57" s="70">
        <v>598.6</v>
      </c>
      <c r="H57" s="61">
        <f>I57+J57</f>
        <v>598.6</v>
      </c>
      <c r="I57" s="61">
        <v>0</v>
      </c>
      <c r="J57" s="61">
        <v>598.6</v>
      </c>
      <c r="K57" s="61">
        <f>L57+M57</f>
        <v>598.6</v>
      </c>
      <c r="L57" s="61">
        <v>0</v>
      </c>
      <c r="M57" s="61">
        <f>J57</f>
        <v>598.6</v>
      </c>
      <c r="N57" s="58">
        <f t="shared" ref="N57" si="41">H57/E57</f>
        <v>1</v>
      </c>
      <c r="O57" s="58">
        <f t="shared" ref="O57" si="42">K57/E57</f>
        <v>1</v>
      </c>
    </row>
    <row r="58" spans="1:15" s="8" customFormat="1" ht="37.5" customHeight="1" x14ac:dyDescent="0.25">
      <c r="A58" s="32" t="s">
        <v>143</v>
      </c>
      <c r="B58" s="77" t="s">
        <v>59</v>
      </c>
      <c r="C58" s="77"/>
      <c r="D58" s="77"/>
      <c r="E58" s="68">
        <f>SUM(E59:E60)</f>
        <v>24240</v>
      </c>
      <c r="F58" s="68">
        <f t="shared" ref="F58:M58" si="43">SUM(F59:F60)</f>
        <v>0</v>
      </c>
      <c r="G58" s="68">
        <f t="shared" si="43"/>
        <v>24240</v>
      </c>
      <c r="H58" s="68">
        <f t="shared" si="43"/>
        <v>24239.99</v>
      </c>
      <c r="I58" s="68">
        <f t="shared" si="43"/>
        <v>0</v>
      </c>
      <c r="J58" s="68">
        <f t="shared" si="43"/>
        <v>24239.99</v>
      </c>
      <c r="K58" s="68">
        <f t="shared" si="43"/>
        <v>24239.99</v>
      </c>
      <c r="L58" s="68">
        <f t="shared" si="43"/>
        <v>0</v>
      </c>
      <c r="M58" s="68">
        <f t="shared" si="43"/>
        <v>24239.99</v>
      </c>
      <c r="N58" s="34">
        <f>H58/E58</f>
        <v>0.99999958745874595</v>
      </c>
      <c r="O58" s="34">
        <f>K58/E58</f>
        <v>0.99999958745874595</v>
      </c>
    </row>
    <row r="59" spans="1:15" s="8" customFormat="1" ht="47.25" customHeight="1" x14ac:dyDescent="0.25">
      <c r="A59" s="32" t="s">
        <v>144</v>
      </c>
      <c r="B59" s="44" t="s">
        <v>115</v>
      </c>
      <c r="C59" s="59" t="s">
        <v>11</v>
      </c>
      <c r="D59" s="59" t="s">
        <v>1</v>
      </c>
      <c r="E59" s="65">
        <f t="shared" ref="E59:E62" si="44">F59+G59</f>
        <v>22640</v>
      </c>
      <c r="F59" s="61">
        <v>0</v>
      </c>
      <c r="G59" s="70">
        <v>22640</v>
      </c>
      <c r="H59" s="65">
        <f>J59</f>
        <v>22639.99</v>
      </c>
      <c r="I59" s="71">
        <v>0</v>
      </c>
      <c r="J59" s="72">
        <v>22639.99</v>
      </c>
      <c r="K59" s="65">
        <f t="shared" ref="K59:K62" si="45">L59+M59</f>
        <v>22639.99</v>
      </c>
      <c r="L59" s="71">
        <v>0</v>
      </c>
      <c r="M59" s="72">
        <f t="shared" ref="M59" si="46">J59</f>
        <v>22639.99</v>
      </c>
      <c r="N59" s="58">
        <f t="shared" ref="N59:N60" si="47">H59/E59</f>
        <v>0.99999955830388698</v>
      </c>
      <c r="O59" s="58">
        <f t="shared" ref="O59:O60" si="48">K59/E59</f>
        <v>0.99999955830388698</v>
      </c>
    </row>
    <row r="60" spans="1:15" s="8" customFormat="1" ht="47.25" customHeight="1" x14ac:dyDescent="0.25">
      <c r="A60" s="32" t="s">
        <v>145</v>
      </c>
      <c r="B60" s="44" t="s">
        <v>116</v>
      </c>
      <c r="C60" s="59" t="s">
        <v>11</v>
      </c>
      <c r="D60" s="59" t="s">
        <v>1</v>
      </c>
      <c r="E60" s="65">
        <f t="shared" ref="E60" si="49">F60+G60</f>
        <v>1600</v>
      </c>
      <c r="F60" s="61">
        <v>0</v>
      </c>
      <c r="G60" s="70">
        <v>1600</v>
      </c>
      <c r="H60" s="65">
        <f>J60</f>
        <v>1600</v>
      </c>
      <c r="I60" s="71">
        <v>0</v>
      </c>
      <c r="J60" s="72">
        <v>1600</v>
      </c>
      <c r="K60" s="65">
        <f t="shared" ref="K60" si="50">L60+M60</f>
        <v>1600</v>
      </c>
      <c r="L60" s="71">
        <v>0</v>
      </c>
      <c r="M60" s="72">
        <f t="shared" ref="M60" si="51">J60</f>
        <v>1600</v>
      </c>
      <c r="N60" s="58">
        <f t="shared" si="47"/>
        <v>1</v>
      </c>
      <c r="O60" s="58">
        <f t="shared" si="48"/>
        <v>1</v>
      </c>
    </row>
    <row r="61" spans="1:15" s="8" customFormat="1" ht="26.25" customHeight="1" x14ac:dyDescent="0.25">
      <c r="A61" s="32" t="s">
        <v>90</v>
      </c>
      <c r="B61" s="77" t="s">
        <v>60</v>
      </c>
      <c r="C61" s="77"/>
      <c r="D61" s="77"/>
      <c r="E61" s="68">
        <f t="shared" ref="E61:M61" si="52">SUM(E62:E64)</f>
        <v>176.2</v>
      </c>
      <c r="F61" s="68">
        <f t="shared" si="52"/>
        <v>0</v>
      </c>
      <c r="G61" s="68">
        <f t="shared" si="52"/>
        <v>176.2</v>
      </c>
      <c r="H61" s="68">
        <f t="shared" si="52"/>
        <v>167.6</v>
      </c>
      <c r="I61" s="68">
        <f t="shared" si="52"/>
        <v>0</v>
      </c>
      <c r="J61" s="68">
        <f t="shared" si="52"/>
        <v>167.6</v>
      </c>
      <c r="K61" s="68">
        <f t="shared" si="52"/>
        <v>167.6</v>
      </c>
      <c r="L61" s="68">
        <f t="shared" si="52"/>
        <v>0</v>
      </c>
      <c r="M61" s="68">
        <f t="shared" si="52"/>
        <v>167.6</v>
      </c>
      <c r="N61" s="34">
        <f>H61/E61</f>
        <v>0.9511918274687855</v>
      </c>
      <c r="O61" s="34">
        <f>K61/E61</f>
        <v>0.9511918274687855</v>
      </c>
    </row>
    <row r="62" spans="1:15" s="8" customFormat="1" ht="63" x14ac:dyDescent="0.25">
      <c r="A62" s="32" t="s">
        <v>146</v>
      </c>
      <c r="B62" s="45" t="s">
        <v>117</v>
      </c>
      <c r="C62" s="59" t="s">
        <v>11</v>
      </c>
      <c r="D62" s="59" t="s">
        <v>9</v>
      </c>
      <c r="E62" s="65">
        <f t="shared" si="44"/>
        <v>176.2</v>
      </c>
      <c r="F62" s="61">
        <v>0</v>
      </c>
      <c r="G62" s="65">
        <v>176.2</v>
      </c>
      <c r="H62" s="65">
        <f t="shared" ref="H62" si="53">I62+J62</f>
        <v>167.6</v>
      </c>
      <c r="I62" s="71">
        <v>0</v>
      </c>
      <c r="J62" s="72">
        <v>167.6</v>
      </c>
      <c r="K62" s="65">
        <f t="shared" si="45"/>
        <v>167.6</v>
      </c>
      <c r="L62" s="71">
        <v>0</v>
      </c>
      <c r="M62" s="72">
        <v>167.6</v>
      </c>
      <c r="N62" s="58">
        <f t="shared" ref="N62" si="54">H62/E62</f>
        <v>0.9511918274687855</v>
      </c>
      <c r="O62" s="58">
        <f t="shared" ref="O62" si="55">K62/E62</f>
        <v>0.9511918274687855</v>
      </c>
    </row>
    <row r="63" spans="1:15" s="8" customFormat="1" ht="16.5" hidden="1" customHeight="1" x14ac:dyDescent="0.25">
      <c r="A63" s="32"/>
      <c r="B63" s="81" t="s">
        <v>31</v>
      </c>
      <c r="C63" s="81"/>
      <c r="D63" s="81"/>
      <c r="E63" s="68">
        <f>SUM(E64)</f>
        <v>0</v>
      </c>
      <c r="F63" s="61">
        <v>0</v>
      </c>
      <c r="G63" s="68">
        <v>0</v>
      </c>
      <c r="H63" s="65">
        <f t="shared" ref="H63:H64" si="56">I63+J63</f>
        <v>0</v>
      </c>
      <c r="I63" s="65">
        <f t="shared" ref="I63:I64" si="57">J63+K63</f>
        <v>0</v>
      </c>
      <c r="J63" s="65">
        <f t="shared" ref="J63:J64" si="58">K63+L63</f>
        <v>0</v>
      </c>
      <c r="K63" s="65">
        <f t="shared" ref="K63:K64" si="59">L63+M63</f>
        <v>0</v>
      </c>
      <c r="L63" s="65">
        <f t="shared" ref="L63:L64" si="60">M63+N63</f>
        <v>0</v>
      </c>
      <c r="M63" s="65">
        <f t="shared" ref="M63:M64" si="61">N63+O63</f>
        <v>0</v>
      </c>
      <c r="N63" s="73">
        <v>0</v>
      </c>
      <c r="O63" s="73">
        <v>0</v>
      </c>
    </row>
    <row r="64" spans="1:15" s="8" customFormat="1" ht="31.5" hidden="1" customHeight="1" x14ac:dyDescent="0.25">
      <c r="A64" s="37"/>
      <c r="B64" s="46" t="s">
        <v>32</v>
      </c>
      <c r="C64" s="59" t="s">
        <v>30</v>
      </c>
      <c r="D64" s="59" t="s">
        <v>1</v>
      </c>
      <c r="E64" s="65">
        <f>SUM(F64:G64)</f>
        <v>0</v>
      </c>
      <c r="F64" s="61">
        <v>0</v>
      </c>
      <c r="G64" s="65">
        <v>0</v>
      </c>
      <c r="H64" s="65">
        <f t="shared" si="56"/>
        <v>0</v>
      </c>
      <c r="I64" s="65">
        <f t="shared" si="57"/>
        <v>0</v>
      </c>
      <c r="J64" s="65">
        <f t="shared" si="58"/>
        <v>0</v>
      </c>
      <c r="K64" s="65">
        <f t="shared" si="59"/>
        <v>0</v>
      </c>
      <c r="L64" s="65">
        <f t="shared" si="60"/>
        <v>0</v>
      </c>
      <c r="M64" s="65">
        <f t="shared" si="61"/>
        <v>0</v>
      </c>
      <c r="N64" s="73">
        <v>0</v>
      </c>
      <c r="O64" s="73">
        <v>0</v>
      </c>
    </row>
    <row r="65" spans="1:15" x14ac:dyDescent="0.25">
      <c r="A65" s="38"/>
      <c r="B65" s="47" t="s">
        <v>28</v>
      </c>
      <c r="C65" s="47"/>
      <c r="D65" s="47"/>
      <c r="E65" s="74">
        <f t="shared" ref="E65:M65" si="62">E6+E20+E25+E38+E54+E56+E58+E61</f>
        <v>70127.8</v>
      </c>
      <c r="F65" s="74">
        <f t="shared" si="62"/>
        <v>0</v>
      </c>
      <c r="G65" s="74">
        <f t="shared" si="62"/>
        <v>70127.8</v>
      </c>
      <c r="H65" s="74">
        <f t="shared" si="62"/>
        <v>68184.146000000008</v>
      </c>
      <c r="I65" s="74">
        <f t="shared" si="62"/>
        <v>739.09999999999991</v>
      </c>
      <c r="J65" s="74">
        <f t="shared" si="62"/>
        <v>68184.146000000008</v>
      </c>
      <c r="K65" s="74">
        <f t="shared" si="62"/>
        <v>68184.146000000008</v>
      </c>
      <c r="L65" s="74">
        <f t="shared" si="62"/>
        <v>373.2454891405344</v>
      </c>
      <c r="M65" s="74">
        <f t="shared" si="62"/>
        <v>68184.146000000008</v>
      </c>
      <c r="N65" s="34">
        <f>H65/E65</f>
        <v>0.97228411557185601</v>
      </c>
      <c r="O65" s="34">
        <f>K65/E65</f>
        <v>0.97228411557185601</v>
      </c>
    </row>
    <row r="67" spans="1:15" x14ac:dyDescent="0.25">
      <c r="E67" s="75"/>
    </row>
    <row r="68" spans="1:15" x14ac:dyDescent="0.25">
      <c r="E68" s="75"/>
    </row>
    <row r="91" ht="30.75" customHeight="1" x14ac:dyDescent="0.25"/>
    <row r="93" ht="18.75" customHeight="1" x14ac:dyDescent="0.25"/>
    <row r="94" ht="18.75" customHeight="1" x14ac:dyDescent="0.25"/>
    <row r="97" ht="18.75" customHeight="1" x14ac:dyDescent="0.25"/>
    <row r="99" ht="18.75" customHeight="1" x14ac:dyDescent="0.25"/>
    <row r="100" ht="18.75" customHeight="1" x14ac:dyDescent="0.25"/>
  </sheetData>
  <mergeCells count="22">
    <mergeCell ref="B54:D54"/>
    <mergeCell ref="B56:D56"/>
    <mergeCell ref="B58:D58"/>
    <mergeCell ref="B63:D63"/>
    <mergeCell ref="B61:D61"/>
    <mergeCell ref="A1:O1"/>
    <mergeCell ref="A2:O2"/>
    <mergeCell ref="A3:A4"/>
    <mergeCell ref="B3:B4"/>
    <mergeCell ref="C3:C4"/>
    <mergeCell ref="D3:D4"/>
    <mergeCell ref="K3:M3"/>
    <mergeCell ref="N3:N4"/>
    <mergeCell ref="O3:O4"/>
    <mergeCell ref="E3:G3"/>
    <mergeCell ref="H3:J3"/>
    <mergeCell ref="B51:D51"/>
    <mergeCell ref="B38:D38"/>
    <mergeCell ref="B6:D6"/>
    <mergeCell ref="B20:D20"/>
    <mergeCell ref="B39:D39"/>
    <mergeCell ref="B25:D2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6"/>
  <sheetViews>
    <sheetView view="pageBreakPreview" zoomScale="90" zoomScaleNormal="100" zoomScaleSheetLayoutView="90" workbookViewId="0">
      <selection activeCell="B7" sqref="B7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7.7109375" style="1" customWidth="1"/>
    <col min="4" max="4" width="17.28515625" style="1" customWidth="1"/>
    <col min="5" max="5" width="16.28515625" style="1" customWidth="1"/>
    <col min="6" max="6" width="19.5703125" style="1" customWidth="1"/>
    <col min="7" max="7" width="15.710937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3" ht="54" customHeight="1" x14ac:dyDescent="0.25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3" ht="24" customHeight="1" x14ac:dyDescent="0.25">
      <c r="A2" s="96" t="s">
        <v>131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3" ht="24" customHeight="1" x14ac:dyDescent="0.25">
      <c r="A3" s="88" t="s">
        <v>13</v>
      </c>
      <c r="B3" s="88" t="s">
        <v>14</v>
      </c>
      <c r="C3" s="88" t="s">
        <v>15</v>
      </c>
      <c r="D3" s="88" t="s">
        <v>16</v>
      </c>
      <c r="E3" s="88" t="s">
        <v>17</v>
      </c>
      <c r="F3" s="88" t="s">
        <v>18</v>
      </c>
      <c r="G3" s="85" t="s">
        <v>136</v>
      </c>
      <c r="H3" s="85" t="s">
        <v>19</v>
      </c>
      <c r="I3" s="88" t="s">
        <v>20</v>
      </c>
      <c r="J3" s="88"/>
      <c r="K3" s="88"/>
    </row>
    <row r="4" spans="1:13" ht="15" customHeight="1" x14ac:dyDescent="0.25">
      <c r="A4" s="88"/>
      <c r="B4" s="88"/>
      <c r="C4" s="88"/>
      <c r="D4" s="88"/>
      <c r="E4" s="88"/>
      <c r="F4" s="88"/>
      <c r="G4" s="86"/>
      <c r="H4" s="86"/>
      <c r="I4" s="88" t="s">
        <v>21</v>
      </c>
      <c r="J4" s="85" t="s">
        <v>22</v>
      </c>
      <c r="K4" s="88" t="s">
        <v>23</v>
      </c>
    </row>
    <row r="5" spans="1:13" ht="31.5" customHeight="1" x14ac:dyDescent="0.25">
      <c r="A5" s="88"/>
      <c r="B5" s="88"/>
      <c r="C5" s="88"/>
      <c r="D5" s="88"/>
      <c r="E5" s="88"/>
      <c r="F5" s="88"/>
      <c r="G5" s="87"/>
      <c r="H5" s="87"/>
      <c r="I5" s="88"/>
      <c r="J5" s="87"/>
      <c r="K5" s="88"/>
    </row>
    <row r="6" spans="1:13" s="3" customFormat="1" x14ac:dyDescent="0.25">
      <c r="A6" s="29">
        <v>1</v>
      </c>
      <c r="B6" s="29">
        <v>2</v>
      </c>
      <c r="C6" s="29">
        <v>3</v>
      </c>
      <c r="D6" s="29">
        <f t="shared" ref="D6:I6" si="0">C6+1</f>
        <v>4</v>
      </c>
      <c r="E6" s="29">
        <f t="shared" si="0"/>
        <v>5</v>
      </c>
      <c r="F6" s="29">
        <f t="shared" si="0"/>
        <v>6</v>
      </c>
      <c r="G6" s="29">
        <f t="shared" si="0"/>
        <v>7</v>
      </c>
      <c r="H6" s="29">
        <f t="shared" si="0"/>
        <v>8</v>
      </c>
      <c r="I6" s="29">
        <f t="shared" si="0"/>
        <v>9</v>
      </c>
      <c r="J6" s="29">
        <v>10</v>
      </c>
      <c r="K6" s="29">
        <v>11</v>
      </c>
    </row>
    <row r="7" spans="1:13" s="3" customFormat="1" ht="78.75" x14ac:dyDescent="0.25">
      <c r="A7" s="15">
        <v>1</v>
      </c>
      <c r="B7" s="49" t="str">
        <f>'Подпрограмма 2'!B52</f>
        <v>Ремонт участка дороги
по ул. Центральная в селе Тельвиска Сельского поселения "Тельвисочный сельсовет" ЗР НАО</v>
      </c>
      <c r="C7" s="37" t="s">
        <v>132</v>
      </c>
      <c r="D7" s="15" t="s">
        <v>133</v>
      </c>
      <c r="E7" s="57" t="s">
        <v>9</v>
      </c>
      <c r="F7" s="52">
        <v>44926</v>
      </c>
      <c r="G7" s="2">
        <v>9927547</v>
      </c>
      <c r="H7" s="48"/>
      <c r="I7" s="2">
        <f>K7</f>
        <v>9927.5400000000009</v>
      </c>
      <c r="J7" s="55"/>
      <c r="K7" s="2">
        <f>'Подпрограмма 2'!H52</f>
        <v>9927.5400000000009</v>
      </c>
    </row>
    <row r="8" spans="1:13" s="3" customFormat="1" ht="78.75" customHeight="1" x14ac:dyDescent="0.25">
      <c r="A8" s="94">
        <v>2</v>
      </c>
      <c r="B8" s="94" t="str">
        <f>'Подпрограмма 2'!B53</f>
        <v>Ремонт участка внутрипоселковой дороги в п. Красное  "ул. Пролетарская, д. 10 – ул. Оленная, д. 1</v>
      </c>
      <c r="C8" s="37" t="s">
        <v>127</v>
      </c>
      <c r="D8" s="15" t="s">
        <v>126</v>
      </c>
      <c r="E8" s="31" t="s">
        <v>9</v>
      </c>
      <c r="F8" s="52">
        <v>44819</v>
      </c>
      <c r="G8" s="2">
        <v>9372000</v>
      </c>
      <c r="H8" s="48"/>
      <c r="I8" s="2">
        <f t="shared" ref="I8:I9" si="1">K8</f>
        <v>9372</v>
      </c>
      <c r="J8" s="29"/>
      <c r="K8" s="2">
        <v>9372</v>
      </c>
    </row>
    <row r="9" spans="1:13" s="3" customFormat="1" ht="47.25" x14ac:dyDescent="0.25">
      <c r="A9" s="95"/>
      <c r="B9" s="95"/>
      <c r="C9" s="37" t="s">
        <v>134</v>
      </c>
      <c r="D9" s="15" t="s">
        <v>135</v>
      </c>
      <c r="E9" s="57" t="s">
        <v>9</v>
      </c>
      <c r="F9" s="52">
        <v>44926</v>
      </c>
      <c r="G9" s="2">
        <v>588000</v>
      </c>
      <c r="H9" s="48"/>
      <c r="I9" s="2">
        <f t="shared" si="1"/>
        <v>588</v>
      </c>
      <c r="J9" s="55"/>
      <c r="K9" s="2">
        <v>588</v>
      </c>
    </row>
    <row r="10" spans="1:13" s="7" customFormat="1" ht="78.75" customHeight="1" x14ac:dyDescent="0.25">
      <c r="A10" s="91">
        <v>3</v>
      </c>
      <c r="B10" s="89" t="s">
        <v>29</v>
      </c>
      <c r="C10" s="6" t="s">
        <v>62</v>
      </c>
      <c r="D10" s="15" t="s">
        <v>61</v>
      </c>
      <c r="E10" s="92" t="str">
        <f>'Подпрограмма 2'!D55</f>
        <v xml:space="preserve"> Администрация Заполярного района</v>
      </c>
      <c r="F10" s="10">
        <v>44712</v>
      </c>
      <c r="G10" s="17">
        <v>9772000</v>
      </c>
      <c r="H10" s="16"/>
      <c r="I10" s="17">
        <f>1969.3+4031.1+K10</f>
        <v>7886.2</v>
      </c>
      <c r="J10" s="12"/>
      <c r="K10" s="13">
        <v>1885.8</v>
      </c>
      <c r="M10" s="18"/>
    </row>
    <row r="11" spans="1:13" s="7" customFormat="1" ht="43.5" customHeight="1" x14ac:dyDescent="0.25">
      <c r="A11" s="91"/>
      <c r="B11" s="90"/>
      <c r="C11" s="6" t="s">
        <v>137</v>
      </c>
      <c r="D11" s="15" t="s">
        <v>61</v>
      </c>
      <c r="E11" s="93"/>
      <c r="F11" s="24" t="s">
        <v>122</v>
      </c>
      <c r="G11" s="17">
        <v>10346947.289999999</v>
      </c>
      <c r="H11" s="16"/>
      <c r="I11" s="17">
        <f>K11</f>
        <v>2697.84</v>
      </c>
      <c r="J11" s="12"/>
      <c r="K11" s="13">
        <f>4583.64-K10</f>
        <v>2697.84</v>
      </c>
      <c r="M11" s="18"/>
    </row>
    <row r="12" spans="1:13" s="7" customFormat="1" ht="100.5" customHeight="1" x14ac:dyDescent="0.25">
      <c r="A12" s="30">
        <v>4</v>
      </c>
      <c r="B12" s="50" t="s">
        <v>114</v>
      </c>
      <c r="C12" s="5" t="s">
        <v>123</v>
      </c>
      <c r="D12" s="15" t="s">
        <v>124</v>
      </c>
      <c r="E12" s="31" t="str">
        <f>'Подпрограмма 2'!D57</f>
        <v>Администрация поселения НАО</v>
      </c>
      <c r="F12" s="24">
        <v>44926</v>
      </c>
      <c r="G12" s="17">
        <v>598600</v>
      </c>
      <c r="H12" s="16"/>
      <c r="I12" s="17">
        <f>K12</f>
        <v>598.6</v>
      </c>
      <c r="J12" s="12"/>
      <c r="K12" s="13">
        <f>'Подпрограмма 2'!J57</f>
        <v>598.6</v>
      </c>
      <c r="M12" s="18"/>
    </row>
    <row r="13" spans="1:13" s="7" customFormat="1" ht="32.25" customHeight="1" x14ac:dyDescent="0.25">
      <c r="A13" s="19">
        <v>5</v>
      </c>
      <c r="B13" s="14" t="s">
        <v>115</v>
      </c>
      <c r="C13" s="21" t="s">
        <v>118</v>
      </c>
      <c r="D13" s="22" t="s">
        <v>119</v>
      </c>
      <c r="E13" s="6" t="s">
        <v>1</v>
      </c>
      <c r="F13" s="20">
        <v>44895</v>
      </c>
      <c r="G13" s="11">
        <f>22639990</f>
        <v>22639990</v>
      </c>
      <c r="H13" s="2"/>
      <c r="I13" s="17">
        <f>K13</f>
        <v>22639.99</v>
      </c>
      <c r="J13" s="12"/>
      <c r="K13" s="13">
        <f>'Подпрограмма 2'!H59</f>
        <v>22639.99</v>
      </c>
    </row>
    <row r="14" spans="1:13" s="7" customFormat="1" ht="49.5" customHeight="1" x14ac:dyDescent="0.25">
      <c r="A14" s="19">
        <v>6</v>
      </c>
      <c r="B14" s="26" t="s">
        <v>116</v>
      </c>
      <c r="C14" s="15" t="s">
        <v>120</v>
      </c>
      <c r="D14" s="23" t="s">
        <v>121</v>
      </c>
      <c r="E14" s="31" t="s">
        <v>1</v>
      </c>
      <c r="F14" s="27">
        <v>44681</v>
      </c>
      <c r="G14" s="28">
        <v>1600000</v>
      </c>
      <c r="H14" s="2"/>
      <c r="I14" s="17">
        <f>K14</f>
        <v>1600</v>
      </c>
      <c r="J14" s="12"/>
      <c r="K14" s="13">
        <f>'Подпрограмма 2'!H60</f>
        <v>1600</v>
      </c>
    </row>
    <row r="15" spans="1:13" s="7" customFormat="1" ht="72" customHeight="1" x14ac:dyDescent="0.25">
      <c r="A15" s="25">
        <v>7</v>
      </c>
      <c r="B15" s="14" t="s">
        <v>125</v>
      </c>
      <c r="C15" s="37" t="s">
        <v>128</v>
      </c>
      <c r="D15" s="51" t="s">
        <v>129</v>
      </c>
      <c r="E15" s="53" t="s">
        <v>9</v>
      </c>
      <c r="F15" s="32">
        <v>2022</v>
      </c>
      <c r="G15" s="54">
        <v>167550</v>
      </c>
      <c r="H15" s="2"/>
      <c r="I15" s="17">
        <f>K15</f>
        <v>167.6</v>
      </c>
      <c r="J15" s="12"/>
      <c r="K15" s="13">
        <f>'Подпрограмма 2'!H62</f>
        <v>167.6</v>
      </c>
    </row>
    <row r="16" spans="1:13" ht="15" customHeight="1" x14ac:dyDescent="0.25">
      <c r="A16" s="82" t="s">
        <v>24</v>
      </c>
      <c r="B16" s="83"/>
      <c r="C16" s="83"/>
      <c r="D16" s="83"/>
      <c r="E16" s="83"/>
      <c r="F16" s="83"/>
      <c r="G16" s="84"/>
      <c r="H16" s="4">
        <f>SUM(H7:H15)</f>
        <v>0</v>
      </c>
      <c r="I16" s="4">
        <f>SUM(I7:I15)</f>
        <v>55477.77</v>
      </c>
      <c r="J16" s="4">
        <f t="shared" ref="J16:K16" si="2">SUM(J7:J15)</f>
        <v>0</v>
      </c>
      <c r="K16" s="4">
        <f t="shared" si="2"/>
        <v>49477.37</v>
      </c>
    </row>
  </sheetData>
  <mergeCells count="20"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A16:G16"/>
    <mergeCell ref="H3:H5"/>
    <mergeCell ref="I3:K3"/>
    <mergeCell ref="I4:I5"/>
    <mergeCell ref="J4:J5"/>
    <mergeCell ref="K4:K5"/>
    <mergeCell ref="B10:B11"/>
    <mergeCell ref="A10:A11"/>
    <mergeCell ref="E10:E11"/>
    <mergeCell ref="B8:B9"/>
    <mergeCell ref="A8:A9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2022-10-07T12:40:35Z</cp:lastPrinted>
  <dcterms:created xsi:type="dcterms:W3CDTF">2015-07-01T06:08:23Z</dcterms:created>
  <dcterms:modified xsi:type="dcterms:W3CDTF">2023-03-22T13:22:13Z</dcterms:modified>
</cp:coreProperties>
</file>