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ПРОГРАММЫ в последней редакции\ОТЧЕТЫ\отчеты по МП за 2023 год\отчеты на 01.10.2023\"/>
    </mc:Choice>
  </mc:AlternateContent>
  <bookViews>
    <workbookView xWindow="720" yWindow="4425" windowWidth="19440" windowHeight="8280" tabRatio="850"/>
  </bookViews>
  <sheets>
    <sheet name="Подпрограмма 2" sheetId="4" r:id="rId1"/>
    <sheet name="Подпрограмма 2 (2)" sheetId="22" r:id="rId2"/>
  </sheets>
  <definedNames>
    <definedName name="BossProviderVariable?_9fe7e436_e14f_443f_ac77_1ea312f9603a" hidden="1">"25_01_2006"</definedName>
    <definedName name="BossProviderVariable?_dbe6b74d_d1f3_4491_8afd_66e303941ff1" hidden="1">"25_01_2006"</definedName>
    <definedName name="sub_14000" localSheetId="1">'Подпрограмма 2 (2)'!#REF!</definedName>
    <definedName name="Z_359C8E5E_9871_416C_8416_05D2A4FF5688_.wvu.PrintArea" localSheetId="1" hidden="1">'Подпрограмма 2 (2)'!$A$1:$N$16</definedName>
    <definedName name="Z_676C7EBD_E16D_4DD0_B42E_F8075547C9A3_.wvu.PrintArea" localSheetId="1" hidden="1">'Подпрограмма 2 (2)'!$A$1:$N$16</definedName>
    <definedName name="Z_79A8BF50_58E9_46AC_AFD7_D75F740A8CFE_.wvu.PrintArea" localSheetId="1" hidden="1">'Подпрограмма 2 (2)'!$A$1:$N$16</definedName>
    <definedName name="Z_F75B3EC3_CC43_4B33_913D_5D7444E65C48_.wvu.PrintArea" localSheetId="1" hidden="1">'Подпрограмма 2 (2)'!$A$1:$N$16</definedName>
    <definedName name="_xlnm.Print_Titles" localSheetId="0">'Подпрограмма 2'!$3:$5</definedName>
    <definedName name="_xlnm.Print_Titles" localSheetId="1">'Подпрограмма 2 (2)'!$3:$6</definedName>
    <definedName name="_xlnm.Print_Area" localSheetId="0">'Подпрограмма 2'!$A$1:$R$70</definedName>
    <definedName name="_xlnm.Print_Area" localSheetId="1">'Подпрограмма 2 (2)'!$A$1:$M$16</definedName>
  </definedNames>
  <calcPr calcId="162913"/>
</workbook>
</file>

<file path=xl/calcChain.xml><?xml version="1.0" encoding="utf-8"?>
<calcChain xmlns="http://schemas.openxmlformats.org/spreadsheetml/2006/main">
  <c r="J16" i="22" l="1"/>
  <c r="K16" i="22"/>
  <c r="L16" i="22"/>
  <c r="M16" i="22"/>
  <c r="K14" i="22"/>
  <c r="M14" i="22"/>
  <c r="M10" i="22"/>
  <c r="K10" i="22" s="1"/>
  <c r="M9" i="22"/>
  <c r="K9" i="22" s="1"/>
  <c r="K11" i="22"/>
  <c r="M7" i="22"/>
  <c r="K7" i="22" l="1"/>
  <c r="F53" i="4"/>
  <c r="G53" i="4"/>
  <c r="H53" i="4"/>
  <c r="I53" i="4"/>
  <c r="J53" i="4"/>
  <c r="K53" i="4"/>
  <c r="L53" i="4"/>
  <c r="M53" i="4"/>
  <c r="N53" i="4"/>
  <c r="O53" i="4"/>
  <c r="P53" i="4"/>
  <c r="E53" i="4"/>
  <c r="R67" i="4"/>
  <c r="Q67" i="4"/>
  <c r="F65" i="4"/>
  <c r="G65" i="4"/>
  <c r="I65" i="4"/>
  <c r="J65" i="4"/>
  <c r="L65" i="4"/>
  <c r="M65" i="4"/>
  <c r="O65" i="4"/>
  <c r="P66" i="4"/>
  <c r="N66" i="4"/>
  <c r="K66" i="4"/>
  <c r="H66" i="4"/>
  <c r="E66" i="4"/>
  <c r="H57" i="4"/>
  <c r="E57" i="4"/>
  <c r="P54" i="4"/>
  <c r="N54" i="4" s="1"/>
  <c r="K54" i="4"/>
  <c r="H8" i="4"/>
  <c r="H9" i="4"/>
  <c r="H10" i="4"/>
  <c r="H16" i="4"/>
  <c r="H7" i="4"/>
  <c r="P10" i="4"/>
  <c r="N10" i="4"/>
  <c r="R10" i="4" s="1"/>
  <c r="K10" i="4"/>
  <c r="E10" i="4"/>
  <c r="Q10" i="4" l="1"/>
  <c r="M8" i="22" l="1"/>
  <c r="K8" i="22" s="1"/>
  <c r="E23" i="4" l="1"/>
  <c r="E24" i="4"/>
  <c r="E25" i="4"/>
  <c r="E22" i="4"/>
  <c r="P8" i="4"/>
  <c r="H15" i="4"/>
  <c r="K11" i="4"/>
  <c r="P61" i="4" l="1"/>
  <c r="N61" i="4" s="1"/>
  <c r="K61" i="4"/>
  <c r="H61" i="4"/>
  <c r="B12" i="22"/>
  <c r="R61" i="4" l="1"/>
  <c r="Q61" i="4"/>
  <c r="P25" i="4"/>
  <c r="N25" i="4" s="1"/>
  <c r="K25" i="4"/>
  <c r="H25" i="4"/>
  <c r="P24" i="4"/>
  <c r="N24" i="4"/>
  <c r="K24" i="4"/>
  <c r="H24" i="4"/>
  <c r="P23" i="4"/>
  <c r="N23" i="4" s="1"/>
  <c r="K23" i="4"/>
  <c r="H23" i="4"/>
  <c r="P22" i="4"/>
  <c r="N22" i="4" s="1"/>
  <c r="K22" i="4"/>
  <c r="H22" i="4"/>
  <c r="R22" i="4" l="1"/>
  <c r="Q22" i="4"/>
  <c r="Q23" i="4"/>
  <c r="R23" i="4"/>
  <c r="Q25" i="4"/>
  <c r="R25" i="4"/>
  <c r="Q24" i="4"/>
  <c r="R24" i="4"/>
  <c r="G59" i="4" l="1"/>
  <c r="F40" i="4"/>
  <c r="G40" i="4"/>
  <c r="I40" i="4"/>
  <c r="J40" i="4"/>
  <c r="L40" i="4"/>
  <c r="M40" i="4"/>
  <c r="O40" i="4"/>
  <c r="H52" i="4"/>
  <c r="K52" i="4"/>
  <c r="P52" i="4"/>
  <c r="N52" i="4" s="1"/>
  <c r="E52" i="4"/>
  <c r="G37" i="4"/>
  <c r="G34" i="4"/>
  <c r="K64" i="4" l="1"/>
  <c r="F62" i="4"/>
  <c r="G62" i="4"/>
  <c r="I62" i="4"/>
  <c r="J62" i="4"/>
  <c r="L62" i="4"/>
  <c r="M62" i="4"/>
  <c r="O62" i="4"/>
  <c r="M26" i="4"/>
  <c r="F21" i="4"/>
  <c r="G21" i="4"/>
  <c r="J21" i="4"/>
  <c r="K62" i="4" l="1"/>
  <c r="K8" i="4"/>
  <c r="Q8" i="4" s="1"/>
  <c r="K9" i="4"/>
  <c r="K12" i="4"/>
  <c r="K13" i="4"/>
  <c r="K14" i="4"/>
  <c r="K15" i="4"/>
  <c r="Q15" i="4" s="1"/>
  <c r="K16" i="4"/>
  <c r="K17" i="4"/>
  <c r="K18" i="4"/>
  <c r="K19" i="4"/>
  <c r="K20" i="4"/>
  <c r="K7" i="4"/>
  <c r="Q7" i="4" s="1"/>
  <c r="H64" i="4" l="1"/>
  <c r="E64" i="4"/>
  <c r="H56" i="4"/>
  <c r="E56" i="4"/>
  <c r="H55" i="4"/>
  <c r="E55" i="4"/>
  <c r="N64" i="4" l="1"/>
  <c r="R64" i="4"/>
  <c r="Q64" i="4"/>
  <c r="P42" i="4"/>
  <c r="N42" i="4" s="1"/>
  <c r="P43" i="4"/>
  <c r="P44" i="4"/>
  <c r="N44" i="4" s="1"/>
  <c r="P45" i="4"/>
  <c r="N45" i="4" s="1"/>
  <c r="P46" i="4"/>
  <c r="N46" i="4" s="1"/>
  <c r="P47" i="4"/>
  <c r="N47" i="4" s="1"/>
  <c r="P48" i="4"/>
  <c r="N48" i="4" s="1"/>
  <c r="P49" i="4"/>
  <c r="N49" i="4" s="1"/>
  <c r="P50" i="4"/>
  <c r="N50" i="4" s="1"/>
  <c r="P51" i="4"/>
  <c r="N51" i="4" s="1"/>
  <c r="P41" i="4"/>
  <c r="N41" i="4" s="1"/>
  <c r="K42" i="4"/>
  <c r="K43" i="4"/>
  <c r="K44" i="4"/>
  <c r="K45" i="4"/>
  <c r="K46" i="4"/>
  <c r="K47" i="4"/>
  <c r="K48" i="4"/>
  <c r="K49" i="4"/>
  <c r="K50" i="4"/>
  <c r="K51" i="4"/>
  <c r="K41" i="4"/>
  <c r="H42" i="4"/>
  <c r="H43" i="4"/>
  <c r="H44" i="4"/>
  <c r="H45" i="4"/>
  <c r="H46" i="4"/>
  <c r="H47" i="4"/>
  <c r="H48" i="4"/>
  <c r="H49" i="4"/>
  <c r="H50" i="4"/>
  <c r="H51" i="4"/>
  <c r="H41" i="4"/>
  <c r="P28" i="4"/>
  <c r="N28" i="4" s="1"/>
  <c r="P29" i="4"/>
  <c r="N29" i="4" s="1"/>
  <c r="P30" i="4"/>
  <c r="N30" i="4" s="1"/>
  <c r="P31" i="4"/>
  <c r="N31" i="4" s="1"/>
  <c r="P32" i="4"/>
  <c r="N32" i="4" s="1"/>
  <c r="P33" i="4"/>
  <c r="N33" i="4" s="1"/>
  <c r="P34" i="4"/>
  <c r="N34" i="4" s="1"/>
  <c r="P35" i="4"/>
  <c r="N35" i="4" s="1"/>
  <c r="P36" i="4"/>
  <c r="N36" i="4" s="1"/>
  <c r="P37" i="4"/>
  <c r="N37" i="4" s="1"/>
  <c r="P38" i="4"/>
  <c r="N38" i="4" s="1"/>
  <c r="P27" i="4"/>
  <c r="N27" i="4" s="1"/>
  <c r="K28" i="4"/>
  <c r="K29" i="4"/>
  <c r="K30" i="4"/>
  <c r="K31" i="4"/>
  <c r="K32" i="4"/>
  <c r="K33" i="4"/>
  <c r="K34" i="4"/>
  <c r="K35" i="4"/>
  <c r="K36" i="4"/>
  <c r="K37" i="4"/>
  <c r="K38" i="4"/>
  <c r="H28" i="4"/>
  <c r="H29" i="4"/>
  <c r="H30" i="4"/>
  <c r="H31" i="4"/>
  <c r="H32" i="4"/>
  <c r="H33" i="4"/>
  <c r="H34" i="4"/>
  <c r="H35" i="4"/>
  <c r="H36" i="4"/>
  <c r="H37" i="4"/>
  <c r="H38" i="4"/>
  <c r="K27" i="4"/>
  <c r="H27" i="4"/>
  <c r="Q50" i="4" l="1"/>
  <c r="R51" i="4"/>
  <c r="Q35" i="4"/>
  <c r="R35" i="4"/>
  <c r="Q51" i="4"/>
  <c r="R50" i="4"/>
  <c r="R49" i="4"/>
  <c r="Q49" i="4"/>
  <c r="Q48" i="4"/>
  <c r="R48" i="4"/>
  <c r="Q43" i="4"/>
  <c r="K40" i="4"/>
  <c r="H40" i="4"/>
  <c r="N43" i="4"/>
  <c r="N40" i="4" s="1"/>
  <c r="P40" i="4"/>
  <c r="Q47" i="4"/>
  <c r="R47" i="4"/>
  <c r="R44" i="4"/>
  <c r="Q33" i="4"/>
  <c r="Q32" i="4"/>
  <c r="Q28" i="4"/>
  <c r="R32" i="4"/>
  <c r="R28" i="4"/>
  <c r="R45" i="4"/>
  <c r="R37" i="4"/>
  <c r="R33" i="4"/>
  <c r="Q45" i="4"/>
  <c r="Q37" i="4"/>
  <c r="Q38" i="4"/>
  <c r="Q34" i="4"/>
  <c r="Q30" i="4"/>
  <c r="R38" i="4"/>
  <c r="R34" i="4"/>
  <c r="R30" i="4"/>
  <c r="Q44" i="4"/>
  <c r="R43" i="4" l="1"/>
  <c r="G11" i="22"/>
  <c r="P59" i="4"/>
  <c r="N59" i="4" s="1"/>
  <c r="K59" i="4"/>
  <c r="H59" i="4"/>
  <c r="H58" i="4" s="1"/>
  <c r="E61" i="4"/>
  <c r="G60" i="4"/>
  <c r="F58" i="4"/>
  <c r="G58" i="4"/>
  <c r="I58" i="4"/>
  <c r="J58" i="4"/>
  <c r="L58" i="4"/>
  <c r="M58" i="4"/>
  <c r="O58" i="4"/>
  <c r="P58" i="4"/>
  <c r="I6" i="4"/>
  <c r="J6" i="4"/>
  <c r="L6" i="4"/>
  <c r="M6" i="4"/>
  <c r="O6" i="4"/>
  <c r="G6" i="4"/>
  <c r="H26" i="4"/>
  <c r="I26" i="4"/>
  <c r="J26" i="4"/>
  <c r="K26" i="4"/>
  <c r="L26" i="4"/>
  <c r="N26" i="4"/>
  <c r="O26" i="4"/>
  <c r="P26" i="4"/>
  <c r="G26" i="4"/>
  <c r="F39" i="4"/>
  <c r="F70" i="4" s="1"/>
  <c r="E42" i="4"/>
  <c r="E43" i="4"/>
  <c r="E44" i="4"/>
  <c r="E45" i="4"/>
  <c r="E46" i="4"/>
  <c r="E47" i="4"/>
  <c r="E48" i="4"/>
  <c r="E49" i="4"/>
  <c r="E50" i="4"/>
  <c r="E51" i="4"/>
  <c r="E41" i="4"/>
  <c r="F26" i="4"/>
  <c r="E28" i="4"/>
  <c r="E29" i="4"/>
  <c r="E30" i="4"/>
  <c r="E31" i="4"/>
  <c r="E32" i="4"/>
  <c r="E33" i="4"/>
  <c r="E34" i="4"/>
  <c r="E35" i="4"/>
  <c r="E36" i="4"/>
  <c r="E37" i="4"/>
  <c r="E38" i="4"/>
  <c r="E27" i="4"/>
  <c r="J4" i="4"/>
  <c r="M4" i="4" s="1"/>
  <c r="P4" i="4" s="1"/>
  <c r="E40" i="4" l="1"/>
  <c r="N58" i="4"/>
  <c r="R58" i="4" s="1"/>
  <c r="R59" i="4"/>
  <c r="R26" i="4"/>
  <c r="Q59" i="4"/>
  <c r="E26" i="4"/>
  <c r="Q26" i="4"/>
  <c r="K58" i="4"/>
  <c r="Q58" i="4" s="1"/>
  <c r="H12" i="4" l="1"/>
  <c r="Q12" i="4" s="1"/>
  <c r="H67" i="4"/>
  <c r="H65" i="4" s="1"/>
  <c r="E59" i="4"/>
  <c r="E58" i="4" s="1"/>
  <c r="E7" i="4"/>
  <c r="P63" i="4" l="1"/>
  <c r="P62" i="4" s="1"/>
  <c r="P67" i="4"/>
  <c r="P65" i="4" s="1"/>
  <c r="N8" i="4"/>
  <c r="R8" i="4" s="1"/>
  <c r="P9" i="4"/>
  <c r="N9" i="4" s="1"/>
  <c r="P11" i="4"/>
  <c r="N11" i="4" s="1"/>
  <c r="P12" i="4"/>
  <c r="N12" i="4" s="1"/>
  <c r="R12" i="4" s="1"/>
  <c r="P13" i="4"/>
  <c r="N13" i="4" s="1"/>
  <c r="P14" i="4"/>
  <c r="N14" i="4" s="1"/>
  <c r="P15" i="4"/>
  <c r="N15" i="4" s="1"/>
  <c r="R15" i="4" s="1"/>
  <c r="P16" i="4"/>
  <c r="N16" i="4" s="1"/>
  <c r="P17" i="4"/>
  <c r="N17" i="4" s="1"/>
  <c r="P18" i="4"/>
  <c r="N18" i="4" s="1"/>
  <c r="P19" i="4"/>
  <c r="N19" i="4" s="1"/>
  <c r="P20" i="4"/>
  <c r="N20" i="4" s="1"/>
  <c r="P7" i="4"/>
  <c r="N7" i="4" s="1"/>
  <c r="R7" i="4" s="1"/>
  <c r="P6" i="4" l="1"/>
  <c r="P69" i="4"/>
  <c r="O69" i="4" s="1"/>
  <c r="N69" i="4" s="1"/>
  <c r="M69" i="4" s="1"/>
  <c r="L69" i="4" s="1"/>
  <c r="K69" i="4" s="1"/>
  <c r="J69" i="4" s="1"/>
  <c r="I69" i="4" s="1"/>
  <c r="H69" i="4" s="1"/>
  <c r="P68" i="4"/>
  <c r="O68" i="4" s="1"/>
  <c r="N68" i="4" s="1"/>
  <c r="M68" i="4" s="1"/>
  <c r="L68" i="4" s="1"/>
  <c r="K68" i="4" s="1"/>
  <c r="J68" i="4" s="1"/>
  <c r="I68" i="4" s="1"/>
  <c r="H68" i="4" s="1"/>
  <c r="N67" i="4"/>
  <c r="N65" i="4" s="1"/>
  <c r="N63" i="4"/>
  <c r="N62" i="4" s="1"/>
  <c r="K67" i="4"/>
  <c r="K65" i="4" s="1"/>
  <c r="H63" i="4"/>
  <c r="H62" i="4" s="1"/>
  <c r="Q62" i="4" s="1"/>
  <c r="E63" i="4"/>
  <c r="E62" i="4" s="1"/>
  <c r="E67" i="4"/>
  <c r="E65" i="4" s="1"/>
  <c r="R62" i="4" l="1"/>
  <c r="M12" i="22"/>
  <c r="K60" i="4"/>
  <c r="J60" i="4"/>
  <c r="I60" i="4"/>
  <c r="O60" i="4"/>
  <c r="M60" i="4"/>
  <c r="P60" i="4"/>
  <c r="L60" i="4"/>
  <c r="F60" i="4"/>
  <c r="E60" i="4"/>
  <c r="N60" i="4"/>
  <c r="F6" i="4"/>
  <c r="H20" i="4"/>
  <c r="H19" i="4"/>
  <c r="H18" i="4"/>
  <c r="H17" i="4"/>
  <c r="H14" i="4"/>
  <c r="H13" i="4"/>
  <c r="H11" i="4"/>
  <c r="E9" i="4"/>
  <c r="E11" i="4"/>
  <c r="E12" i="4"/>
  <c r="E13" i="4"/>
  <c r="E14" i="4"/>
  <c r="E15" i="4"/>
  <c r="E16" i="4"/>
  <c r="E17" i="4"/>
  <c r="E18" i="4"/>
  <c r="E19" i="4"/>
  <c r="E20" i="4"/>
  <c r="E8" i="4"/>
  <c r="K12" i="22" l="1"/>
  <c r="Q19" i="4"/>
  <c r="R19" i="4"/>
  <c r="R16" i="4"/>
  <c r="Q16" i="4"/>
  <c r="Q11" i="4"/>
  <c r="R11" i="4"/>
  <c r="Q13" i="4"/>
  <c r="R13" i="4"/>
  <c r="Q18" i="4"/>
  <c r="R18" i="4"/>
  <c r="Q9" i="4"/>
  <c r="R9" i="4"/>
  <c r="Q20" i="4"/>
  <c r="R20" i="4"/>
  <c r="Q17" i="4"/>
  <c r="R17" i="4"/>
  <c r="K6" i="4"/>
  <c r="N6" i="4"/>
  <c r="H6" i="4"/>
  <c r="E6" i="4"/>
  <c r="J39" i="4"/>
  <c r="J70" i="4" s="1"/>
  <c r="H54" i="4"/>
  <c r="E69" i="4"/>
  <c r="E68" i="4" s="1"/>
  <c r="E54" i="4"/>
  <c r="G39" i="4" l="1"/>
  <c r="G70" i="4" s="1"/>
  <c r="R54" i="4"/>
  <c r="Q54" i="4"/>
  <c r="H60" i="4"/>
  <c r="R6" i="4"/>
  <c r="Q6" i="4"/>
  <c r="L39" i="4" l="1"/>
  <c r="F6" i="22" l="1"/>
  <c r="G6" i="22" s="1"/>
  <c r="H6" i="22" s="1"/>
  <c r="I6" i="22" s="1"/>
  <c r="J6" i="22" s="1"/>
  <c r="K6" i="22" s="1"/>
  <c r="C6" i="22"/>
  <c r="D6" i="22" s="1"/>
  <c r="O39" i="4" l="1"/>
  <c r="P39" i="4"/>
  <c r="M39" i="4"/>
  <c r="N39" i="4" l="1"/>
  <c r="E39" i="4"/>
  <c r="H39" i="4"/>
  <c r="I39" i="4"/>
  <c r="K39" i="4" l="1"/>
  <c r="Q40" i="4"/>
  <c r="R40" i="4"/>
  <c r="R39" i="4"/>
  <c r="Q39" i="4" l="1"/>
  <c r="M21" i="4"/>
  <c r="M70" i="4" s="1"/>
  <c r="P21" i="4"/>
  <c r="P70" i="4" s="1"/>
  <c r="N21" i="4" l="1"/>
  <c r="N70" i="4" s="1"/>
  <c r="O21" i="4"/>
  <c r="O70" i="4" s="1"/>
  <c r="L21" i="4" l="1"/>
  <c r="L70" i="4" s="1"/>
  <c r="K21" i="4" l="1"/>
  <c r="K70" i="4" s="1"/>
  <c r="I21" i="4" l="1"/>
  <c r="I70" i="4" s="1"/>
  <c r="E21" i="4" l="1"/>
  <c r="E70" i="4" s="1"/>
  <c r="E73" i="4" s="1"/>
  <c r="H21" i="4"/>
  <c r="H70" i="4" l="1"/>
  <c r="R70" i="4" s="1"/>
  <c r="Q21" i="4"/>
  <c r="R21" i="4"/>
  <c r="Q70" i="4" l="1"/>
  <c r="A22" i="22"/>
</calcChain>
</file>

<file path=xl/sharedStrings.xml><?xml version="1.0" encoding="utf-8"?>
<sst xmlns="http://schemas.openxmlformats.org/spreadsheetml/2006/main" count="327" uniqueCount="160">
  <si>
    <t>Всего</t>
  </si>
  <si>
    <t>МКУ ЗР "Северное"</t>
  </si>
  <si>
    <t>ГРБС</t>
  </si>
  <si>
    <t>Кассовое исполнение</t>
  </si>
  <si>
    <t>Фактическое исполнение</t>
  </si>
  <si>
    <t>окружной бюджет</t>
  </si>
  <si>
    <t xml:space="preserve">Наименование мероприятия </t>
  </si>
  <si>
    <t xml:space="preserve">Исполнитель </t>
  </si>
  <si>
    <t>№ пп</t>
  </si>
  <si>
    <t>Администрация поселения НАО</t>
  </si>
  <si>
    <t>Раздел 1. Содержание авиаплощадок в поселениях</t>
  </si>
  <si>
    <t>Администрация Заполярного района</t>
  </si>
  <si>
    <t>Раздел 2. Содержание мест причаливания речного транспорта в поселениях</t>
  </si>
  <si>
    <t>№ п/п</t>
  </si>
  <si>
    <t>Наименование мероприятия (объекты)</t>
  </si>
  <si>
    <t>Информация по торгам*</t>
  </si>
  <si>
    <t>№ и дата контракта*</t>
  </si>
  <si>
    <t>Подрядчик</t>
  </si>
  <si>
    <t>Заказчик</t>
  </si>
  <si>
    <t>Срок исполнения</t>
  </si>
  <si>
    <t>в том числе аванс по контракту, тыс. руб.</t>
  </si>
  <si>
    <t>Фактическое выполнение, тыс.руб.</t>
  </si>
  <si>
    <t xml:space="preserve">дата объявления </t>
  </si>
  <si>
    <t>дата проведения</t>
  </si>
  <si>
    <t>С начала работ</t>
  </si>
  <si>
    <t>в том числе аванс с начала работ</t>
  </si>
  <si>
    <t>С начала года</t>
  </si>
  <si>
    <t>ВСЕГО:</t>
  </si>
  <si>
    <t>1</t>
  </si>
  <si>
    <t>2</t>
  </si>
  <si>
    <t>4</t>
  </si>
  <si>
    <t>ИТОГО</t>
  </si>
  <si>
    <t>Организация транспортного обслуживания населения автомобильным транспортом по межмуниципальным маршрутам регулярных перевозок по регулируемым тарифам</t>
  </si>
  <si>
    <t xml:space="preserve"> Администрация Заполярного района</t>
  </si>
  <si>
    <t>Раздел 9. Приобретение объектов недвижимости</t>
  </si>
  <si>
    <t>Приобретение ангара для хранения и ремонта речного флота МП ЗР «СТК»</t>
  </si>
  <si>
    <t>2.1</t>
  </si>
  <si>
    <t>2.2</t>
  </si>
  <si>
    <t>2.3</t>
  </si>
  <si>
    <t>4.1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</si>
  <si>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</si>
  <si>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</si>
  <si>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</si>
  <si>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</si>
  <si>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</si>
  <si>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</si>
  <si>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</si>
  <si>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</si>
  <si>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</si>
  <si>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</si>
  <si>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</si>
  <si>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</si>
  <si>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</si>
  <si>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4.1.1</t>
  </si>
  <si>
    <t>4.2</t>
  </si>
  <si>
    <t>4.2.1</t>
  </si>
  <si>
    <t>районный бюджет</t>
  </si>
  <si>
    <t>Раздел 3. Обозначение и содержание снегоходных маршрутов</t>
  </si>
  <si>
    <t>Раздел 4. Осуществление дорожной деятельности в отношении автомобильных дорог местного значения за счет средств дорожного фонда муниципального района "Заполярный район"</t>
  </si>
  <si>
    <t>Подраздел 1. Ремонт и содержание автомобильных дорог общего пользования местного значения</t>
  </si>
  <si>
    <t>Подраздел 2. Иные мероприятия за счет средств дорожного фонда</t>
  </si>
  <si>
    <t>Раздел 5. Муниципальная поддержка пассажирских перевозок общественным автомобильным транспортом</t>
  </si>
  <si>
    <t>Раздел 6. Приобретение (создание) объектов транспортной инфраструктуры</t>
  </si>
  <si>
    <t>Раздел 8. Приобретение транспортных средств</t>
  </si>
  <si>
    <t xml:space="preserve">Раздел 11. Иные мероприятия </t>
  </si>
  <si>
    <t>ИП Калюжный Иван Викторович</t>
  </si>
  <si>
    <t>3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</si>
  <si>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</si>
  <si>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</si>
  <si>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</si>
  <si>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</si>
  <si>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</si>
  <si>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</si>
  <si>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</si>
  <si>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</si>
  <si>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</si>
  <si>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</si>
  <si>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</si>
  <si>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</si>
  <si>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</si>
  <si>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</si>
  <si>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</si>
  <si>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</si>
  <si>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</si>
  <si>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</si>
  <si>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</si>
  <si>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</si>
  <si>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</si>
  <si>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</si>
  <si>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5</t>
  </si>
  <si>
    <t>5.1.</t>
  </si>
  <si>
    <t>6</t>
  </si>
  <si>
    <t>6.1.</t>
  </si>
  <si>
    <t>8</t>
  </si>
  <si>
    <t>8.1.</t>
  </si>
  <si>
    <t>Отчет об использовании денежных средств в рамках исполнения мероприятий  муниципальной программы «Развитие транспортной инфраструктуры муниципального района «Заполярный район» на 2021-2030 годы»</t>
  </si>
  <si>
    <t>Сельское поселение "Великовисочный сельсовет" ЗР НАО</t>
  </si>
  <si>
    <t>Сельское поселение "Канинский сельсовет" ЗР НАО</t>
  </si>
  <si>
    <t>Сельское поселение "Карский сельсовет" ЗР НАО</t>
  </si>
  <si>
    <t>Сельское поселение "Коткинский сельсовет" ЗР НАО</t>
  </si>
  <si>
    <t>Сельское поселение "Малоземельский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</si>
  <si>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</si>
  <si>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</si>
  <si>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"Пустозерский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</si>
  <si>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</si>
  <si>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</si>
  <si>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</si>
  <si>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</si>
  <si>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</si>
  <si>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2.4</t>
  </si>
  <si>
    <t>Сельское поселение "Андегский сельсовет" ЗР НАО</t>
  </si>
  <si>
    <t>Сельское поселение "Тельвисочный сельсовет" ЗР НАО</t>
  </si>
  <si>
    <t>Сельское поселени "Коткинский сельсовет" ЗР НАО</t>
  </si>
  <si>
    <t>Сельское поселение "Приморско-Куйский сельсовет" ЗР НАО</t>
  </si>
  <si>
    <t>Сельское поселени "Тиманский сельсовет" ЗР НАО</t>
  </si>
  <si>
    <t>Сельское поселение "Поселок Амдерма" ЗР НАО</t>
  </si>
  <si>
    <t>4.2.2</t>
  </si>
  <si>
    <t>4.2.3</t>
  </si>
  <si>
    <t>Подсыпка щебнем автомобильной дороги общего пользования местного значения "п.Хонгурей-причал</t>
  </si>
  <si>
    <t xml:space="preserve">Поставка пассажирского судна КС </t>
  </si>
  <si>
    <t>Приобретение автомобиля для МП ЗР «СТК»</t>
  </si>
  <si>
    <t>8.2.</t>
  </si>
  <si>
    <t>% кассового исполнения средств районного бюджета в отчетном периоде по отношению к графе 7</t>
  </si>
  <si>
    <t>% фактического исполнения средств районного бюджета в отчетном периоде по отношению к графе 7</t>
  </si>
  <si>
    <t>План на 2023 год</t>
  </si>
  <si>
    <t>4.1.12</t>
  </si>
  <si>
    <t>Нераспределенный резерв</t>
  </si>
  <si>
    <t>Ремонт участка дороги по ул. Центральная в селе Тельвиска Сельского поселения "Тельвисочный сельсовет" ЗР НАО</t>
  </si>
  <si>
    <t>Ремонт участка дороги "Здание ДЭС - грузовой причал" в п. Нельмин-Нос Сельского поселения "Малоземельский сельсовет" ЗР НАО</t>
  </si>
  <si>
    <t>Поставка понтонных причалов в г. Нарьян-Мар</t>
  </si>
  <si>
    <t>Отсыпка щебнем по периметру вертолетной площадки в с. Шойна Сельского поселения «Шоинский сельсовет» ЗР НАО</t>
  </si>
  <si>
    <t>7</t>
  </si>
  <si>
    <t>7.1</t>
  </si>
  <si>
    <t>-</t>
  </si>
  <si>
    <t>№ 01-15-23/22 от 30.03.2022</t>
  </si>
  <si>
    <t>01.06.2022-31.05.2024</t>
  </si>
  <si>
    <t>Цена по контракту,  руб.</t>
  </si>
  <si>
    <t>0184300000423000027 от 13.03.2023</t>
  </si>
  <si>
    <t>ООО "ПК МАЯК"</t>
  </si>
  <si>
    <t>№0184300000423000090 от 19.06.2023</t>
  </si>
  <si>
    <t>ООО "Альфа"</t>
  </si>
  <si>
    <t>0184300000423000095 от 26.06.2023</t>
  </si>
  <si>
    <t>ИП Протасов В.В.</t>
  </si>
  <si>
    <t>по состоянию на 01 октября 2023 года (с начала года нарастающим итогом)</t>
  </si>
  <si>
    <t>План на 01.10.2023</t>
  </si>
  <si>
    <t>Сельское поселение "Колгуевский сельсовет" ЗР НАО</t>
  </si>
  <si>
    <t>4.2.4</t>
  </si>
  <si>
    <t>Разработка проектной документации на капитальный ремонт моста через р. Амдерминка в п. Амдерма Сельского поселения «Поселок Амдерма» ЗР НАО</t>
  </si>
  <si>
    <t>Обустройство дорожного проезда по маршруту с. Тельвиска – д. Устье Сельского поселения «Тельвисочный сельсовет» ЗР НАО</t>
  </si>
  <si>
    <t>по состоянию на 01 октября 2023  года (с начала года нарастающим итогом)</t>
  </si>
  <si>
    <t>0184300000423000131-(ФЗ-44) от 11.08.2023</t>
  </si>
  <si>
    <t>ИП ТУРДАЛИЕВ А.А.</t>
  </si>
  <si>
    <t>№ 3 от 11.09.2023</t>
  </si>
  <si>
    <t>ООО "НОВАТОР"</t>
  </si>
  <si>
    <t>МК № б/н от 22.10.2023</t>
  </si>
  <si>
    <t>ООО "Научно-исследовательский институт мостов и гидротехнических сооружений"</t>
  </si>
  <si>
    <t>Договор поставки № 4323060012 от 26.06.2023</t>
  </si>
  <si>
    <t>АО "Архангельский речной порт"</t>
  </si>
  <si>
    <t>Договор поставки № 4323060013 от 29.06.2023</t>
  </si>
  <si>
    <t>7.2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</si>
</sst>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"/>
    <numFmt numFmtId="167" formatCode="0.0"/>
    <numFmt numFmtId="168" formatCode="0.0%"/>
    <numFmt numFmtId="169" formatCode="_-* #,##0.0_р_._-;\-* #,##0.0_р_._-;_-* &quot;-&quot;?_р_._-;_-@_-"/>
    <numFmt numFmtId="170" formatCode="#,##0.0\ _₽"/>
    <numFmt numFmtId="171" formatCode="_-* #,##0.0_р_._-;\-* #,##0.0_р_._-;_-* &quot;-&quot;??_р_._-;_-@_-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indexed="63"/>
      <name val="Calibri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2" fillId="0" borderId="0"/>
    <xf numFmtId="0" fontId="3" fillId="0" borderId="0"/>
    <xf numFmtId="165" fontId="4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04">
    <xf numFmtId="0" fontId="0" fillId="0" borderId="0" xfId="0"/>
    <xf numFmtId="0" fontId="6" fillId="0" borderId="0" xfId="0" applyFont="1"/>
    <xf numFmtId="166" fontId="5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66" fontId="7" fillId="0" borderId="1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0" xfId="0" applyFont="1" applyFill="1"/>
    <xf numFmtId="0" fontId="6" fillId="0" borderId="0" xfId="0" applyFont="1" applyFill="1" applyAlignment="1">
      <alignment wrapText="1"/>
    </xf>
    <xf numFmtId="0" fontId="9" fillId="0" borderId="0" xfId="0" applyFont="1" applyFill="1"/>
    <xf numFmtId="4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166" fontId="6" fillId="0" borderId="0" xfId="0" applyNumberFormat="1" applyFont="1" applyFill="1"/>
    <xf numFmtId="0" fontId="7" fillId="3" borderId="1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166" fontId="5" fillId="0" borderId="5" xfId="0" applyNumberFormat="1" applyFont="1" applyFill="1" applyBorder="1" applyAlignment="1">
      <alignment horizontal="center" vertical="center" wrapText="1"/>
    </xf>
    <xf numFmtId="166" fontId="6" fillId="0" borderId="1" xfId="0" applyNumberFormat="1" applyFont="1" applyBorder="1" applyAlignment="1">
      <alignment horizontal="center" vertical="center"/>
    </xf>
    <xf numFmtId="166" fontId="6" fillId="2" borderId="0" xfId="0" applyNumberFormat="1" applyFont="1" applyFill="1"/>
    <xf numFmtId="0" fontId="14" fillId="0" borderId="1" xfId="0" applyFont="1" applyFill="1" applyBorder="1" applyAlignment="1">
      <alignment vertical="center" wrapText="1"/>
    </xf>
    <xf numFmtId="170" fontId="13" fillId="0" borderId="1" xfId="0" applyNumberFormat="1" applyFont="1" applyFill="1" applyBorder="1" applyAlignment="1">
      <alignment horizontal="center" vertical="center" wrapText="1"/>
    </xf>
    <xf numFmtId="168" fontId="13" fillId="0" borderId="1" xfId="6" applyNumberFormat="1" applyFont="1" applyFill="1" applyBorder="1" applyAlignment="1">
      <alignment horizontal="center" vertical="center" wrapText="1"/>
    </xf>
    <xf numFmtId="170" fontId="14" fillId="0" borderId="1" xfId="0" applyNumberFormat="1" applyFont="1" applyFill="1" applyBorder="1" applyAlignment="1">
      <alignment horizontal="center" vertical="center" wrapText="1"/>
    </xf>
    <xf numFmtId="168" fontId="13" fillId="0" borderId="1" xfId="2" applyNumberFormat="1" applyFont="1" applyFill="1" applyBorder="1" applyAlignment="1">
      <alignment horizontal="center" vertical="center" wrapText="1"/>
    </xf>
    <xf numFmtId="170" fontId="12" fillId="0" borderId="1" xfId="0" applyNumberFormat="1" applyFont="1" applyFill="1" applyBorder="1" applyAlignment="1">
      <alignment horizontal="center" vertical="center" wrapText="1"/>
    </xf>
    <xf numFmtId="168" fontId="10" fillId="0" borderId="1" xfId="6" applyNumberFormat="1" applyFont="1" applyFill="1" applyBorder="1" applyAlignment="1">
      <alignment horizontal="center" vertical="center" wrapText="1"/>
    </xf>
    <xf numFmtId="169" fontId="13" fillId="0" borderId="1" xfId="2" applyNumberFormat="1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14" fontId="5" fillId="2" borderId="1" xfId="0" applyNumberFormat="1" applyFont="1" applyFill="1" applyBorder="1" applyAlignment="1">
      <alignment horizontal="center" vertical="center" wrapText="1"/>
    </xf>
    <xf numFmtId="170" fontId="10" fillId="0" borderId="1" xfId="2" applyNumberFormat="1" applyFont="1" applyFill="1" applyBorder="1" applyAlignment="1">
      <alignment horizontal="center" vertical="center" wrapText="1"/>
    </xf>
    <xf numFmtId="9" fontId="13" fillId="0" borderId="1" xfId="6" applyFont="1" applyFill="1" applyBorder="1" applyAlignment="1">
      <alignment horizontal="center" vertical="center" wrapText="1"/>
    </xf>
    <xf numFmtId="168" fontId="10" fillId="0" borderId="1" xfId="2" applyNumberFormat="1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left" vertical="center" wrapText="1"/>
    </xf>
    <xf numFmtId="170" fontId="13" fillId="0" borderId="1" xfId="2" applyNumberFormat="1" applyFont="1" applyFill="1" applyBorder="1" applyAlignment="1">
      <alignment horizontal="center" vertical="center" wrapText="1"/>
    </xf>
    <xf numFmtId="170" fontId="15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0" fillId="0" borderId="1" xfId="0" applyFont="1" applyFill="1" applyBorder="1"/>
    <xf numFmtId="170" fontId="10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170" fontId="11" fillId="0" borderId="1" xfId="0" applyNumberFormat="1" applyFont="1" applyFill="1" applyBorder="1" applyAlignment="1">
      <alignment horizontal="center" vertical="center" wrapText="1"/>
    </xf>
    <xf numFmtId="49" fontId="13" fillId="0" borderId="1" xfId="2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/>
    <xf numFmtId="0" fontId="16" fillId="0" borderId="4" xfId="0" applyFont="1" applyFill="1" applyBorder="1" applyAlignment="1">
      <alignment horizontal="left" vertical="center" wrapText="1"/>
    </xf>
    <xf numFmtId="49" fontId="5" fillId="0" borderId="4" xfId="2" applyNumberFormat="1" applyFont="1" applyFill="1" applyBorder="1" applyAlignment="1">
      <alignment horizontal="left" vertical="center" wrapText="1"/>
    </xf>
    <xf numFmtId="166" fontId="17" fillId="0" borderId="4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wrapText="1"/>
    </xf>
    <xf numFmtId="0" fontId="6" fillId="0" borderId="4" xfId="2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vertical="center" wrapText="1"/>
    </xf>
    <xf numFmtId="49" fontId="6" fillId="0" borderId="1" xfId="2" applyNumberFormat="1" applyFont="1" applyFill="1" applyBorder="1" applyAlignment="1">
      <alignment horizontal="center" vertical="center"/>
    </xf>
    <xf numFmtId="171" fontId="6" fillId="0" borderId="1" xfId="0" applyNumberFormat="1" applyFont="1" applyFill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167" fontId="13" fillId="0" borderId="1" xfId="0" applyNumberFormat="1" applyFont="1" applyFill="1" applyBorder="1" applyAlignment="1">
      <alignment horizontal="center" vertical="center" wrapText="1"/>
    </xf>
    <xf numFmtId="166" fontId="13" fillId="0" borderId="1" xfId="0" applyNumberFormat="1" applyFont="1" applyFill="1" applyBorder="1" applyAlignment="1">
      <alignment horizontal="center" vertical="center" wrapText="1"/>
    </xf>
    <xf numFmtId="166" fontId="13" fillId="0" borderId="1" xfId="0" applyNumberFormat="1" applyFont="1" applyFill="1" applyBorder="1" applyAlignment="1">
      <alignment horizontal="center" vertical="center"/>
    </xf>
    <xf numFmtId="171" fontId="13" fillId="0" borderId="1" xfId="0" applyNumberFormat="1" applyFont="1" applyFill="1" applyBorder="1" applyAlignment="1">
      <alignment horizontal="center" vertical="center"/>
    </xf>
    <xf numFmtId="171" fontId="13" fillId="0" borderId="1" xfId="7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9" fontId="13" fillId="0" borderId="1" xfId="2" applyNumberFormat="1" applyFont="1" applyFill="1" applyBorder="1" applyAlignment="1">
      <alignment horizontal="center" vertical="center" wrapText="1"/>
    </xf>
    <xf numFmtId="170" fontId="14" fillId="0" borderId="1" xfId="0" applyNumberFormat="1" applyFont="1" applyFill="1" applyBorder="1" applyAlignment="1">
      <alignment horizontal="center" wrapText="1"/>
    </xf>
    <xf numFmtId="166" fontId="6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4" fontId="6" fillId="0" borderId="1" xfId="0" applyNumberFormat="1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/>
    </xf>
    <xf numFmtId="0" fontId="12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166" fontId="6" fillId="0" borderId="5" xfId="0" applyNumberFormat="1" applyFont="1" applyFill="1" applyBorder="1" applyAlignment="1">
      <alignment horizontal="center" vertical="center" wrapText="1"/>
    </xf>
    <xf numFmtId="166" fontId="6" fillId="0" borderId="7" xfId="0" applyNumberFormat="1" applyFont="1" applyFill="1" applyBorder="1" applyAlignment="1">
      <alignment horizontal="center" vertical="center" wrapText="1"/>
    </xf>
    <xf numFmtId="166" fontId="6" fillId="0" borderId="5" xfId="0" applyNumberFormat="1" applyFont="1" applyBorder="1" applyAlignment="1">
      <alignment horizontal="center" vertical="center"/>
    </xf>
    <xf numFmtId="166" fontId="6" fillId="0" borderId="7" xfId="0" applyNumberFormat="1" applyFont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right" vertical="center" wrapText="1"/>
    </xf>
    <xf numFmtId="0" fontId="7" fillId="0" borderId="3" xfId="0" applyFont="1" applyBorder="1" applyAlignment="1">
      <alignment horizontal="right" vertical="center" wrapText="1"/>
    </xf>
    <xf numFmtId="0" fontId="7" fillId="0" borderId="4" xfId="0" applyFont="1" applyBorder="1" applyAlignment="1">
      <alignment horizontal="righ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166" fontId="6" fillId="0" borderId="1" xfId="0" applyNumberFormat="1" applyFont="1" applyBorder="1" applyAlignment="1">
      <alignment horizontal="center" vertical="center"/>
    </xf>
    <xf numFmtId="4" fontId="6" fillId="0" borderId="5" xfId="0" applyNumberFormat="1" applyFont="1" applyBorder="1" applyAlignment="1">
      <alignment horizontal="center" vertical="center" wrapText="1"/>
    </xf>
    <xf numFmtId="4" fontId="6" fillId="0" borderId="7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8">
    <cellStyle name="Обычный" xfId="0" builtinId="0"/>
    <cellStyle name="Обычный 2" xfId="2"/>
    <cellStyle name="Обычный 2 2" xfId="5"/>
    <cellStyle name="Обычный 3" xfId="1"/>
    <cellStyle name="Обычный 4" xfId="3"/>
    <cellStyle name="Процентный" xfId="6" builtinId="5"/>
    <cellStyle name="Финансовый" xfId="7" builtinId="3"/>
    <cellStyle name="Финансовый 2" xfId="4"/>
  </cellStyles>
  <dxfs count="0"/>
  <tableStyles count="0" defaultTableStyle="TableStyleMedium2" defaultPivotStyle="PivotStyleLight16"/>
  <colors>
    <mruColors>
      <color rgb="FF99FF99"/>
      <color rgb="FFCCFFCC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R105"/>
  <sheetViews>
    <sheetView tabSelected="1" view="pageBreakPreview" zoomScale="65" zoomScaleNormal="70" zoomScaleSheetLayoutView="65" workbookViewId="0">
      <pane xSplit="4" ySplit="5" topLeftCell="E6" activePane="bottomRight" state="frozen"/>
      <selection pane="topRight"/>
      <selection pane="bottomLeft"/>
      <selection pane="bottomRight" activeCell="A70" sqref="A70"/>
    </sheetView>
  </sheetViews>
  <sheetFormatPr defaultRowHeight="15.75" x14ac:dyDescent="0.25"/>
  <cols>
    <col min="1" max="1" width="7.5703125" style="3" customWidth="1"/>
    <col min="2" max="2" width="45.140625" style="3" customWidth="1"/>
    <col min="3" max="3" width="24.7109375" style="3" customWidth="1"/>
    <col min="4" max="4" width="23.5703125" style="3" customWidth="1"/>
    <col min="5" max="5" width="16.85546875" style="3" customWidth="1"/>
    <col min="6" max="6" width="16.85546875" style="3" hidden="1" customWidth="1"/>
    <col min="7" max="8" width="16.85546875" style="3" customWidth="1"/>
    <col min="9" max="9" width="16.85546875" style="3" hidden="1" customWidth="1"/>
    <col min="10" max="10" width="16.85546875" style="3" customWidth="1"/>
    <col min="11" max="11" width="14.85546875" style="9" customWidth="1"/>
    <col min="12" max="12" width="15.28515625" style="9" hidden="1" customWidth="1"/>
    <col min="13" max="13" width="16.42578125" style="9" customWidth="1"/>
    <col min="14" max="14" width="16" style="9" customWidth="1"/>
    <col min="15" max="15" width="15.140625" style="9" hidden="1" customWidth="1"/>
    <col min="16" max="16" width="14.85546875" style="9" customWidth="1"/>
    <col min="17" max="17" width="26" style="9" customWidth="1"/>
    <col min="18" max="18" width="26.140625" style="9" customWidth="1"/>
    <col min="19" max="16384" width="9.140625" style="3"/>
  </cols>
  <sheetData>
    <row r="1" spans="1:18" ht="27.75" customHeight="1" x14ac:dyDescent="0.25">
      <c r="A1" s="74" t="s">
        <v>95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</row>
    <row r="2" spans="1:18" ht="25.5" customHeight="1" x14ac:dyDescent="0.25">
      <c r="A2" s="75" t="s">
        <v>143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</row>
    <row r="3" spans="1:18" s="8" customFormat="1" ht="27" customHeight="1" x14ac:dyDescent="0.25">
      <c r="A3" s="76" t="s">
        <v>8</v>
      </c>
      <c r="B3" s="76" t="s">
        <v>6</v>
      </c>
      <c r="C3" s="76" t="s">
        <v>2</v>
      </c>
      <c r="D3" s="76" t="s">
        <v>7</v>
      </c>
      <c r="E3" s="76" t="s">
        <v>124</v>
      </c>
      <c r="F3" s="76"/>
      <c r="G3" s="76"/>
      <c r="H3" s="76" t="s">
        <v>144</v>
      </c>
      <c r="I3" s="76"/>
      <c r="J3" s="76"/>
      <c r="K3" s="76" t="s">
        <v>3</v>
      </c>
      <c r="L3" s="76"/>
      <c r="M3" s="76"/>
      <c r="N3" s="76" t="s">
        <v>4</v>
      </c>
      <c r="O3" s="76"/>
      <c r="P3" s="76"/>
      <c r="Q3" s="76" t="s">
        <v>122</v>
      </c>
      <c r="R3" s="76" t="s">
        <v>123</v>
      </c>
    </row>
    <row r="4" spans="1:18" s="8" customFormat="1" ht="66.75" customHeight="1" x14ac:dyDescent="0.25">
      <c r="A4" s="76"/>
      <c r="B4" s="76"/>
      <c r="C4" s="76"/>
      <c r="D4" s="76"/>
      <c r="E4" s="61" t="s">
        <v>0</v>
      </c>
      <c r="F4" s="61" t="s">
        <v>5</v>
      </c>
      <c r="G4" s="61" t="s">
        <v>56</v>
      </c>
      <c r="H4" s="61" t="s">
        <v>0</v>
      </c>
      <c r="I4" s="61" t="s">
        <v>5</v>
      </c>
      <c r="J4" s="61" t="str">
        <f>G4</f>
        <v>районный бюджет</v>
      </c>
      <c r="K4" s="61" t="s">
        <v>0</v>
      </c>
      <c r="L4" s="61" t="s">
        <v>5</v>
      </c>
      <c r="M4" s="61" t="str">
        <f>J4</f>
        <v>районный бюджет</v>
      </c>
      <c r="N4" s="61" t="s">
        <v>0</v>
      </c>
      <c r="O4" s="61" t="s">
        <v>5</v>
      </c>
      <c r="P4" s="61" t="str">
        <f>M4</f>
        <v>районный бюджет</v>
      </c>
      <c r="Q4" s="76"/>
      <c r="R4" s="76"/>
    </row>
    <row r="5" spans="1:18" s="8" customFormat="1" ht="16.5" x14ac:dyDescent="0.25">
      <c r="A5" s="61">
        <v>1</v>
      </c>
      <c r="B5" s="61">
        <v>2</v>
      </c>
      <c r="C5" s="61">
        <v>3</v>
      </c>
      <c r="D5" s="61">
        <v>4</v>
      </c>
      <c r="E5" s="61">
        <v>5</v>
      </c>
      <c r="F5" s="61">
        <v>6</v>
      </c>
      <c r="G5" s="61">
        <v>6</v>
      </c>
      <c r="H5" s="61">
        <v>7</v>
      </c>
      <c r="I5" s="61">
        <v>9</v>
      </c>
      <c r="J5" s="61">
        <v>8</v>
      </c>
      <c r="K5" s="61">
        <v>9</v>
      </c>
      <c r="L5" s="61">
        <v>12</v>
      </c>
      <c r="M5" s="61">
        <v>10</v>
      </c>
      <c r="N5" s="61">
        <v>11</v>
      </c>
      <c r="O5" s="61">
        <v>15</v>
      </c>
      <c r="P5" s="61">
        <v>12</v>
      </c>
      <c r="Q5" s="61">
        <v>13</v>
      </c>
      <c r="R5" s="61">
        <v>14</v>
      </c>
    </row>
    <row r="6" spans="1:18" s="8" customFormat="1" ht="27" customHeight="1" x14ac:dyDescent="0.25">
      <c r="A6" s="40" t="s">
        <v>28</v>
      </c>
      <c r="B6" s="72" t="s">
        <v>10</v>
      </c>
      <c r="C6" s="72"/>
      <c r="D6" s="72"/>
      <c r="E6" s="31">
        <f>SUM(E7:E20)</f>
        <v>5011.6000000000004</v>
      </c>
      <c r="F6" s="31">
        <f t="shared" ref="F6" si="0">SUM(F7:F20)</f>
        <v>0</v>
      </c>
      <c r="G6" s="31">
        <f>SUM(G7:G20)</f>
        <v>5011.6000000000004</v>
      </c>
      <c r="H6" s="31">
        <f t="shared" ref="H6:P6" si="1">SUM(H7:H20)</f>
        <v>3644.8999999999996</v>
      </c>
      <c r="I6" s="31">
        <f t="shared" si="1"/>
        <v>0</v>
      </c>
      <c r="J6" s="31">
        <f t="shared" si="1"/>
        <v>3644.8999999999996</v>
      </c>
      <c r="K6" s="31">
        <f t="shared" si="1"/>
        <v>2586.2000000000003</v>
      </c>
      <c r="L6" s="31">
        <f t="shared" si="1"/>
        <v>0</v>
      </c>
      <c r="M6" s="31">
        <f t="shared" si="1"/>
        <v>2586.2000000000003</v>
      </c>
      <c r="N6" s="31">
        <f t="shared" si="1"/>
        <v>2586.2000000000003</v>
      </c>
      <c r="O6" s="31">
        <f t="shared" si="1"/>
        <v>0</v>
      </c>
      <c r="P6" s="31">
        <f t="shared" si="1"/>
        <v>2586.2000000000003</v>
      </c>
      <c r="Q6" s="27">
        <f>K6/H6</f>
        <v>0.70953935636094279</v>
      </c>
      <c r="R6" s="27">
        <f>N6/H6</f>
        <v>0.70953935636094279</v>
      </c>
    </row>
    <row r="7" spans="1:18" s="8" customFormat="1" ht="33" x14ac:dyDescent="0.25">
      <c r="A7" s="41" t="s">
        <v>40</v>
      </c>
      <c r="B7" s="46" t="s">
        <v>96</v>
      </c>
      <c r="C7" s="21" t="s">
        <v>11</v>
      </c>
      <c r="D7" s="21" t="s">
        <v>9</v>
      </c>
      <c r="E7" s="65">
        <f>F7+G7</f>
        <v>59.3</v>
      </c>
      <c r="F7" s="22">
        <v>0</v>
      </c>
      <c r="G7" s="56">
        <v>59.3</v>
      </c>
      <c r="H7" s="24">
        <f>I7+J7</f>
        <v>59.3</v>
      </c>
      <c r="I7" s="22">
        <v>0</v>
      </c>
      <c r="J7" s="22">
        <v>59.3</v>
      </c>
      <c r="K7" s="22">
        <f>M7</f>
        <v>46.3</v>
      </c>
      <c r="L7" s="22">
        <v>0</v>
      </c>
      <c r="M7" s="22">
        <v>46.3</v>
      </c>
      <c r="N7" s="22">
        <f>P7</f>
        <v>46.3</v>
      </c>
      <c r="O7" s="22">
        <v>0</v>
      </c>
      <c r="P7" s="22">
        <f>M7</f>
        <v>46.3</v>
      </c>
      <c r="Q7" s="23">
        <f t="shared" ref="Q7" si="2">K7/H7</f>
        <v>0.7807757166947723</v>
      </c>
      <c r="R7" s="23">
        <f t="shared" ref="R7" si="3">N7/H7</f>
        <v>0.7807757166947723</v>
      </c>
    </row>
    <row r="8" spans="1:18" s="8" customFormat="1" ht="33" x14ac:dyDescent="0.25">
      <c r="A8" s="41" t="s">
        <v>41</v>
      </c>
      <c r="B8" s="46" t="s">
        <v>97</v>
      </c>
      <c r="C8" s="21" t="s">
        <v>11</v>
      </c>
      <c r="D8" s="21" t="s">
        <v>9</v>
      </c>
      <c r="E8" s="65">
        <f>F8+G8</f>
        <v>185.4</v>
      </c>
      <c r="F8" s="22">
        <v>0</v>
      </c>
      <c r="G8" s="56">
        <v>185.4</v>
      </c>
      <c r="H8" s="24">
        <f t="shared" ref="H8:H10" si="4">I8+J8</f>
        <v>185.4</v>
      </c>
      <c r="I8" s="22">
        <v>0</v>
      </c>
      <c r="J8" s="35">
        <v>185.4</v>
      </c>
      <c r="K8" s="22">
        <f t="shared" ref="K8:K20" si="5">M8</f>
        <v>185.4</v>
      </c>
      <c r="L8" s="22">
        <v>0</v>
      </c>
      <c r="M8" s="22">
        <v>185.4</v>
      </c>
      <c r="N8" s="22">
        <f t="shared" ref="N8:N20" si="6">P8</f>
        <v>185.4</v>
      </c>
      <c r="O8" s="22">
        <v>0</v>
      </c>
      <c r="P8" s="22">
        <f t="shared" ref="P8:P20" si="7">M8</f>
        <v>185.4</v>
      </c>
      <c r="Q8" s="23">
        <f t="shared" ref="Q8" si="8">K8/H8</f>
        <v>1</v>
      </c>
      <c r="R8" s="23">
        <f t="shared" ref="R8" si="9">N8/H8</f>
        <v>1</v>
      </c>
    </row>
    <row r="9" spans="1:18" s="8" customFormat="1" ht="33" x14ac:dyDescent="0.25">
      <c r="A9" s="41" t="s">
        <v>42</v>
      </c>
      <c r="B9" s="46" t="s">
        <v>98</v>
      </c>
      <c r="C9" s="21" t="s">
        <v>11</v>
      </c>
      <c r="D9" s="21" t="s">
        <v>9</v>
      </c>
      <c r="E9" s="65">
        <f t="shared" ref="E9:E20" si="10">F9+G9</f>
        <v>26.5</v>
      </c>
      <c r="F9" s="22">
        <v>0</v>
      </c>
      <c r="G9" s="56">
        <v>26.5</v>
      </c>
      <c r="H9" s="24">
        <f t="shared" si="4"/>
        <v>5</v>
      </c>
      <c r="I9" s="22">
        <v>0</v>
      </c>
      <c r="J9" s="35">
        <v>5</v>
      </c>
      <c r="K9" s="22">
        <f t="shared" si="5"/>
        <v>5</v>
      </c>
      <c r="L9" s="22">
        <v>0</v>
      </c>
      <c r="M9" s="42">
        <v>5</v>
      </c>
      <c r="N9" s="22">
        <f t="shared" si="6"/>
        <v>5</v>
      </c>
      <c r="O9" s="22">
        <v>0</v>
      </c>
      <c r="P9" s="22">
        <f t="shared" si="7"/>
        <v>5</v>
      </c>
      <c r="Q9" s="23">
        <f t="shared" ref="Q9:Q21" si="11">K9/H9</f>
        <v>1</v>
      </c>
      <c r="R9" s="23">
        <f t="shared" ref="R9:R21" si="12">N9/H9</f>
        <v>1</v>
      </c>
    </row>
    <row r="10" spans="1:18" s="8" customFormat="1" ht="33" x14ac:dyDescent="0.25">
      <c r="A10" s="41" t="s">
        <v>42</v>
      </c>
      <c r="B10" s="46" t="s">
        <v>145</v>
      </c>
      <c r="C10" s="21" t="s">
        <v>11</v>
      </c>
      <c r="D10" s="21" t="s">
        <v>9</v>
      </c>
      <c r="E10" s="65">
        <f t="shared" ref="E10" si="13">F10+G10</f>
        <v>709.4</v>
      </c>
      <c r="F10" s="22">
        <v>0</v>
      </c>
      <c r="G10" s="56">
        <v>709.4</v>
      </c>
      <c r="H10" s="24">
        <f t="shared" si="4"/>
        <v>709.4</v>
      </c>
      <c r="I10" s="22">
        <v>0</v>
      </c>
      <c r="J10" s="35">
        <v>709.4</v>
      </c>
      <c r="K10" s="22">
        <f t="shared" ref="K10" si="14">M10</f>
        <v>0</v>
      </c>
      <c r="L10" s="22">
        <v>0</v>
      </c>
      <c r="M10" s="42">
        <v>0</v>
      </c>
      <c r="N10" s="22">
        <f t="shared" ref="N10" si="15">P10</f>
        <v>0</v>
      </c>
      <c r="O10" s="22">
        <v>0</v>
      </c>
      <c r="P10" s="22">
        <f t="shared" ref="P10" si="16">M10</f>
        <v>0</v>
      </c>
      <c r="Q10" s="23">
        <f t="shared" ref="Q10" si="17">K10/H10</f>
        <v>0</v>
      </c>
      <c r="R10" s="23">
        <f t="shared" ref="R10" si="18">N10/H10</f>
        <v>0</v>
      </c>
    </row>
    <row r="11" spans="1:18" s="8" customFormat="1" ht="33" x14ac:dyDescent="0.25">
      <c r="A11" s="41" t="s">
        <v>43</v>
      </c>
      <c r="B11" s="46" t="s">
        <v>99</v>
      </c>
      <c r="C11" s="21" t="s">
        <v>11</v>
      </c>
      <c r="D11" s="21" t="s">
        <v>9</v>
      </c>
      <c r="E11" s="65">
        <f t="shared" si="10"/>
        <v>416.3</v>
      </c>
      <c r="F11" s="22">
        <v>0</v>
      </c>
      <c r="G11" s="56">
        <v>416.3</v>
      </c>
      <c r="H11" s="24">
        <f t="shared" ref="H11:H20" si="19">I11+J11</f>
        <v>316</v>
      </c>
      <c r="I11" s="22">
        <v>0</v>
      </c>
      <c r="J11" s="35">
        <v>316</v>
      </c>
      <c r="K11" s="22">
        <f t="shared" si="5"/>
        <v>315.89999999999998</v>
      </c>
      <c r="L11" s="22">
        <v>0</v>
      </c>
      <c r="M11" s="42">
        <v>315.89999999999998</v>
      </c>
      <c r="N11" s="22">
        <f t="shared" si="6"/>
        <v>315.89999999999998</v>
      </c>
      <c r="O11" s="22">
        <v>0</v>
      </c>
      <c r="P11" s="22">
        <f t="shared" si="7"/>
        <v>315.89999999999998</v>
      </c>
      <c r="Q11" s="23">
        <f t="shared" si="11"/>
        <v>0.99968354430379736</v>
      </c>
      <c r="R11" s="23">
        <f t="shared" si="12"/>
        <v>0.99968354430379736</v>
      </c>
    </row>
    <row r="12" spans="1:18" s="8" customFormat="1" ht="33" x14ac:dyDescent="0.25">
      <c r="A12" s="41" t="s">
        <v>44</v>
      </c>
      <c r="B12" s="46" t="s">
        <v>100</v>
      </c>
      <c r="C12" s="21" t="s">
        <v>11</v>
      </c>
      <c r="D12" s="21" t="s">
        <v>9</v>
      </c>
      <c r="E12" s="65">
        <f t="shared" si="10"/>
        <v>312.8</v>
      </c>
      <c r="F12" s="22">
        <v>0</v>
      </c>
      <c r="G12" s="56">
        <v>312.8</v>
      </c>
      <c r="H12" s="24">
        <f t="shared" si="19"/>
        <v>67.8</v>
      </c>
      <c r="I12" s="22">
        <v>0</v>
      </c>
      <c r="J12" s="22">
        <v>67.8</v>
      </c>
      <c r="K12" s="22">
        <f t="shared" si="5"/>
        <v>67.599999999999994</v>
      </c>
      <c r="L12" s="22">
        <v>0</v>
      </c>
      <c r="M12" s="22">
        <v>67.599999999999994</v>
      </c>
      <c r="N12" s="22">
        <f t="shared" si="6"/>
        <v>67.599999999999994</v>
      </c>
      <c r="O12" s="22">
        <v>0</v>
      </c>
      <c r="P12" s="22">
        <f t="shared" si="7"/>
        <v>67.599999999999994</v>
      </c>
      <c r="Q12" s="23">
        <f t="shared" si="11"/>
        <v>0.99705014749262533</v>
      </c>
      <c r="R12" s="23">
        <f t="shared" si="12"/>
        <v>0.99705014749262533</v>
      </c>
    </row>
    <row r="13" spans="1:18" s="8" customFormat="1" ht="33" x14ac:dyDescent="0.25">
      <c r="A13" s="41" t="s">
        <v>45</v>
      </c>
      <c r="B13" s="46" t="s">
        <v>101</v>
      </c>
      <c r="C13" s="21" t="s">
        <v>11</v>
      </c>
      <c r="D13" s="21" t="s">
        <v>9</v>
      </c>
      <c r="E13" s="65">
        <f t="shared" si="10"/>
        <v>1100.5999999999999</v>
      </c>
      <c r="F13" s="22">
        <v>0</v>
      </c>
      <c r="G13" s="56">
        <v>1100.5999999999999</v>
      </c>
      <c r="H13" s="24">
        <f t="shared" si="19"/>
        <v>939.5</v>
      </c>
      <c r="I13" s="22">
        <v>0</v>
      </c>
      <c r="J13" s="35">
        <v>939.5</v>
      </c>
      <c r="K13" s="22">
        <f t="shared" si="5"/>
        <v>939.5</v>
      </c>
      <c r="L13" s="22">
        <v>0</v>
      </c>
      <c r="M13" s="42">
        <v>939.5</v>
      </c>
      <c r="N13" s="22">
        <f t="shared" si="6"/>
        <v>939.5</v>
      </c>
      <c r="O13" s="22">
        <v>0</v>
      </c>
      <c r="P13" s="22">
        <f t="shared" si="7"/>
        <v>939.5</v>
      </c>
      <c r="Q13" s="23">
        <f t="shared" si="11"/>
        <v>1</v>
      </c>
      <c r="R13" s="23">
        <f t="shared" si="12"/>
        <v>1</v>
      </c>
    </row>
    <row r="14" spans="1:18" s="8" customFormat="1" ht="33" x14ac:dyDescent="0.25">
      <c r="A14" s="41" t="s">
        <v>46</v>
      </c>
      <c r="B14" s="46" t="s">
        <v>102</v>
      </c>
      <c r="C14" s="21" t="s">
        <v>11</v>
      </c>
      <c r="D14" s="21" t="s">
        <v>9</v>
      </c>
      <c r="E14" s="65">
        <f t="shared" si="10"/>
        <v>438.2</v>
      </c>
      <c r="F14" s="22">
        <v>0</v>
      </c>
      <c r="G14" s="56">
        <v>438.2</v>
      </c>
      <c r="H14" s="24">
        <f t="shared" si="19"/>
        <v>0</v>
      </c>
      <c r="I14" s="22">
        <v>0</v>
      </c>
      <c r="J14" s="35">
        <v>0</v>
      </c>
      <c r="K14" s="22">
        <f t="shared" si="5"/>
        <v>0</v>
      </c>
      <c r="L14" s="22">
        <v>0</v>
      </c>
      <c r="M14" s="42">
        <v>0</v>
      </c>
      <c r="N14" s="22">
        <f t="shared" si="6"/>
        <v>0</v>
      </c>
      <c r="O14" s="22">
        <v>0</v>
      </c>
      <c r="P14" s="22">
        <f t="shared" si="7"/>
        <v>0</v>
      </c>
      <c r="Q14" s="23" t="s">
        <v>133</v>
      </c>
      <c r="R14" s="23" t="s">
        <v>133</v>
      </c>
    </row>
    <row r="15" spans="1:18" s="8" customFormat="1" ht="33" x14ac:dyDescent="0.25">
      <c r="A15" s="41" t="s">
        <v>47</v>
      </c>
      <c r="B15" s="46" t="s">
        <v>103</v>
      </c>
      <c r="C15" s="21" t="s">
        <v>11</v>
      </c>
      <c r="D15" s="21" t="s">
        <v>9</v>
      </c>
      <c r="E15" s="65">
        <f t="shared" si="10"/>
        <v>59.3</v>
      </c>
      <c r="F15" s="22">
        <v>0</v>
      </c>
      <c r="G15" s="56">
        <v>59.3</v>
      </c>
      <c r="H15" s="24">
        <f t="shared" si="19"/>
        <v>29.6</v>
      </c>
      <c r="I15" s="22">
        <v>0</v>
      </c>
      <c r="J15" s="22">
        <v>29.6</v>
      </c>
      <c r="K15" s="22">
        <f t="shared" si="5"/>
        <v>29.6</v>
      </c>
      <c r="L15" s="22">
        <v>0</v>
      </c>
      <c r="M15" s="22">
        <v>29.6</v>
      </c>
      <c r="N15" s="22">
        <f t="shared" si="6"/>
        <v>29.6</v>
      </c>
      <c r="O15" s="22">
        <v>0</v>
      </c>
      <c r="P15" s="22">
        <f t="shared" si="7"/>
        <v>29.6</v>
      </c>
      <c r="Q15" s="23">
        <f t="shared" ref="Q15" si="20">K15/H15</f>
        <v>1</v>
      </c>
      <c r="R15" s="23">
        <f t="shared" ref="R15" si="21">N15/H15</f>
        <v>1</v>
      </c>
    </row>
    <row r="16" spans="1:18" s="8" customFormat="1" ht="33" x14ac:dyDescent="0.25">
      <c r="A16" s="41" t="s">
        <v>48</v>
      </c>
      <c r="B16" s="46" t="s">
        <v>104</v>
      </c>
      <c r="C16" s="21" t="s">
        <v>11</v>
      </c>
      <c r="D16" s="21" t="s">
        <v>9</v>
      </c>
      <c r="E16" s="65">
        <f t="shared" si="10"/>
        <v>515.20000000000005</v>
      </c>
      <c r="F16" s="22">
        <v>0</v>
      </c>
      <c r="G16" s="56">
        <v>515.20000000000005</v>
      </c>
      <c r="H16" s="24">
        <f t="shared" si="19"/>
        <v>465.2</v>
      </c>
      <c r="I16" s="22">
        <v>0</v>
      </c>
      <c r="J16" s="35">
        <v>465.2</v>
      </c>
      <c r="K16" s="22">
        <f t="shared" si="5"/>
        <v>129.9</v>
      </c>
      <c r="L16" s="22">
        <v>0</v>
      </c>
      <c r="M16" s="42">
        <v>129.9</v>
      </c>
      <c r="N16" s="22">
        <f t="shared" si="6"/>
        <v>129.9</v>
      </c>
      <c r="O16" s="22">
        <v>0</v>
      </c>
      <c r="P16" s="22">
        <f t="shared" si="7"/>
        <v>129.9</v>
      </c>
      <c r="Q16" s="23">
        <f t="shared" ref="Q16" si="22">K16/H16</f>
        <v>0.27923473774720553</v>
      </c>
      <c r="R16" s="23">
        <f t="shared" ref="R16" si="23">N16/H16</f>
        <v>0.27923473774720553</v>
      </c>
    </row>
    <row r="17" spans="1:18" s="8" customFormat="1" ht="33" x14ac:dyDescent="0.25">
      <c r="A17" s="41" t="s">
        <v>49</v>
      </c>
      <c r="B17" s="46" t="s">
        <v>105</v>
      </c>
      <c r="C17" s="21" t="s">
        <v>11</v>
      </c>
      <c r="D17" s="21" t="s">
        <v>9</v>
      </c>
      <c r="E17" s="65">
        <f t="shared" si="10"/>
        <v>247.4</v>
      </c>
      <c r="F17" s="22">
        <v>0</v>
      </c>
      <c r="G17" s="56">
        <v>247.4</v>
      </c>
      <c r="H17" s="24">
        <f t="shared" si="19"/>
        <v>178</v>
      </c>
      <c r="I17" s="22">
        <v>0</v>
      </c>
      <c r="J17" s="35">
        <v>178</v>
      </c>
      <c r="K17" s="22">
        <f t="shared" si="5"/>
        <v>177.4</v>
      </c>
      <c r="L17" s="22">
        <v>0</v>
      </c>
      <c r="M17" s="42">
        <v>177.4</v>
      </c>
      <c r="N17" s="22">
        <f t="shared" si="6"/>
        <v>177.4</v>
      </c>
      <c r="O17" s="22">
        <v>0</v>
      </c>
      <c r="P17" s="22">
        <f t="shared" si="7"/>
        <v>177.4</v>
      </c>
      <c r="Q17" s="23">
        <f t="shared" si="11"/>
        <v>0.99662921348314615</v>
      </c>
      <c r="R17" s="23">
        <f t="shared" si="12"/>
        <v>0.99662921348314615</v>
      </c>
    </row>
    <row r="18" spans="1:18" s="8" customFormat="1" ht="33" x14ac:dyDescent="0.25">
      <c r="A18" s="41" t="s">
        <v>50</v>
      </c>
      <c r="B18" s="46" t="s">
        <v>106</v>
      </c>
      <c r="C18" s="21" t="s">
        <v>11</v>
      </c>
      <c r="D18" s="21" t="s">
        <v>9</v>
      </c>
      <c r="E18" s="65">
        <f t="shared" si="10"/>
        <v>253.9</v>
      </c>
      <c r="F18" s="22">
        <v>0</v>
      </c>
      <c r="G18" s="56">
        <v>253.9</v>
      </c>
      <c r="H18" s="24">
        <f t="shared" si="19"/>
        <v>210.9</v>
      </c>
      <c r="I18" s="22">
        <v>0</v>
      </c>
      <c r="J18" s="35">
        <v>210.9</v>
      </c>
      <c r="K18" s="22">
        <f t="shared" si="5"/>
        <v>210.8</v>
      </c>
      <c r="L18" s="22">
        <v>0</v>
      </c>
      <c r="M18" s="22">
        <v>210.8</v>
      </c>
      <c r="N18" s="22">
        <f t="shared" si="6"/>
        <v>210.8</v>
      </c>
      <c r="O18" s="22">
        <v>0</v>
      </c>
      <c r="P18" s="22">
        <f t="shared" si="7"/>
        <v>210.8</v>
      </c>
      <c r="Q18" s="23">
        <f t="shared" si="11"/>
        <v>0.99952584163110481</v>
      </c>
      <c r="R18" s="23">
        <f t="shared" si="12"/>
        <v>0.99952584163110481</v>
      </c>
    </row>
    <row r="19" spans="1:18" s="8" customFormat="1" ht="33" x14ac:dyDescent="0.25">
      <c r="A19" s="41" t="s">
        <v>51</v>
      </c>
      <c r="B19" s="46" t="s">
        <v>107</v>
      </c>
      <c r="C19" s="21" t="s">
        <v>11</v>
      </c>
      <c r="D19" s="21" t="s">
        <v>9</v>
      </c>
      <c r="E19" s="65">
        <f t="shared" si="10"/>
        <v>263.8</v>
      </c>
      <c r="F19" s="22">
        <v>0</v>
      </c>
      <c r="G19" s="56">
        <v>263.8</v>
      </c>
      <c r="H19" s="24">
        <f t="shared" si="19"/>
        <v>218.8</v>
      </c>
      <c r="I19" s="22">
        <v>0</v>
      </c>
      <c r="J19" s="35">
        <v>218.8</v>
      </c>
      <c r="K19" s="22">
        <f t="shared" si="5"/>
        <v>218.8</v>
      </c>
      <c r="L19" s="22">
        <v>0</v>
      </c>
      <c r="M19" s="42">
        <v>218.8</v>
      </c>
      <c r="N19" s="22">
        <f t="shared" si="6"/>
        <v>218.8</v>
      </c>
      <c r="O19" s="22">
        <v>0</v>
      </c>
      <c r="P19" s="22">
        <f t="shared" si="7"/>
        <v>218.8</v>
      </c>
      <c r="Q19" s="23">
        <f t="shared" ref="Q19" si="24">K19/H19</f>
        <v>1</v>
      </c>
      <c r="R19" s="23">
        <f t="shared" ref="R19" si="25">N19/H19</f>
        <v>1</v>
      </c>
    </row>
    <row r="20" spans="1:18" s="8" customFormat="1" ht="33" x14ac:dyDescent="0.25">
      <c r="A20" s="41" t="s">
        <v>52</v>
      </c>
      <c r="B20" s="46" t="s">
        <v>108</v>
      </c>
      <c r="C20" s="21" t="s">
        <v>11</v>
      </c>
      <c r="D20" s="21" t="s">
        <v>9</v>
      </c>
      <c r="E20" s="65">
        <f t="shared" si="10"/>
        <v>423.5</v>
      </c>
      <c r="F20" s="22">
        <v>0</v>
      </c>
      <c r="G20" s="56">
        <v>423.5</v>
      </c>
      <c r="H20" s="24">
        <f t="shared" si="19"/>
        <v>260</v>
      </c>
      <c r="I20" s="22">
        <v>0</v>
      </c>
      <c r="J20" s="35">
        <v>260</v>
      </c>
      <c r="K20" s="22">
        <f t="shared" si="5"/>
        <v>260</v>
      </c>
      <c r="L20" s="22">
        <v>0</v>
      </c>
      <c r="M20" s="42">
        <v>260</v>
      </c>
      <c r="N20" s="22">
        <f t="shared" si="6"/>
        <v>260</v>
      </c>
      <c r="O20" s="22">
        <v>0</v>
      </c>
      <c r="P20" s="22">
        <f t="shared" si="7"/>
        <v>260</v>
      </c>
      <c r="Q20" s="23">
        <f t="shared" si="11"/>
        <v>1</v>
      </c>
      <c r="R20" s="23">
        <f t="shared" si="12"/>
        <v>1</v>
      </c>
    </row>
    <row r="21" spans="1:18" s="8" customFormat="1" ht="38.25" customHeight="1" x14ac:dyDescent="0.25">
      <c r="A21" s="40" t="s">
        <v>29</v>
      </c>
      <c r="B21" s="72" t="s">
        <v>12</v>
      </c>
      <c r="C21" s="72"/>
      <c r="D21" s="72"/>
      <c r="E21" s="31">
        <f>SUM(E22:E25)</f>
        <v>555.20000000000005</v>
      </c>
      <c r="F21" s="31">
        <f t="shared" ref="F21:P21" si="26">SUM(F22:F25)</f>
        <v>0</v>
      </c>
      <c r="G21" s="31">
        <f t="shared" si="26"/>
        <v>555.20000000000005</v>
      </c>
      <c r="H21" s="31">
        <f t="shared" si="26"/>
        <v>247.8</v>
      </c>
      <c r="I21" s="31">
        <f t="shared" si="26"/>
        <v>0</v>
      </c>
      <c r="J21" s="31">
        <f t="shared" si="26"/>
        <v>247.8</v>
      </c>
      <c r="K21" s="31">
        <f t="shared" si="26"/>
        <v>244.6</v>
      </c>
      <c r="L21" s="31">
        <f t="shared" si="26"/>
        <v>0</v>
      </c>
      <c r="M21" s="31">
        <f t="shared" si="26"/>
        <v>244.6</v>
      </c>
      <c r="N21" s="31">
        <f t="shared" si="26"/>
        <v>244.6</v>
      </c>
      <c r="O21" s="31">
        <f t="shared" si="26"/>
        <v>0</v>
      </c>
      <c r="P21" s="31">
        <f t="shared" si="26"/>
        <v>244.6</v>
      </c>
      <c r="Q21" s="27">
        <f t="shared" si="11"/>
        <v>0.98708635996771588</v>
      </c>
      <c r="R21" s="27">
        <f t="shared" si="12"/>
        <v>0.98708635996771588</v>
      </c>
    </row>
    <row r="22" spans="1:18" s="8" customFormat="1" ht="33" x14ac:dyDescent="0.25">
      <c r="A22" s="41" t="s">
        <v>36</v>
      </c>
      <c r="B22" s="46" t="s">
        <v>110</v>
      </c>
      <c r="C22" s="21" t="s">
        <v>11</v>
      </c>
      <c r="D22" s="21" t="s">
        <v>9</v>
      </c>
      <c r="E22" s="24">
        <f>SUM(F22:G22)</f>
        <v>74.400000000000006</v>
      </c>
      <c r="F22" s="22">
        <v>0</v>
      </c>
      <c r="G22" s="55">
        <v>74.400000000000006</v>
      </c>
      <c r="H22" s="24">
        <f t="shared" ref="H22:H25" si="27">I22+J22</f>
        <v>37.200000000000003</v>
      </c>
      <c r="I22" s="22">
        <v>0</v>
      </c>
      <c r="J22" s="35">
        <v>37.200000000000003</v>
      </c>
      <c r="K22" s="22">
        <f t="shared" ref="K22:K25" si="28">M22</f>
        <v>37.200000000000003</v>
      </c>
      <c r="L22" s="22">
        <v>0</v>
      </c>
      <c r="M22" s="42">
        <v>37.200000000000003</v>
      </c>
      <c r="N22" s="22">
        <f t="shared" ref="N22:N25" si="29">P22</f>
        <v>37.200000000000003</v>
      </c>
      <c r="O22" s="22">
        <v>0</v>
      </c>
      <c r="P22" s="22">
        <f t="shared" ref="P22:P25" si="30">M22</f>
        <v>37.200000000000003</v>
      </c>
      <c r="Q22" s="23">
        <f t="shared" ref="Q22" si="31">K22/H22</f>
        <v>1</v>
      </c>
      <c r="R22" s="23">
        <f t="shared" ref="R22" si="32">N22/H22</f>
        <v>1</v>
      </c>
    </row>
    <row r="23" spans="1:18" s="8" customFormat="1" ht="33" x14ac:dyDescent="0.25">
      <c r="A23" s="41" t="s">
        <v>37</v>
      </c>
      <c r="B23" s="46" t="s">
        <v>96</v>
      </c>
      <c r="C23" s="21" t="s">
        <v>11</v>
      </c>
      <c r="D23" s="21" t="s">
        <v>9</v>
      </c>
      <c r="E23" s="24">
        <f t="shared" ref="E23:E25" si="33">SUM(F23:G23)</f>
        <v>66.099999999999994</v>
      </c>
      <c r="F23" s="22">
        <v>0</v>
      </c>
      <c r="G23" s="55">
        <v>66.099999999999994</v>
      </c>
      <c r="H23" s="24">
        <f t="shared" si="27"/>
        <v>66.099999999999994</v>
      </c>
      <c r="I23" s="22">
        <v>0</v>
      </c>
      <c r="J23" s="35">
        <v>66.099999999999994</v>
      </c>
      <c r="K23" s="22">
        <f t="shared" si="28"/>
        <v>66.099999999999994</v>
      </c>
      <c r="L23" s="22">
        <v>0</v>
      </c>
      <c r="M23" s="42">
        <v>66.099999999999994</v>
      </c>
      <c r="N23" s="22">
        <f t="shared" si="29"/>
        <v>66.099999999999994</v>
      </c>
      <c r="O23" s="22">
        <v>0</v>
      </c>
      <c r="P23" s="22">
        <f t="shared" si="30"/>
        <v>66.099999999999994</v>
      </c>
      <c r="Q23" s="23">
        <f t="shared" ref="Q23:Q24" si="34">K23/H23</f>
        <v>1</v>
      </c>
      <c r="R23" s="23">
        <f t="shared" ref="R23:R24" si="35">N23/H23</f>
        <v>1</v>
      </c>
    </row>
    <row r="24" spans="1:18" s="8" customFormat="1" ht="34.5" customHeight="1" x14ac:dyDescent="0.25">
      <c r="A24" s="41" t="s">
        <v>38</v>
      </c>
      <c r="B24" s="46" t="s">
        <v>103</v>
      </c>
      <c r="C24" s="21" t="s">
        <v>11</v>
      </c>
      <c r="D24" s="21" t="s">
        <v>9</v>
      </c>
      <c r="E24" s="24">
        <f t="shared" si="33"/>
        <v>145.69999999999999</v>
      </c>
      <c r="F24" s="22">
        <v>0</v>
      </c>
      <c r="G24" s="55">
        <v>145.69999999999999</v>
      </c>
      <c r="H24" s="24">
        <f t="shared" si="27"/>
        <v>80</v>
      </c>
      <c r="I24" s="22">
        <v>0</v>
      </c>
      <c r="J24" s="35">
        <v>80</v>
      </c>
      <c r="K24" s="22">
        <f t="shared" si="28"/>
        <v>76.8</v>
      </c>
      <c r="L24" s="22">
        <v>0</v>
      </c>
      <c r="M24" s="42">
        <v>76.8</v>
      </c>
      <c r="N24" s="22">
        <f t="shared" si="29"/>
        <v>76.8</v>
      </c>
      <c r="O24" s="22">
        <v>0</v>
      </c>
      <c r="P24" s="22">
        <f t="shared" si="30"/>
        <v>76.8</v>
      </c>
      <c r="Q24" s="23">
        <f t="shared" si="34"/>
        <v>0.96</v>
      </c>
      <c r="R24" s="23">
        <f t="shared" si="35"/>
        <v>0.96</v>
      </c>
    </row>
    <row r="25" spans="1:18" s="8" customFormat="1" ht="34.5" customHeight="1" x14ac:dyDescent="0.25">
      <c r="A25" s="41" t="s">
        <v>109</v>
      </c>
      <c r="B25" s="46" t="s">
        <v>111</v>
      </c>
      <c r="C25" s="21" t="s">
        <v>11</v>
      </c>
      <c r="D25" s="21" t="s">
        <v>9</v>
      </c>
      <c r="E25" s="24">
        <f t="shared" si="33"/>
        <v>269</v>
      </c>
      <c r="F25" s="22">
        <v>0</v>
      </c>
      <c r="G25" s="55">
        <v>269</v>
      </c>
      <c r="H25" s="24">
        <f t="shared" si="27"/>
        <v>64.5</v>
      </c>
      <c r="I25" s="22">
        <v>0</v>
      </c>
      <c r="J25" s="35">
        <v>64.5</v>
      </c>
      <c r="K25" s="22">
        <f t="shared" si="28"/>
        <v>64.5</v>
      </c>
      <c r="L25" s="22">
        <v>0</v>
      </c>
      <c r="M25" s="42">
        <v>64.5</v>
      </c>
      <c r="N25" s="22">
        <f t="shared" si="29"/>
        <v>64.5</v>
      </c>
      <c r="O25" s="22">
        <v>0</v>
      </c>
      <c r="P25" s="22">
        <f t="shared" si="30"/>
        <v>64.5</v>
      </c>
      <c r="Q25" s="23">
        <f t="shared" ref="Q25" si="36">K25/H25</f>
        <v>1</v>
      </c>
      <c r="R25" s="23">
        <f t="shared" ref="R25" si="37">N25/H25</f>
        <v>1</v>
      </c>
    </row>
    <row r="26" spans="1:18" s="8" customFormat="1" ht="23.25" customHeight="1" x14ac:dyDescent="0.25">
      <c r="A26" s="41" t="s">
        <v>66</v>
      </c>
      <c r="B26" s="72" t="s">
        <v>57</v>
      </c>
      <c r="C26" s="72"/>
      <c r="D26" s="72"/>
      <c r="E26" s="26">
        <f>SUM(E27:E38)</f>
        <v>1949.3999999999999</v>
      </c>
      <c r="F26" s="26">
        <f t="shared" ref="F26" si="38">SUM(F27:F38)</f>
        <v>0</v>
      </c>
      <c r="G26" s="26">
        <f>SUM(G27:G38)</f>
        <v>1949.3999999999999</v>
      </c>
      <c r="H26" s="26">
        <f t="shared" ref="H26:P26" si="39">SUM(H27:H38)</f>
        <v>1379</v>
      </c>
      <c r="I26" s="26">
        <f t="shared" si="39"/>
        <v>0</v>
      </c>
      <c r="J26" s="26">
        <f t="shared" si="39"/>
        <v>1379</v>
      </c>
      <c r="K26" s="26">
        <f t="shared" si="39"/>
        <v>1378.5</v>
      </c>
      <c r="L26" s="26">
        <f t="shared" si="39"/>
        <v>0</v>
      </c>
      <c r="M26" s="26">
        <f>SUM(M27:M38)</f>
        <v>1378.5</v>
      </c>
      <c r="N26" s="26">
        <f t="shared" si="39"/>
        <v>1378.5</v>
      </c>
      <c r="O26" s="26">
        <f t="shared" si="39"/>
        <v>0</v>
      </c>
      <c r="P26" s="26">
        <f t="shared" si="39"/>
        <v>1378.5</v>
      </c>
      <c r="Q26" s="33">
        <f>K26/H26</f>
        <v>0.99963741841914433</v>
      </c>
      <c r="R26" s="33">
        <f>N26/H26</f>
        <v>0.99963741841914433</v>
      </c>
    </row>
    <row r="27" spans="1:18" s="8" customFormat="1" ht="30" customHeight="1" x14ac:dyDescent="0.25">
      <c r="A27" s="43" t="s">
        <v>67</v>
      </c>
      <c r="B27" s="47" t="s">
        <v>110</v>
      </c>
      <c r="C27" s="21" t="s">
        <v>11</v>
      </c>
      <c r="D27" s="21" t="s">
        <v>9</v>
      </c>
      <c r="E27" s="24">
        <f>F27+G27</f>
        <v>37.1</v>
      </c>
      <c r="F27" s="22">
        <v>0</v>
      </c>
      <c r="G27" s="56">
        <v>37.1</v>
      </c>
      <c r="H27" s="24">
        <f>I27+J27</f>
        <v>0</v>
      </c>
      <c r="I27" s="24">
        <v>0</v>
      </c>
      <c r="J27" s="24">
        <v>0</v>
      </c>
      <c r="K27" s="24">
        <f>L27+M27</f>
        <v>0</v>
      </c>
      <c r="L27" s="24">
        <v>0</v>
      </c>
      <c r="M27" s="24">
        <v>0</v>
      </c>
      <c r="N27" s="24">
        <f>O27+P27</f>
        <v>0</v>
      </c>
      <c r="O27" s="24">
        <v>0</v>
      </c>
      <c r="P27" s="24">
        <f>M27</f>
        <v>0</v>
      </c>
      <c r="Q27" s="23" t="s">
        <v>133</v>
      </c>
      <c r="R27" s="23" t="s">
        <v>133</v>
      </c>
    </row>
    <row r="28" spans="1:18" s="8" customFormat="1" ht="28.5" customHeight="1" x14ac:dyDescent="0.25">
      <c r="A28" s="43" t="s">
        <v>68</v>
      </c>
      <c r="B28" s="46" t="s">
        <v>96</v>
      </c>
      <c r="C28" s="21" t="s">
        <v>11</v>
      </c>
      <c r="D28" s="21" t="s">
        <v>9</v>
      </c>
      <c r="E28" s="24">
        <f t="shared" ref="E28:E38" si="40">F28+G28</f>
        <v>137.1</v>
      </c>
      <c r="F28" s="22">
        <v>0</v>
      </c>
      <c r="G28" s="56">
        <v>137.1</v>
      </c>
      <c r="H28" s="24">
        <f t="shared" ref="H28:H38" si="41">I28+J28</f>
        <v>117.5</v>
      </c>
      <c r="I28" s="24">
        <v>0</v>
      </c>
      <c r="J28" s="24">
        <v>117.5</v>
      </c>
      <c r="K28" s="24">
        <f t="shared" ref="K28:K38" si="42">L28+M28</f>
        <v>117.4</v>
      </c>
      <c r="L28" s="24">
        <v>0</v>
      </c>
      <c r="M28" s="24">
        <v>117.4</v>
      </c>
      <c r="N28" s="24">
        <f t="shared" ref="N28:N38" si="43">O28+P28</f>
        <v>117.4</v>
      </c>
      <c r="O28" s="24">
        <v>0</v>
      </c>
      <c r="P28" s="24">
        <f t="shared" ref="P28:P38" si="44">M28</f>
        <v>117.4</v>
      </c>
      <c r="Q28" s="25">
        <f t="shared" ref="Q28:Q38" si="45">K28/H28</f>
        <v>0.99914893617021283</v>
      </c>
      <c r="R28" s="25">
        <f t="shared" ref="R28:R38" si="46">N28/H28</f>
        <v>0.99914893617021283</v>
      </c>
    </row>
    <row r="29" spans="1:18" s="8" customFormat="1" ht="30" customHeight="1" x14ac:dyDescent="0.25">
      <c r="A29" s="43" t="s">
        <v>69</v>
      </c>
      <c r="B29" s="47" t="s">
        <v>97</v>
      </c>
      <c r="C29" s="21" t="s">
        <v>11</v>
      </c>
      <c r="D29" s="21" t="s">
        <v>9</v>
      </c>
      <c r="E29" s="24">
        <f t="shared" si="40"/>
        <v>155.19999999999999</v>
      </c>
      <c r="F29" s="22">
        <v>0</v>
      </c>
      <c r="G29" s="56">
        <v>155.19999999999999</v>
      </c>
      <c r="H29" s="24">
        <f t="shared" si="41"/>
        <v>0</v>
      </c>
      <c r="I29" s="24">
        <v>0</v>
      </c>
      <c r="J29" s="24">
        <v>0</v>
      </c>
      <c r="K29" s="24">
        <f t="shared" si="42"/>
        <v>0</v>
      </c>
      <c r="L29" s="24">
        <v>0</v>
      </c>
      <c r="M29" s="24">
        <v>0</v>
      </c>
      <c r="N29" s="24">
        <f t="shared" si="43"/>
        <v>0</v>
      </c>
      <c r="O29" s="24">
        <v>0</v>
      </c>
      <c r="P29" s="24">
        <f t="shared" si="44"/>
        <v>0</v>
      </c>
      <c r="Q29" s="23" t="s">
        <v>133</v>
      </c>
      <c r="R29" s="23" t="s">
        <v>133</v>
      </c>
    </row>
    <row r="30" spans="1:18" s="8" customFormat="1" ht="28.5" customHeight="1" x14ac:dyDescent="0.25">
      <c r="A30" s="43" t="s">
        <v>70</v>
      </c>
      <c r="B30" s="47" t="s">
        <v>112</v>
      </c>
      <c r="C30" s="21" t="s">
        <v>11</v>
      </c>
      <c r="D30" s="21" t="s">
        <v>9</v>
      </c>
      <c r="E30" s="24">
        <f t="shared" si="40"/>
        <v>152.4</v>
      </c>
      <c r="F30" s="22">
        <v>0</v>
      </c>
      <c r="G30" s="56">
        <v>152.4</v>
      </c>
      <c r="H30" s="24">
        <f t="shared" si="41"/>
        <v>62.4</v>
      </c>
      <c r="I30" s="24">
        <v>0</v>
      </c>
      <c r="J30" s="24">
        <v>62.4</v>
      </c>
      <c r="K30" s="24">
        <f t="shared" si="42"/>
        <v>62.4</v>
      </c>
      <c r="L30" s="24">
        <v>0</v>
      </c>
      <c r="M30" s="24">
        <v>62.4</v>
      </c>
      <c r="N30" s="24">
        <f t="shared" si="43"/>
        <v>62.4</v>
      </c>
      <c r="O30" s="24">
        <v>0</v>
      </c>
      <c r="P30" s="24">
        <f t="shared" si="44"/>
        <v>62.4</v>
      </c>
      <c r="Q30" s="25">
        <f t="shared" si="45"/>
        <v>1</v>
      </c>
      <c r="R30" s="25">
        <f t="shared" si="46"/>
        <v>1</v>
      </c>
    </row>
    <row r="31" spans="1:18" s="8" customFormat="1" ht="30" customHeight="1" x14ac:dyDescent="0.25">
      <c r="A31" s="43" t="s">
        <v>71</v>
      </c>
      <c r="B31" s="47" t="s">
        <v>100</v>
      </c>
      <c r="C31" s="21" t="s">
        <v>11</v>
      </c>
      <c r="D31" s="21" t="s">
        <v>9</v>
      </c>
      <c r="E31" s="24">
        <f t="shared" si="40"/>
        <v>25.2</v>
      </c>
      <c r="F31" s="22">
        <v>0</v>
      </c>
      <c r="G31" s="56">
        <v>25.2</v>
      </c>
      <c r="H31" s="24">
        <f t="shared" si="41"/>
        <v>0</v>
      </c>
      <c r="I31" s="24">
        <v>0</v>
      </c>
      <c r="J31" s="24">
        <v>0</v>
      </c>
      <c r="K31" s="24">
        <f t="shared" si="42"/>
        <v>0</v>
      </c>
      <c r="L31" s="24">
        <v>0</v>
      </c>
      <c r="M31" s="24">
        <v>0</v>
      </c>
      <c r="N31" s="24">
        <f t="shared" si="43"/>
        <v>0</v>
      </c>
      <c r="O31" s="24">
        <v>0</v>
      </c>
      <c r="P31" s="24">
        <f t="shared" si="44"/>
        <v>0</v>
      </c>
      <c r="Q31" s="23" t="s">
        <v>133</v>
      </c>
      <c r="R31" s="23" t="s">
        <v>133</v>
      </c>
    </row>
    <row r="32" spans="1:18" s="8" customFormat="1" ht="28.5" customHeight="1" x14ac:dyDescent="0.25">
      <c r="A32" s="43" t="s">
        <v>72</v>
      </c>
      <c r="B32" s="48" t="s">
        <v>101</v>
      </c>
      <c r="C32" s="21" t="s">
        <v>11</v>
      </c>
      <c r="D32" s="21" t="s">
        <v>9</v>
      </c>
      <c r="E32" s="24">
        <f t="shared" si="40"/>
        <v>181.8</v>
      </c>
      <c r="F32" s="22">
        <v>0</v>
      </c>
      <c r="G32" s="56">
        <v>181.8</v>
      </c>
      <c r="H32" s="24">
        <f t="shared" si="41"/>
        <v>130</v>
      </c>
      <c r="I32" s="24">
        <v>0</v>
      </c>
      <c r="J32" s="24">
        <v>130</v>
      </c>
      <c r="K32" s="24">
        <f t="shared" si="42"/>
        <v>130</v>
      </c>
      <c r="L32" s="24">
        <v>0</v>
      </c>
      <c r="M32" s="24">
        <v>130</v>
      </c>
      <c r="N32" s="24">
        <f t="shared" si="43"/>
        <v>130</v>
      </c>
      <c r="O32" s="24">
        <v>0</v>
      </c>
      <c r="P32" s="24">
        <f t="shared" si="44"/>
        <v>130</v>
      </c>
      <c r="Q32" s="25">
        <f t="shared" si="45"/>
        <v>1</v>
      </c>
      <c r="R32" s="25">
        <f t="shared" si="46"/>
        <v>1</v>
      </c>
    </row>
    <row r="33" spans="1:18" s="8" customFormat="1" ht="30" customHeight="1" x14ac:dyDescent="0.25">
      <c r="A33" s="43" t="s">
        <v>73</v>
      </c>
      <c r="B33" s="48" t="s">
        <v>102</v>
      </c>
      <c r="C33" s="21" t="s">
        <v>11</v>
      </c>
      <c r="D33" s="21" t="s">
        <v>9</v>
      </c>
      <c r="E33" s="24">
        <f t="shared" si="40"/>
        <v>201.4</v>
      </c>
      <c r="F33" s="22">
        <v>0</v>
      </c>
      <c r="G33" s="56">
        <v>201.4</v>
      </c>
      <c r="H33" s="24">
        <f t="shared" si="41"/>
        <v>201.4</v>
      </c>
      <c r="I33" s="24">
        <v>0</v>
      </c>
      <c r="J33" s="24">
        <v>201.4</v>
      </c>
      <c r="K33" s="24">
        <f t="shared" si="42"/>
        <v>201.4</v>
      </c>
      <c r="L33" s="24">
        <v>0</v>
      </c>
      <c r="M33" s="24">
        <v>201.4</v>
      </c>
      <c r="N33" s="24">
        <f t="shared" si="43"/>
        <v>201.4</v>
      </c>
      <c r="O33" s="24">
        <v>0</v>
      </c>
      <c r="P33" s="24">
        <f t="shared" si="44"/>
        <v>201.4</v>
      </c>
      <c r="Q33" s="25">
        <f t="shared" si="45"/>
        <v>1</v>
      </c>
      <c r="R33" s="25">
        <f t="shared" si="46"/>
        <v>1</v>
      </c>
    </row>
    <row r="34" spans="1:18" s="8" customFormat="1" ht="28.5" customHeight="1" x14ac:dyDescent="0.25">
      <c r="A34" s="43" t="s">
        <v>74</v>
      </c>
      <c r="B34" s="48" t="s">
        <v>113</v>
      </c>
      <c r="C34" s="21" t="s">
        <v>11</v>
      </c>
      <c r="D34" s="21" t="s">
        <v>9</v>
      </c>
      <c r="E34" s="24">
        <f t="shared" si="40"/>
        <v>99</v>
      </c>
      <c r="F34" s="22">
        <v>0</v>
      </c>
      <c r="G34" s="56">
        <f>80.4+18.6</f>
        <v>99</v>
      </c>
      <c r="H34" s="24">
        <f t="shared" si="41"/>
        <v>18</v>
      </c>
      <c r="I34" s="24">
        <v>0</v>
      </c>
      <c r="J34" s="24">
        <v>18</v>
      </c>
      <c r="K34" s="24">
        <f t="shared" si="42"/>
        <v>18</v>
      </c>
      <c r="L34" s="24">
        <v>0</v>
      </c>
      <c r="M34" s="24">
        <v>18</v>
      </c>
      <c r="N34" s="24">
        <f t="shared" si="43"/>
        <v>18</v>
      </c>
      <c r="O34" s="24">
        <v>0</v>
      </c>
      <c r="P34" s="24">
        <f t="shared" si="44"/>
        <v>18</v>
      </c>
      <c r="Q34" s="25">
        <f t="shared" si="45"/>
        <v>1</v>
      </c>
      <c r="R34" s="25">
        <f t="shared" si="46"/>
        <v>1</v>
      </c>
    </row>
    <row r="35" spans="1:18" s="8" customFormat="1" ht="30" customHeight="1" x14ac:dyDescent="0.25">
      <c r="A35" s="43" t="s">
        <v>75</v>
      </c>
      <c r="B35" s="48" t="s">
        <v>103</v>
      </c>
      <c r="C35" s="21" t="s">
        <v>11</v>
      </c>
      <c r="D35" s="21" t="s">
        <v>9</v>
      </c>
      <c r="E35" s="24">
        <f t="shared" si="40"/>
        <v>87.4</v>
      </c>
      <c r="F35" s="22">
        <v>0</v>
      </c>
      <c r="G35" s="56">
        <v>87.4</v>
      </c>
      <c r="H35" s="24">
        <f t="shared" si="41"/>
        <v>27</v>
      </c>
      <c r="I35" s="24">
        <v>0</v>
      </c>
      <c r="J35" s="24">
        <v>27</v>
      </c>
      <c r="K35" s="24">
        <f t="shared" si="42"/>
        <v>27</v>
      </c>
      <c r="L35" s="24">
        <v>0</v>
      </c>
      <c r="M35" s="24">
        <v>27</v>
      </c>
      <c r="N35" s="24">
        <f t="shared" si="43"/>
        <v>27</v>
      </c>
      <c r="O35" s="24">
        <v>0</v>
      </c>
      <c r="P35" s="24">
        <f t="shared" si="44"/>
        <v>27</v>
      </c>
      <c r="Q35" s="25">
        <f t="shared" ref="Q35" si="47">K35/H35</f>
        <v>1</v>
      </c>
      <c r="R35" s="25">
        <f t="shared" ref="R35" si="48">N35/H35</f>
        <v>1</v>
      </c>
    </row>
    <row r="36" spans="1:18" s="8" customFormat="1" ht="28.5" customHeight="1" x14ac:dyDescent="0.25">
      <c r="A36" s="43" t="s">
        <v>76</v>
      </c>
      <c r="B36" s="48" t="s">
        <v>111</v>
      </c>
      <c r="C36" s="21" t="s">
        <v>11</v>
      </c>
      <c r="D36" s="21" t="s">
        <v>9</v>
      </c>
      <c r="E36" s="24">
        <f t="shared" si="40"/>
        <v>37.799999999999997</v>
      </c>
      <c r="F36" s="22">
        <v>0</v>
      </c>
      <c r="G36" s="56">
        <v>37.799999999999997</v>
      </c>
      <c r="H36" s="24">
        <f t="shared" si="41"/>
        <v>0</v>
      </c>
      <c r="I36" s="24">
        <v>0</v>
      </c>
      <c r="J36" s="24">
        <v>0</v>
      </c>
      <c r="K36" s="24">
        <f t="shared" si="42"/>
        <v>0</v>
      </c>
      <c r="L36" s="24">
        <v>0</v>
      </c>
      <c r="M36" s="24">
        <v>0</v>
      </c>
      <c r="N36" s="24">
        <f t="shared" si="43"/>
        <v>0</v>
      </c>
      <c r="O36" s="24">
        <v>0</v>
      </c>
      <c r="P36" s="24">
        <f t="shared" si="44"/>
        <v>0</v>
      </c>
      <c r="Q36" s="23" t="s">
        <v>133</v>
      </c>
      <c r="R36" s="23" t="s">
        <v>133</v>
      </c>
    </row>
    <row r="37" spans="1:18" s="8" customFormat="1" ht="30" customHeight="1" x14ac:dyDescent="0.25">
      <c r="A37" s="43" t="s">
        <v>77</v>
      </c>
      <c r="B37" s="47" t="s">
        <v>114</v>
      </c>
      <c r="C37" s="21" t="s">
        <v>11</v>
      </c>
      <c r="D37" s="21" t="s">
        <v>9</v>
      </c>
      <c r="E37" s="24">
        <f t="shared" si="40"/>
        <v>709.09999999999991</v>
      </c>
      <c r="F37" s="22">
        <v>0</v>
      </c>
      <c r="G37" s="56">
        <f>534.3+174.8</f>
        <v>709.09999999999991</v>
      </c>
      <c r="H37" s="24">
        <f t="shared" si="41"/>
        <v>696.8</v>
      </c>
      <c r="I37" s="24">
        <v>0</v>
      </c>
      <c r="J37" s="24">
        <v>696.8</v>
      </c>
      <c r="K37" s="24">
        <f t="shared" si="42"/>
        <v>696.4</v>
      </c>
      <c r="L37" s="24">
        <v>0</v>
      </c>
      <c r="M37" s="24">
        <v>696.4</v>
      </c>
      <c r="N37" s="24">
        <f t="shared" si="43"/>
        <v>696.4</v>
      </c>
      <c r="O37" s="24">
        <v>0</v>
      </c>
      <c r="P37" s="24">
        <f t="shared" si="44"/>
        <v>696.4</v>
      </c>
      <c r="Q37" s="25">
        <f t="shared" si="45"/>
        <v>0.99942594718714128</v>
      </c>
      <c r="R37" s="25">
        <f t="shared" si="46"/>
        <v>0.99942594718714128</v>
      </c>
    </row>
    <row r="38" spans="1:18" s="8" customFormat="1" ht="28.5" customHeight="1" x14ac:dyDescent="0.25">
      <c r="A38" s="43" t="s">
        <v>78</v>
      </c>
      <c r="B38" s="48" t="s">
        <v>107</v>
      </c>
      <c r="C38" s="21" t="s">
        <v>11</v>
      </c>
      <c r="D38" s="21" t="s">
        <v>9</v>
      </c>
      <c r="E38" s="24">
        <f t="shared" si="40"/>
        <v>125.9</v>
      </c>
      <c r="F38" s="22">
        <v>0</v>
      </c>
      <c r="G38" s="56">
        <v>125.9</v>
      </c>
      <c r="H38" s="24">
        <f t="shared" si="41"/>
        <v>125.9</v>
      </c>
      <c r="I38" s="24">
        <v>0</v>
      </c>
      <c r="J38" s="24">
        <v>125.9</v>
      </c>
      <c r="K38" s="24">
        <f t="shared" si="42"/>
        <v>125.9</v>
      </c>
      <c r="L38" s="24">
        <v>0</v>
      </c>
      <c r="M38" s="24">
        <v>125.9</v>
      </c>
      <c r="N38" s="24">
        <f t="shared" si="43"/>
        <v>125.9</v>
      </c>
      <c r="O38" s="24">
        <v>0</v>
      </c>
      <c r="P38" s="24">
        <f t="shared" si="44"/>
        <v>125.9</v>
      </c>
      <c r="Q38" s="25">
        <f t="shared" si="45"/>
        <v>1</v>
      </c>
      <c r="R38" s="25">
        <f t="shared" si="46"/>
        <v>1</v>
      </c>
    </row>
    <row r="39" spans="1:18" s="8" customFormat="1" ht="51.75" customHeight="1" x14ac:dyDescent="0.25">
      <c r="A39" s="40" t="s">
        <v>30</v>
      </c>
      <c r="B39" s="72" t="s">
        <v>58</v>
      </c>
      <c r="C39" s="72"/>
      <c r="D39" s="72"/>
      <c r="E39" s="31">
        <f t="shared" ref="E39:P39" si="49">E40+E53</f>
        <v>35838.600000000006</v>
      </c>
      <c r="F39" s="31">
        <f t="shared" si="49"/>
        <v>0</v>
      </c>
      <c r="G39" s="31">
        <f t="shared" si="49"/>
        <v>35838.600000000006</v>
      </c>
      <c r="H39" s="31">
        <f t="shared" si="49"/>
        <v>14383.2</v>
      </c>
      <c r="I39" s="31">
        <f t="shared" si="49"/>
        <v>0</v>
      </c>
      <c r="J39" s="31">
        <f t="shared" si="49"/>
        <v>14383.2</v>
      </c>
      <c r="K39" s="31">
        <f t="shared" si="49"/>
        <v>12992.199999999999</v>
      </c>
      <c r="L39" s="31">
        <f t="shared" si="49"/>
        <v>0</v>
      </c>
      <c r="M39" s="31">
        <f t="shared" si="49"/>
        <v>12992.199999999999</v>
      </c>
      <c r="N39" s="31">
        <f t="shared" si="49"/>
        <v>12992.199999999999</v>
      </c>
      <c r="O39" s="31">
        <f t="shared" si="49"/>
        <v>0</v>
      </c>
      <c r="P39" s="31">
        <f t="shared" si="49"/>
        <v>12992.199999999999</v>
      </c>
      <c r="Q39" s="27">
        <f>K39/H39</f>
        <v>0.90328994938539398</v>
      </c>
      <c r="R39" s="27">
        <f>N39/H39</f>
        <v>0.90328994938539398</v>
      </c>
    </row>
    <row r="40" spans="1:18" s="8" customFormat="1" ht="40.5" customHeight="1" x14ac:dyDescent="0.25">
      <c r="A40" s="40" t="s">
        <v>39</v>
      </c>
      <c r="B40" s="73" t="s">
        <v>59</v>
      </c>
      <c r="C40" s="73"/>
      <c r="D40" s="73"/>
      <c r="E40" s="26">
        <f>SUM(E41:E52)</f>
        <v>16975.600000000002</v>
      </c>
      <c r="F40" s="26">
        <f t="shared" ref="F40:P40" si="50">SUM(F41:F52)</f>
        <v>0</v>
      </c>
      <c r="G40" s="26">
        <f t="shared" si="50"/>
        <v>16975.600000000002</v>
      </c>
      <c r="H40" s="26">
        <f t="shared" si="50"/>
        <v>13024.7</v>
      </c>
      <c r="I40" s="26">
        <f t="shared" si="50"/>
        <v>0</v>
      </c>
      <c r="J40" s="26">
        <f t="shared" si="50"/>
        <v>13024.7</v>
      </c>
      <c r="K40" s="26">
        <f t="shared" si="50"/>
        <v>11633.699999999999</v>
      </c>
      <c r="L40" s="26">
        <f t="shared" si="50"/>
        <v>0</v>
      </c>
      <c r="M40" s="26">
        <f t="shared" si="50"/>
        <v>11633.699999999999</v>
      </c>
      <c r="N40" s="26">
        <f t="shared" si="50"/>
        <v>11633.699999999999</v>
      </c>
      <c r="O40" s="26">
        <f t="shared" si="50"/>
        <v>0</v>
      </c>
      <c r="P40" s="26">
        <f t="shared" si="50"/>
        <v>11633.699999999999</v>
      </c>
      <c r="Q40" s="27">
        <f>K40/H40</f>
        <v>0.89320291446252109</v>
      </c>
      <c r="R40" s="27">
        <f>N40/H40</f>
        <v>0.89320291446252109</v>
      </c>
    </row>
    <row r="41" spans="1:18" s="8" customFormat="1" ht="40.5" customHeight="1" x14ac:dyDescent="0.25">
      <c r="A41" s="52" t="s">
        <v>53</v>
      </c>
      <c r="B41" s="50" t="s">
        <v>96</v>
      </c>
      <c r="C41" s="51" t="s">
        <v>11</v>
      </c>
      <c r="D41" s="51" t="s">
        <v>9</v>
      </c>
      <c r="E41" s="26">
        <f>F41+G41</f>
        <v>1034.9000000000001</v>
      </c>
      <c r="F41" s="22">
        <v>0</v>
      </c>
      <c r="G41" s="57">
        <v>1034.9000000000001</v>
      </c>
      <c r="H41" s="24">
        <f>I41+J41</f>
        <v>1034.9000000000001</v>
      </c>
      <c r="I41" s="24">
        <v>0</v>
      </c>
      <c r="J41" s="24">
        <v>1034.9000000000001</v>
      </c>
      <c r="K41" s="24">
        <f>L41+M41</f>
        <v>0</v>
      </c>
      <c r="L41" s="24">
        <v>0</v>
      </c>
      <c r="M41" s="24">
        <v>0</v>
      </c>
      <c r="N41" s="24">
        <f>O41+P41</f>
        <v>0</v>
      </c>
      <c r="O41" s="24">
        <v>0</v>
      </c>
      <c r="P41" s="24">
        <f>M41</f>
        <v>0</v>
      </c>
      <c r="Q41" s="23">
        <v>0</v>
      </c>
      <c r="R41" s="23">
        <v>0</v>
      </c>
    </row>
    <row r="42" spans="1:18" s="8" customFormat="1" ht="40.5" customHeight="1" x14ac:dyDescent="0.25">
      <c r="A42" s="52" t="s">
        <v>79</v>
      </c>
      <c r="B42" s="48" t="s">
        <v>100</v>
      </c>
      <c r="C42" s="51" t="s">
        <v>11</v>
      </c>
      <c r="D42" s="51" t="s">
        <v>9</v>
      </c>
      <c r="E42" s="26">
        <f t="shared" ref="E42:E52" si="51">F42+G42</f>
        <v>833.9</v>
      </c>
      <c r="F42" s="22">
        <v>0</v>
      </c>
      <c r="G42" s="57">
        <v>833.9</v>
      </c>
      <c r="H42" s="24">
        <f t="shared" ref="H42:H51" si="52">I42+J42</f>
        <v>0</v>
      </c>
      <c r="I42" s="24">
        <v>0</v>
      </c>
      <c r="J42" s="24">
        <v>0</v>
      </c>
      <c r="K42" s="24">
        <f t="shared" ref="K42:K51" si="53">L42+M42</f>
        <v>0</v>
      </c>
      <c r="L42" s="24">
        <v>0</v>
      </c>
      <c r="M42" s="24">
        <v>0</v>
      </c>
      <c r="N42" s="24">
        <f t="shared" ref="N42:N52" si="54">O42+P42</f>
        <v>0</v>
      </c>
      <c r="O42" s="24">
        <v>0</v>
      </c>
      <c r="P42" s="24">
        <f t="shared" ref="P42:P51" si="55">M42</f>
        <v>0</v>
      </c>
      <c r="Q42" s="23" t="s">
        <v>133</v>
      </c>
      <c r="R42" s="23" t="s">
        <v>133</v>
      </c>
    </row>
    <row r="43" spans="1:18" s="8" customFormat="1" ht="40.5" customHeight="1" x14ac:dyDescent="0.25">
      <c r="A43" s="52" t="s">
        <v>80</v>
      </c>
      <c r="B43" s="48" t="s">
        <v>102</v>
      </c>
      <c r="C43" s="51" t="s">
        <v>11</v>
      </c>
      <c r="D43" s="51" t="s">
        <v>9</v>
      </c>
      <c r="E43" s="26">
        <f t="shared" si="51"/>
        <v>2641.9</v>
      </c>
      <c r="F43" s="22">
        <v>0</v>
      </c>
      <c r="G43" s="57">
        <v>2641.9</v>
      </c>
      <c r="H43" s="24">
        <f t="shared" si="52"/>
        <v>2600</v>
      </c>
      <c r="I43" s="24">
        <v>0</v>
      </c>
      <c r="J43" s="24">
        <v>2600</v>
      </c>
      <c r="K43" s="24">
        <f t="shared" si="53"/>
        <v>2600</v>
      </c>
      <c r="L43" s="24">
        <v>0</v>
      </c>
      <c r="M43" s="24">
        <v>2600</v>
      </c>
      <c r="N43" s="24">
        <f t="shared" si="54"/>
        <v>2600</v>
      </c>
      <c r="O43" s="24">
        <v>0</v>
      </c>
      <c r="P43" s="24">
        <f t="shared" si="55"/>
        <v>2600</v>
      </c>
      <c r="Q43" s="64">
        <f t="shared" ref="Q43" si="56">K43/H43</f>
        <v>1</v>
      </c>
      <c r="R43" s="64">
        <f t="shared" ref="R43" si="57">N43/H43</f>
        <v>1</v>
      </c>
    </row>
    <row r="44" spans="1:18" s="8" customFormat="1" ht="40.5" customHeight="1" x14ac:dyDescent="0.25">
      <c r="A44" s="52" t="s">
        <v>81</v>
      </c>
      <c r="B44" s="49" t="s">
        <v>115</v>
      </c>
      <c r="C44" s="51" t="s">
        <v>11</v>
      </c>
      <c r="D44" s="51" t="s">
        <v>9</v>
      </c>
      <c r="E44" s="26">
        <f t="shared" si="51"/>
        <v>4971</v>
      </c>
      <c r="F44" s="22">
        <v>0</v>
      </c>
      <c r="G44" s="58">
        <v>4971</v>
      </c>
      <c r="H44" s="24">
        <f t="shared" si="52"/>
        <v>3700</v>
      </c>
      <c r="I44" s="24">
        <v>0</v>
      </c>
      <c r="J44" s="24">
        <v>3700</v>
      </c>
      <c r="K44" s="24">
        <f t="shared" si="53"/>
        <v>3699.9</v>
      </c>
      <c r="L44" s="24">
        <v>0</v>
      </c>
      <c r="M44" s="24">
        <v>3699.9</v>
      </c>
      <c r="N44" s="24">
        <f t="shared" si="54"/>
        <v>3699.9</v>
      </c>
      <c r="O44" s="24">
        <v>0</v>
      </c>
      <c r="P44" s="24">
        <f t="shared" si="55"/>
        <v>3699.9</v>
      </c>
      <c r="Q44" s="32">
        <f t="shared" ref="Q44:Q47" si="58">K44/H44</f>
        <v>0.99997297297297305</v>
      </c>
      <c r="R44" s="32">
        <f t="shared" ref="R44:R47" si="59">N44/H44</f>
        <v>0.99997297297297305</v>
      </c>
    </row>
    <row r="45" spans="1:18" s="8" customFormat="1" ht="40.5" customHeight="1" x14ac:dyDescent="0.25">
      <c r="A45" s="52" t="s">
        <v>82</v>
      </c>
      <c r="B45" s="48" t="s">
        <v>113</v>
      </c>
      <c r="C45" s="51" t="s">
        <v>11</v>
      </c>
      <c r="D45" s="51" t="s">
        <v>9</v>
      </c>
      <c r="E45" s="26">
        <f t="shared" si="51"/>
        <v>1558.3</v>
      </c>
      <c r="F45" s="22">
        <v>0</v>
      </c>
      <c r="G45" s="57">
        <v>1558.3</v>
      </c>
      <c r="H45" s="24">
        <f t="shared" si="52"/>
        <v>792.4</v>
      </c>
      <c r="I45" s="24">
        <v>0</v>
      </c>
      <c r="J45" s="24">
        <v>792.4</v>
      </c>
      <c r="K45" s="24">
        <f t="shared" si="53"/>
        <v>792.4</v>
      </c>
      <c r="L45" s="24">
        <v>0</v>
      </c>
      <c r="M45" s="24">
        <v>792.4</v>
      </c>
      <c r="N45" s="24">
        <f t="shared" si="54"/>
        <v>792.4</v>
      </c>
      <c r="O45" s="24">
        <v>0</v>
      </c>
      <c r="P45" s="24">
        <f t="shared" si="55"/>
        <v>792.4</v>
      </c>
      <c r="Q45" s="32">
        <f t="shared" si="58"/>
        <v>1</v>
      </c>
      <c r="R45" s="32">
        <f t="shared" si="59"/>
        <v>1</v>
      </c>
    </row>
    <row r="46" spans="1:18" s="8" customFormat="1" ht="40.5" customHeight="1" x14ac:dyDescent="0.25">
      <c r="A46" s="52" t="s">
        <v>83</v>
      </c>
      <c r="B46" s="48" t="s">
        <v>103</v>
      </c>
      <c r="C46" s="51" t="s">
        <v>11</v>
      </c>
      <c r="D46" s="51" t="s">
        <v>9</v>
      </c>
      <c r="E46" s="26">
        <f t="shared" si="51"/>
        <v>705.6</v>
      </c>
      <c r="F46" s="22">
        <v>0</v>
      </c>
      <c r="G46" s="57">
        <v>705.6</v>
      </c>
      <c r="H46" s="24">
        <f t="shared" si="52"/>
        <v>0</v>
      </c>
      <c r="I46" s="24">
        <v>0</v>
      </c>
      <c r="J46" s="24">
        <v>0</v>
      </c>
      <c r="K46" s="24">
        <f t="shared" si="53"/>
        <v>0</v>
      </c>
      <c r="L46" s="24">
        <v>0</v>
      </c>
      <c r="M46" s="24">
        <v>0</v>
      </c>
      <c r="N46" s="24">
        <f t="shared" si="54"/>
        <v>0</v>
      </c>
      <c r="O46" s="24">
        <v>0</v>
      </c>
      <c r="P46" s="24">
        <f t="shared" si="55"/>
        <v>0</v>
      </c>
      <c r="Q46" s="23" t="s">
        <v>133</v>
      </c>
      <c r="R46" s="23" t="s">
        <v>133</v>
      </c>
    </row>
    <row r="47" spans="1:18" s="8" customFormat="1" ht="40.5" customHeight="1" x14ac:dyDescent="0.25">
      <c r="A47" s="52" t="s">
        <v>84</v>
      </c>
      <c r="B47" s="48" t="s">
        <v>111</v>
      </c>
      <c r="C47" s="51" t="s">
        <v>11</v>
      </c>
      <c r="D47" s="51" t="s">
        <v>9</v>
      </c>
      <c r="E47" s="26">
        <f t="shared" si="51"/>
        <v>1335.4</v>
      </c>
      <c r="F47" s="22">
        <v>0</v>
      </c>
      <c r="G47" s="57">
        <v>1335.4</v>
      </c>
      <c r="H47" s="24">
        <f t="shared" si="52"/>
        <v>1200</v>
      </c>
      <c r="I47" s="24">
        <v>0</v>
      </c>
      <c r="J47" s="24">
        <v>1200</v>
      </c>
      <c r="K47" s="24">
        <f t="shared" si="53"/>
        <v>1200</v>
      </c>
      <c r="L47" s="24">
        <v>0</v>
      </c>
      <c r="M47" s="24">
        <v>1200</v>
      </c>
      <c r="N47" s="24">
        <f t="shared" si="54"/>
        <v>1200</v>
      </c>
      <c r="O47" s="24">
        <v>0</v>
      </c>
      <c r="P47" s="24">
        <f t="shared" si="55"/>
        <v>1200</v>
      </c>
      <c r="Q47" s="32">
        <f t="shared" si="58"/>
        <v>1</v>
      </c>
      <c r="R47" s="32">
        <f t="shared" si="59"/>
        <v>1</v>
      </c>
    </row>
    <row r="48" spans="1:18" s="8" customFormat="1" ht="40.5" customHeight="1" x14ac:dyDescent="0.25">
      <c r="A48" s="52" t="s">
        <v>85</v>
      </c>
      <c r="B48" s="48" t="s">
        <v>104</v>
      </c>
      <c r="C48" s="51" t="s">
        <v>11</v>
      </c>
      <c r="D48" s="51" t="s">
        <v>9</v>
      </c>
      <c r="E48" s="26">
        <f t="shared" si="51"/>
        <v>1707.1</v>
      </c>
      <c r="F48" s="22">
        <v>0</v>
      </c>
      <c r="G48" s="57">
        <v>1707.1</v>
      </c>
      <c r="H48" s="24">
        <f t="shared" si="52"/>
        <v>1707.1</v>
      </c>
      <c r="I48" s="24">
        <v>0</v>
      </c>
      <c r="J48" s="24">
        <v>1707.1</v>
      </c>
      <c r="K48" s="24">
        <f t="shared" si="53"/>
        <v>1691.8</v>
      </c>
      <c r="L48" s="24">
        <v>0</v>
      </c>
      <c r="M48" s="24">
        <v>1691.8</v>
      </c>
      <c r="N48" s="24">
        <f t="shared" si="54"/>
        <v>1691.8</v>
      </c>
      <c r="O48" s="24">
        <v>0</v>
      </c>
      <c r="P48" s="24">
        <f t="shared" si="55"/>
        <v>1691.8</v>
      </c>
      <c r="Q48" s="32">
        <f t="shared" ref="Q48" si="60">K48/H48</f>
        <v>0.99103743190205618</v>
      </c>
      <c r="R48" s="32">
        <f t="shared" ref="R48" si="61">N48/H48</f>
        <v>0.99103743190205618</v>
      </c>
    </row>
    <row r="49" spans="1:18" s="8" customFormat="1" ht="40.5" customHeight="1" x14ac:dyDescent="0.25">
      <c r="A49" s="52" t="s">
        <v>86</v>
      </c>
      <c r="B49" s="48" t="s">
        <v>105</v>
      </c>
      <c r="C49" s="51" t="s">
        <v>11</v>
      </c>
      <c r="D49" s="51" t="s">
        <v>9</v>
      </c>
      <c r="E49" s="26">
        <f t="shared" si="51"/>
        <v>799.7</v>
      </c>
      <c r="F49" s="22">
        <v>0</v>
      </c>
      <c r="G49" s="57">
        <v>799.7</v>
      </c>
      <c r="H49" s="24">
        <f t="shared" si="52"/>
        <v>699.7</v>
      </c>
      <c r="I49" s="24">
        <v>0</v>
      </c>
      <c r="J49" s="24">
        <v>699.7</v>
      </c>
      <c r="K49" s="24">
        <f t="shared" si="53"/>
        <v>359.2</v>
      </c>
      <c r="L49" s="24">
        <v>0</v>
      </c>
      <c r="M49" s="24">
        <v>359.2</v>
      </c>
      <c r="N49" s="24">
        <f t="shared" si="54"/>
        <v>359.2</v>
      </c>
      <c r="O49" s="24">
        <v>0</v>
      </c>
      <c r="P49" s="24">
        <f t="shared" si="55"/>
        <v>359.2</v>
      </c>
      <c r="Q49" s="32">
        <f t="shared" ref="Q49" si="62">K49/H49</f>
        <v>0.51336286980134338</v>
      </c>
      <c r="R49" s="32">
        <f t="shared" ref="R49" si="63">N49/H49</f>
        <v>0.51336286980134338</v>
      </c>
    </row>
    <row r="50" spans="1:18" s="8" customFormat="1" ht="40.5" customHeight="1" x14ac:dyDescent="0.25">
      <c r="A50" s="52" t="s">
        <v>87</v>
      </c>
      <c r="B50" s="48" t="s">
        <v>106</v>
      </c>
      <c r="C50" s="51" t="s">
        <v>11</v>
      </c>
      <c r="D50" s="51" t="s">
        <v>9</v>
      </c>
      <c r="E50" s="26">
        <f t="shared" si="51"/>
        <v>692.6</v>
      </c>
      <c r="F50" s="22">
        <v>0</v>
      </c>
      <c r="G50" s="57">
        <v>692.6</v>
      </c>
      <c r="H50" s="24">
        <f t="shared" si="52"/>
        <v>692.6</v>
      </c>
      <c r="I50" s="24">
        <v>0</v>
      </c>
      <c r="J50" s="24">
        <v>692.6</v>
      </c>
      <c r="K50" s="24">
        <f t="shared" si="53"/>
        <v>692.6</v>
      </c>
      <c r="L50" s="24">
        <v>0</v>
      </c>
      <c r="M50" s="24">
        <v>692.6</v>
      </c>
      <c r="N50" s="24">
        <f t="shared" si="54"/>
        <v>692.6</v>
      </c>
      <c r="O50" s="24">
        <v>0</v>
      </c>
      <c r="P50" s="24">
        <f t="shared" si="55"/>
        <v>692.6</v>
      </c>
      <c r="Q50" s="32">
        <f t="shared" ref="Q50" si="64">K50/H50</f>
        <v>1</v>
      </c>
      <c r="R50" s="32">
        <f t="shared" ref="R50" si="65">N50/H50</f>
        <v>1</v>
      </c>
    </row>
    <row r="51" spans="1:18" s="8" customFormat="1" ht="40.5" customHeight="1" x14ac:dyDescent="0.25">
      <c r="A51" s="52" t="s">
        <v>88</v>
      </c>
      <c r="B51" s="48" t="s">
        <v>108</v>
      </c>
      <c r="C51" s="51" t="s">
        <v>11</v>
      </c>
      <c r="D51" s="51" t="s">
        <v>9</v>
      </c>
      <c r="E51" s="26">
        <f t="shared" si="51"/>
        <v>695.2</v>
      </c>
      <c r="F51" s="22">
        <v>0</v>
      </c>
      <c r="G51" s="57">
        <v>695.2</v>
      </c>
      <c r="H51" s="24">
        <f t="shared" si="52"/>
        <v>598</v>
      </c>
      <c r="I51" s="24">
        <v>0</v>
      </c>
      <c r="J51" s="24">
        <v>598</v>
      </c>
      <c r="K51" s="24">
        <f t="shared" si="53"/>
        <v>597.79999999999995</v>
      </c>
      <c r="L51" s="24">
        <v>0</v>
      </c>
      <c r="M51" s="24">
        <v>597.79999999999995</v>
      </c>
      <c r="N51" s="24">
        <f t="shared" si="54"/>
        <v>597.79999999999995</v>
      </c>
      <c r="O51" s="24">
        <v>0</v>
      </c>
      <c r="P51" s="24">
        <f t="shared" si="55"/>
        <v>597.79999999999995</v>
      </c>
      <c r="Q51" s="32">
        <f t="shared" ref="Q51" si="66">K51/H51</f>
        <v>0.99966555183946482</v>
      </c>
      <c r="R51" s="32">
        <f t="shared" ref="R51" si="67">N51/H51</f>
        <v>0.99966555183946482</v>
      </c>
    </row>
    <row r="52" spans="1:18" s="8" customFormat="1" ht="40.5" customHeight="1" x14ac:dyDescent="0.25">
      <c r="A52" s="52" t="s">
        <v>125</v>
      </c>
      <c r="B52" s="48" t="s">
        <v>126</v>
      </c>
      <c r="C52" s="51" t="s">
        <v>11</v>
      </c>
      <c r="D52" s="51" t="s">
        <v>11</v>
      </c>
      <c r="E52" s="26">
        <f t="shared" si="51"/>
        <v>0</v>
      </c>
      <c r="F52" s="22"/>
      <c r="G52" s="24">
        <v>0</v>
      </c>
      <c r="H52" s="24">
        <f t="shared" ref="H52" si="68">I52+J52</f>
        <v>0</v>
      </c>
      <c r="I52" s="24">
        <v>0</v>
      </c>
      <c r="J52" s="24">
        <v>0</v>
      </c>
      <c r="K52" s="24">
        <f t="shared" ref="K52" si="69">L52+M52</f>
        <v>0</v>
      </c>
      <c r="L52" s="24">
        <v>0</v>
      </c>
      <c r="M52" s="24">
        <v>0</v>
      </c>
      <c r="N52" s="24">
        <f t="shared" si="54"/>
        <v>0</v>
      </c>
      <c r="O52" s="24">
        <v>0</v>
      </c>
      <c r="P52" s="24">
        <f t="shared" ref="P52" si="70">M52</f>
        <v>0</v>
      </c>
      <c r="Q52" s="23" t="s">
        <v>133</v>
      </c>
      <c r="R52" s="23" t="s">
        <v>133</v>
      </c>
    </row>
    <row r="53" spans="1:18" s="8" customFormat="1" ht="31.5" customHeight="1" x14ac:dyDescent="0.25">
      <c r="A53" s="40" t="s">
        <v>54</v>
      </c>
      <c r="B53" s="71" t="s">
        <v>60</v>
      </c>
      <c r="C53" s="71"/>
      <c r="D53" s="71"/>
      <c r="E53" s="26">
        <f>SUM(E54:E57)</f>
        <v>18863</v>
      </c>
      <c r="F53" s="26">
        <f t="shared" ref="F53:P53" si="71">SUM(F54:F57)</f>
        <v>0</v>
      </c>
      <c r="G53" s="26">
        <f t="shared" si="71"/>
        <v>18863</v>
      </c>
      <c r="H53" s="26">
        <f t="shared" si="71"/>
        <v>1358.5</v>
      </c>
      <c r="I53" s="26">
        <f t="shared" si="71"/>
        <v>0</v>
      </c>
      <c r="J53" s="26">
        <f t="shared" si="71"/>
        <v>1358.5</v>
      </c>
      <c r="K53" s="26">
        <f t="shared" si="71"/>
        <v>1358.5</v>
      </c>
      <c r="L53" s="26">
        <f t="shared" si="71"/>
        <v>0</v>
      </c>
      <c r="M53" s="26">
        <f t="shared" si="71"/>
        <v>1358.5</v>
      </c>
      <c r="N53" s="26">
        <f t="shared" si="71"/>
        <v>1358.5</v>
      </c>
      <c r="O53" s="26">
        <f t="shared" si="71"/>
        <v>0</v>
      </c>
      <c r="P53" s="26">
        <f t="shared" si="71"/>
        <v>1358.5</v>
      </c>
      <c r="Q53" s="33">
        <v>0</v>
      </c>
      <c r="R53" s="33">
        <v>0</v>
      </c>
    </row>
    <row r="54" spans="1:18" s="8" customFormat="1" ht="47.25" x14ac:dyDescent="0.25">
      <c r="A54" s="40" t="s">
        <v>55</v>
      </c>
      <c r="B54" s="50" t="s">
        <v>118</v>
      </c>
      <c r="C54" s="51" t="s">
        <v>11</v>
      </c>
      <c r="D54" s="51" t="s">
        <v>9</v>
      </c>
      <c r="E54" s="24">
        <f>F54+G54</f>
        <v>2027.6</v>
      </c>
      <c r="F54" s="22">
        <v>0</v>
      </c>
      <c r="G54" s="59">
        <v>2027.6</v>
      </c>
      <c r="H54" s="24">
        <f>J54</f>
        <v>1358.5</v>
      </c>
      <c r="I54" s="22">
        <v>0</v>
      </c>
      <c r="J54" s="35">
        <v>1358.5</v>
      </c>
      <c r="K54" s="24">
        <f t="shared" ref="K54" si="72">L54+M54</f>
        <v>1358.5</v>
      </c>
      <c r="L54" s="22">
        <v>0</v>
      </c>
      <c r="M54" s="22">
        <v>1358.5</v>
      </c>
      <c r="N54" s="24">
        <f t="shared" ref="N54" si="73">O54+P54</f>
        <v>1358.5</v>
      </c>
      <c r="O54" s="24">
        <v>0</v>
      </c>
      <c r="P54" s="24">
        <f t="shared" ref="P54" si="74">M54</f>
        <v>1358.5</v>
      </c>
      <c r="Q54" s="32">
        <f t="shared" ref="Q54" si="75">K54/H54</f>
        <v>1</v>
      </c>
      <c r="R54" s="32">
        <f t="shared" ref="R54" si="76">N54/H54</f>
        <v>1</v>
      </c>
    </row>
    <row r="55" spans="1:18" s="8" customFormat="1" ht="47.25" x14ac:dyDescent="0.25">
      <c r="A55" s="40" t="s">
        <v>116</v>
      </c>
      <c r="B55" s="50" t="s">
        <v>127</v>
      </c>
      <c r="C55" s="51" t="s">
        <v>11</v>
      </c>
      <c r="D55" s="51" t="s">
        <v>9</v>
      </c>
      <c r="E55" s="24">
        <f>F55+G55</f>
        <v>9995.5</v>
      </c>
      <c r="F55" s="22">
        <v>0</v>
      </c>
      <c r="G55" s="59">
        <v>9995.5</v>
      </c>
      <c r="H55" s="24">
        <f>J55</f>
        <v>0</v>
      </c>
      <c r="I55" s="22">
        <v>0</v>
      </c>
      <c r="J55" s="35">
        <v>0</v>
      </c>
      <c r="K55" s="22">
        <v>0</v>
      </c>
      <c r="L55" s="22">
        <v>0</v>
      </c>
      <c r="M55" s="22">
        <v>0</v>
      </c>
      <c r="N55" s="22">
        <v>0</v>
      </c>
      <c r="O55" s="22">
        <v>0</v>
      </c>
      <c r="P55" s="22">
        <v>0</v>
      </c>
      <c r="Q55" s="23" t="s">
        <v>133</v>
      </c>
      <c r="R55" s="23" t="s">
        <v>133</v>
      </c>
    </row>
    <row r="56" spans="1:18" s="8" customFormat="1" ht="63" x14ac:dyDescent="0.25">
      <c r="A56" s="40" t="s">
        <v>117</v>
      </c>
      <c r="B56" s="50" t="s">
        <v>128</v>
      </c>
      <c r="C56" s="51" t="s">
        <v>11</v>
      </c>
      <c r="D56" s="51" t="s">
        <v>9</v>
      </c>
      <c r="E56" s="24">
        <f>F56+G56</f>
        <v>2329.9</v>
      </c>
      <c r="F56" s="22">
        <v>0</v>
      </c>
      <c r="G56" s="59">
        <v>2329.9</v>
      </c>
      <c r="H56" s="24">
        <f>J56</f>
        <v>0</v>
      </c>
      <c r="I56" s="22">
        <v>0</v>
      </c>
      <c r="J56" s="35">
        <v>0</v>
      </c>
      <c r="K56" s="22">
        <v>0</v>
      </c>
      <c r="L56" s="22">
        <v>0</v>
      </c>
      <c r="M56" s="22">
        <v>0</v>
      </c>
      <c r="N56" s="22">
        <v>0</v>
      </c>
      <c r="O56" s="22">
        <v>0</v>
      </c>
      <c r="P56" s="22">
        <v>0</v>
      </c>
      <c r="Q56" s="23" t="s">
        <v>133</v>
      </c>
      <c r="R56" s="23" t="s">
        <v>133</v>
      </c>
    </row>
    <row r="57" spans="1:18" s="8" customFormat="1" ht="63" x14ac:dyDescent="0.25">
      <c r="A57" s="40" t="s">
        <v>146</v>
      </c>
      <c r="B57" s="50" t="s">
        <v>147</v>
      </c>
      <c r="C57" s="51" t="s">
        <v>11</v>
      </c>
      <c r="D57" s="51" t="s">
        <v>9</v>
      </c>
      <c r="E57" s="24">
        <f>F57+G57</f>
        <v>4510</v>
      </c>
      <c r="F57" s="22">
        <v>0</v>
      </c>
      <c r="G57" s="59">
        <v>4510</v>
      </c>
      <c r="H57" s="24">
        <f>J57</f>
        <v>0</v>
      </c>
      <c r="I57" s="22">
        <v>0</v>
      </c>
      <c r="J57" s="35">
        <v>0</v>
      </c>
      <c r="K57" s="22">
        <v>0</v>
      </c>
      <c r="L57" s="22">
        <v>0</v>
      </c>
      <c r="M57" s="22">
        <v>0</v>
      </c>
      <c r="N57" s="22">
        <v>0</v>
      </c>
      <c r="O57" s="22">
        <v>0</v>
      </c>
      <c r="P57" s="22">
        <v>0</v>
      </c>
      <c r="Q57" s="23" t="s">
        <v>133</v>
      </c>
      <c r="R57" s="23" t="s">
        <v>133</v>
      </c>
    </row>
    <row r="58" spans="1:18" s="8" customFormat="1" ht="30.75" customHeight="1" x14ac:dyDescent="0.25">
      <c r="A58" s="40" t="s">
        <v>89</v>
      </c>
      <c r="B58" s="72" t="s">
        <v>61</v>
      </c>
      <c r="C58" s="72"/>
      <c r="D58" s="72"/>
      <c r="E58" s="26">
        <f>E59</f>
        <v>5824.9000000000015</v>
      </c>
      <c r="F58" s="26">
        <f t="shared" ref="F58:P58" si="77">F59</f>
        <v>0</v>
      </c>
      <c r="G58" s="26">
        <f t="shared" si="77"/>
        <v>5824.9000000000015</v>
      </c>
      <c r="H58" s="26">
        <f t="shared" si="77"/>
        <v>4207.8999999999996</v>
      </c>
      <c r="I58" s="26">
        <f t="shared" si="77"/>
        <v>0</v>
      </c>
      <c r="J58" s="26">
        <f t="shared" si="77"/>
        <v>4207.8999999999996</v>
      </c>
      <c r="K58" s="26">
        <f t="shared" si="77"/>
        <v>4207.8</v>
      </c>
      <c r="L58" s="26">
        <f t="shared" si="77"/>
        <v>0</v>
      </c>
      <c r="M58" s="26">
        <f t="shared" si="77"/>
        <v>4207.8</v>
      </c>
      <c r="N58" s="26">
        <f t="shared" si="77"/>
        <v>4207.8</v>
      </c>
      <c r="O58" s="26">
        <f t="shared" si="77"/>
        <v>0</v>
      </c>
      <c r="P58" s="26">
        <f t="shared" si="77"/>
        <v>4207.8</v>
      </c>
      <c r="Q58" s="33">
        <f>K58/H58</f>
        <v>0.99997623517669154</v>
      </c>
      <c r="R58" s="33">
        <f>N58/H58</f>
        <v>0.99997623517669154</v>
      </c>
    </row>
    <row r="59" spans="1:18" s="8" customFormat="1" ht="82.5" x14ac:dyDescent="0.25">
      <c r="A59" s="40" t="s">
        <v>90</v>
      </c>
      <c r="B59" s="34" t="s">
        <v>32</v>
      </c>
      <c r="C59" s="21" t="s">
        <v>33</v>
      </c>
      <c r="D59" s="21" t="s">
        <v>33</v>
      </c>
      <c r="E59" s="24">
        <f t="shared" ref="E59" si="78">F59+G59</f>
        <v>5824.9000000000015</v>
      </c>
      <c r="F59" s="22">
        <v>0</v>
      </c>
      <c r="G59" s="60">
        <f>7947.7+4754.5-7536.4+659.1</f>
        <v>5824.9000000000015</v>
      </c>
      <c r="H59" s="24">
        <f>I59+J59</f>
        <v>4207.8999999999996</v>
      </c>
      <c r="I59" s="22">
        <v>0</v>
      </c>
      <c r="J59" s="35">
        <v>4207.8999999999996</v>
      </c>
      <c r="K59" s="22">
        <f>L59+M59</f>
        <v>4207.8</v>
      </c>
      <c r="L59" s="22">
        <v>0</v>
      </c>
      <c r="M59" s="22">
        <v>4207.8</v>
      </c>
      <c r="N59" s="22">
        <f>O59+P59</f>
        <v>4207.8</v>
      </c>
      <c r="O59" s="22">
        <v>0</v>
      </c>
      <c r="P59" s="22">
        <f>M59</f>
        <v>4207.8</v>
      </c>
      <c r="Q59" s="25">
        <f>K59/H59</f>
        <v>0.99997623517669154</v>
      </c>
      <c r="R59" s="25">
        <f>N59/H59</f>
        <v>0.99997623517669154</v>
      </c>
    </row>
    <row r="60" spans="1:18" s="8" customFormat="1" ht="26.25" customHeight="1" x14ac:dyDescent="0.25">
      <c r="A60" s="40" t="s">
        <v>91</v>
      </c>
      <c r="B60" s="72" t="s">
        <v>62</v>
      </c>
      <c r="C60" s="72"/>
      <c r="D60" s="72"/>
      <c r="E60" s="26">
        <f t="shared" ref="E60:P60" si="79">SUM(E61:E61)</f>
        <v>3156.4</v>
      </c>
      <c r="F60" s="26">
        <f t="shared" si="79"/>
        <v>0</v>
      </c>
      <c r="G60" s="26">
        <f t="shared" si="79"/>
        <v>3156.4</v>
      </c>
      <c r="H60" s="26">
        <f t="shared" si="79"/>
        <v>3156.4</v>
      </c>
      <c r="I60" s="26">
        <f t="shared" si="79"/>
        <v>0</v>
      </c>
      <c r="J60" s="26">
        <f t="shared" si="79"/>
        <v>3156.4</v>
      </c>
      <c r="K60" s="26">
        <f t="shared" si="79"/>
        <v>3156.4</v>
      </c>
      <c r="L60" s="26">
        <f t="shared" si="79"/>
        <v>0</v>
      </c>
      <c r="M60" s="26">
        <f t="shared" si="79"/>
        <v>3156.4</v>
      </c>
      <c r="N60" s="26">
        <f t="shared" si="79"/>
        <v>3156.4</v>
      </c>
      <c r="O60" s="26">
        <f t="shared" si="79"/>
        <v>0</v>
      </c>
      <c r="P60" s="26">
        <f t="shared" si="79"/>
        <v>3156.4</v>
      </c>
      <c r="Q60" s="33">
        <v>0</v>
      </c>
      <c r="R60" s="33">
        <v>0</v>
      </c>
    </row>
    <row r="61" spans="1:18" s="8" customFormat="1" ht="33" x14ac:dyDescent="0.25">
      <c r="A61" s="40" t="s">
        <v>92</v>
      </c>
      <c r="B61" s="50" t="s">
        <v>129</v>
      </c>
      <c r="C61" s="21" t="s">
        <v>11</v>
      </c>
      <c r="D61" s="51" t="s">
        <v>1</v>
      </c>
      <c r="E61" s="24">
        <f t="shared" ref="E61" si="80">SUM(F61:G61)</f>
        <v>3156.4</v>
      </c>
      <c r="F61" s="22">
        <v>0</v>
      </c>
      <c r="G61" s="59">
        <v>3156.4</v>
      </c>
      <c r="H61" s="24">
        <f t="shared" ref="H61" si="81">I61+J61</f>
        <v>3156.4</v>
      </c>
      <c r="I61" s="24">
        <v>0</v>
      </c>
      <c r="J61" s="24">
        <v>3156.4</v>
      </c>
      <c r="K61" s="24">
        <f t="shared" ref="K61" si="82">L61+M61</f>
        <v>3156.4</v>
      </c>
      <c r="L61" s="24">
        <v>0</v>
      </c>
      <c r="M61" s="24">
        <v>3156.4</v>
      </c>
      <c r="N61" s="24">
        <f t="shared" ref="N61" si="83">O61+P61</f>
        <v>3156.4</v>
      </c>
      <c r="O61" s="24">
        <v>0</v>
      </c>
      <c r="P61" s="24">
        <f>M61</f>
        <v>3156.4</v>
      </c>
      <c r="Q61" s="25">
        <f>K61/H61</f>
        <v>1</v>
      </c>
      <c r="R61" s="25">
        <f>N61/H61</f>
        <v>1</v>
      </c>
    </row>
    <row r="62" spans="1:18" s="8" customFormat="1" ht="21.75" hidden="1" customHeight="1" x14ac:dyDescent="0.25">
      <c r="A62" s="40" t="s">
        <v>93</v>
      </c>
      <c r="B62" s="72" t="s">
        <v>63</v>
      </c>
      <c r="C62" s="72"/>
      <c r="D62" s="72"/>
      <c r="E62" s="26">
        <f>SUM(E63:E64)</f>
        <v>0</v>
      </c>
      <c r="F62" s="26">
        <f t="shared" ref="F62:P62" si="84">SUM(F63:F64)</f>
        <v>0</v>
      </c>
      <c r="G62" s="26">
        <f t="shared" si="84"/>
        <v>0</v>
      </c>
      <c r="H62" s="26">
        <f t="shared" si="84"/>
        <v>0</v>
      </c>
      <c r="I62" s="26">
        <f t="shared" si="84"/>
        <v>0</v>
      </c>
      <c r="J62" s="26">
        <f t="shared" si="84"/>
        <v>0</v>
      </c>
      <c r="K62" s="26">
        <f t="shared" si="84"/>
        <v>0</v>
      </c>
      <c r="L62" s="26">
        <f t="shared" si="84"/>
        <v>0</v>
      </c>
      <c r="M62" s="26">
        <f t="shared" si="84"/>
        <v>0</v>
      </c>
      <c r="N62" s="26">
        <f t="shared" si="84"/>
        <v>0</v>
      </c>
      <c r="O62" s="26">
        <f t="shared" si="84"/>
        <v>0</v>
      </c>
      <c r="P62" s="26">
        <f t="shared" si="84"/>
        <v>0</v>
      </c>
      <c r="Q62" s="33" t="e">
        <f>K62/H62</f>
        <v>#DIV/0!</v>
      </c>
      <c r="R62" s="33" t="e">
        <f>N62/H62</f>
        <v>#DIV/0!</v>
      </c>
    </row>
    <row r="63" spans="1:18" s="8" customFormat="1" ht="47.25" hidden="1" customHeight="1" x14ac:dyDescent="0.25">
      <c r="A63" s="40" t="s">
        <v>94</v>
      </c>
      <c r="B63" s="50" t="s">
        <v>119</v>
      </c>
      <c r="C63" s="51" t="s">
        <v>11</v>
      </c>
      <c r="D63" s="51" t="s">
        <v>1</v>
      </c>
      <c r="E63" s="24">
        <f t="shared" ref="E63:E67" si="85">F63+G63</f>
        <v>0</v>
      </c>
      <c r="F63" s="22">
        <v>0</v>
      </c>
      <c r="G63" s="53">
        <v>0</v>
      </c>
      <c r="H63" s="24">
        <f t="shared" ref="H63:H67" si="86">I63+J63</f>
        <v>0</v>
      </c>
      <c r="I63" s="24">
        <v>0</v>
      </c>
      <c r="J63" s="35">
        <v>0</v>
      </c>
      <c r="K63" s="24">
        <v>0</v>
      </c>
      <c r="L63" s="35">
        <v>0</v>
      </c>
      <c r="M63" s="36">
        <v>0</v>
      </c>
      <c r="N63" s="24">
        <f t="shared" ref="N63:N67" si="87">O63+P63</f>
        <v>0</v>
      </c>
      <c r="O63" s="35">
        <v>0</v>
      </c>
      <c r="P63" s="36">
        <f t="shared" ref="P63:P67" si="88">M63</f>
        <v>0</v>
      </c>
      <c r="Q63" s="25">
        <v>0</v>
      </c>
      <c r="R63" s="25">
        <v>0</v>
      </c>
    </row>
    <row r="64" spans="1:18" s="8" customFormat="1" ht="47.25" hidden="1" customHeight="1" x14ac:dyDescent="0.25">
      <c r="A64" s="40" t="s">
        <v>121</v>
      </c>
      <c r="B64" s="50" t="s">
        <v>120</v>
      </c>
      <c r="C64" s="51" t="s">
        <v>11</v>
      </c>
      <c r="D64" s="51" t="s">
        <v>1</v>
      </c>
      <c r="E64" s="24">
        <f t="shared" ref="E64" si="89">F64+G64</f>
        <v>0</v>
      </c>
      <c r="F64" s="22">
        <v>0</v>
      </c>
      <c r="G64" s="53">
        <v>0</v>
      </c>
      <c r="H64" s="24">
        <f t="shared" ref="H64" si="90">I64+J64</f>
        <v>0</v>
      </c>
      <c r="I64" s="24">
        <v>0</v>
      </c>
      <c r="J64" s="35">
        <v>0</v>
      </c>
      <c r="K64" s="24">
        <f>M64</f>
        <v>0</v>
      </c>
      <c r="L64" s="35">
        <v>0</v>
      </c>
      <c r="M64" s="36">
        <v>0</v>
      </c>
      <c r="N64" s="24">
        <f t="shared" ref="N64" si="91">O64+P64</f>
        <v>0</v>
      </c>
      <c r="O64" s="35">
        <v>0</v>
      </c>
      <c r="P64" s="36">
        <v>0</v>
      </c>
      <c r="Q64" s="25" t="e">
        <f>K64/H64</f>
        <v>#DIV/0!</v>
      </c>
      <c r="R64" s="25" t="e">
        <f>N64/H64</f>
        <v>#DIV/0!</v>
      </c>
    </row>
    <row r="65" spans="1:18" s="8" customFormat="1" ht="26.25" customHeight="1" x14ac:dyDescent="0.25">
      <c r="A65" s="40" t="s">
        <v>131</v>
      </c>
      <c r="B65" s="72" t="s">
        <v>64</v>
      </c>
      <c r="C65" s="72"/>
      <c r="D65" s="72"/>
      <c r="E65" s="26">
        <f>SUM(E66:E67)</f>
        <v>1608</v>
      </c>
      <c r="F65" s="26">
        <f t="shared" ref="F65:P65" si="92">SUM(F66:F67)</f>
        <v>0</v>
      </c>
      <c r="G65" s="26">
        <f t="shared" si="92"/>
        <v>1608</v>
      </c>
      <c r="H65" s="26">
        <f t="shared" si="92"/>
        <v>1008</v>
      </c>
      <c r="I65" s="26">
        <f t="shared" si="92"/>
        <v>0</v>
      </c>
      <c r="J65" s="26">
        <f t="shared" si="92"/>
        <v>1008</v>
      </c>
      <c r="K65" s="26">
        <f t="shared" si="92"/>
        <v>1008</v>
      </c>
      <c r="L65" s="26">
        <f t="shared" si="92"/>
        <v>0</v>
      </c>
      <c r="M65" s="26">
        <f t="shared" si="92"/>
        <v>1008</v>
      </c>
      <c r="N65" s="26">
        <f t="shared" si="92"/>
        <v>1008</v>
      </c>
      <c r="O65" s="26">
        <f t="shared" si="92"/>
        <v>0</v>
      </c>
      <c r="P65" s="26">
        <f t="shared" si="92"/>
        <v>1008</v>
      </c>
      <c r="Q65" s="33">
        <v>0</v>
      </c>
      <c r="R65" s="33">
        <v>0</v>
      </c>
    </row>
    <row r="66" spans="1:18" s="8" customFormat="1" ht="63" x14ac:dyDescent="0.25">
      <c r="A66" s="40" t="s">
        <v>132</v>
      </c>
      <c r="B66" s="50" t="s">
        <v>148</v>
      </c>
      <c r="C66" s="51" t="s">
        <v>11</v>
      </c>
      <c r="D66" s="51" t="s">
        <v>9</v>
      </c>
      <c r="E66" s="24">
        <f t="shared" ref="E66" si="93">F66+G66</f>
        <v>600</v>
      </c>
      <c r="F66" s="22">
        <v>0</v>
      </c>
      <c r="G66" s="53">
        <v>600</v>
      </c>
      <c r="H66" s="24">
        <f t="shared" ref="H66" si="94">I66+J66</f>
        <v>0</v>
      </c>
      <c r="I66" s="24">
        <v>0</v>
      </c>
      <c r="J66" s="35">
        <v>0</v>
      </c>
      <c r="K66" s="24">
        <f t="shared" ref="K66" si="95">L66+M66</f>
        <v>0</v>
      </c>
      <c r="L66" s="35">
        <v>0</v>
      </c>
      <c r="M66" s="36">
        <v>0</v>
      </c>
      <c r="N66" s="24">
        <f t="shared" ref="N66" si="96">O66+P66</f>
        <v>0</v>
      </c>
      <c r="O66" s="35">
        <v>0</v>
      </c>
      <c r="P66" s="36">
        <f t="shared" ref="P66" si="97">M66</f>
        <v>0</v>
      </c>
      <c r="Q66" s="23" t="s">
        <v>133</v>
      </c>
      <c r="R66" s="23" t="s">
        <v>133</v>
      </c>
    </row>
    <row r="67" spans="1:18" s="8" customFormat="1" ht="63" x14ac:dyDescent="0.25">
      <c r="A67" s="40" t="s">
        <v>159</v>
      </c>
      <c r="B67" s="50" t="s">
        <v>130</v>
      </c>
      <c r="C67" s="51" t="s">
        <v>11</v>
      </c>
      <c r="D67" s="51" t="s">
        <v>9</v>
      </c>
      <c r="E67" s="24">
        <f t="shared" si="85"/>
        <v>1008</v>
      </c>
      <c r="F67" s="22">
        <v>0</v>
      </c>
      <c r="G67" s="53">
        <v>1008</v>
      </c>
      <c r="H67" s="24">
        <f t="shared" si="86"/>
        <v>1008</v>
      </c>
      <c r="I67" s="24">
        <v>0</v>
      </c>
      <c r="J67" s="35">
        <v>1008</v>
      </c>
      <c r="K67" s="24">
        <f t="shared" ref="K67" si="98">L67+M67</f>
        <v>1008</v>
      </c>
      <c r="L67" s="35">
        <v>0</v>
      </c>
      <c r="M67" s="36">
        <v>1008</v>
      </c>
      <c r="N67" s="24">
        <f t="shared" si="87"/>
        <v>1008</v>
      </c>
      <c r="O67" s="35">
        <v>0</v>
      </c>
      <c r="P67" s="36">
        <f t="shared" si="88"/>
        <v>1008</v>
      </c>
      <c r="Q67" s="25">
        <f>K67/H67</f>
        <v>1</v>
      </c>
      <c r="R67" s="25">
        <f>N67/H67</f>
        <v>1</v>
      </c>
    </row>
    <row r="68" spans="1:18" s="8" customFormat="1" ht="16.5" hidden="1" customHeight="1" x14ac:dyDescent="0.25">
      <c r="A68" s="40"/>
      <c r="B68" s="77" t="s">
        <v>34</v>
      </c>
      <c r="C68" s="77"/>
      <c r="D68" s="77"/>
      <c r="E68" s="26">
        <f>SUM(E69)</f>
        <v>0</v>
      </c>
      <c r="F68" s="22">
        <v>0</v>
      </c>
      <c r="G68" s="26">
        <v>0</v>
      </c>
      <c r="H68" s="24">
        <f t="shared" ref="H68:H69" si="99">I68+J68</f>
        <v>0</v>
      </c>
      <c r="I68" s="24">
        <f t="shared" ref="I68:I69" si="100">J68+K68</f>
        <v>0</v>
      </c>
      <c r="J68" s="24">
        <f t="shared" ref="J68:J69" si="101">K68+L68</f>
        <v>0</v>
      </c>
      <c r="K68" s="24">
        <f t="shared" ref="K68:K69" si="102">L68+M68</f>
        <v>0</v>
      </c>
      <c r="L68" s="24">
        <f t="shared" ref="L68:L69" si="103">M68+N68</f>
        <v>0</v>
      </c>
      <c r="M68" s="24">
        <f t="shared" ref="M68:M69" si="104">N68+O68</f>
        <v>0</v>
      </c>
      <c r="N68" s="24">
        <f t="shared" ref="N68:N69" si="105">O68+P68</f>
        <v>0</v>
      </c>
      <c r="O68" s="24">
        <f t="shared" ref="O68:O69" si="106">P68+Q68</f>
        <v>0</v>
      </c>
      <c r="P68" s="24">
        <f t="shared" ref="P68:P69" si="107">Q68+R68</f>
        <v>0</v>
      </c>
      <c r="Q68" s="28">
        <v>0</v>
      </c>
      <c r="R68" s="28">
        <v>0</v>
      </c>
    </row>
    <row r="69" spans="1:18" s="8" customFormat="1" ht="31.5" hidden="1" customHeight="1" x14ac:dyDescent="0.25">
      <c r="A69" s="44"/>
      <c r="B69" s="37" t="s">
        <v>35</v>
      </c>
      <c r="C69" s="21" t="s">
        <v>33</v>
      </c>
      <c r="D69" s="21" t="s">
        <v>1</v>
      </c>
      <c r="E69" s="24">
        <f>SUM(F69:I69)</f>
        <v>0</v>
      </c>
      <c r="F69" s="22">
        <v>0</v>
      </c>
      <c r="G69" s="24">
        <v>0</v>
      </c>
      <c r="H69" s="24">
        <f t="shared" si="99"/>
        <v>0</v>
      </c>
      <c r="I69" s="24">
        <f t="shared" si="100"/>
        <v>0</v>
      </c>
      <c r="J69" s="24">
        <f t="shared" si="101"/>
        <v>0</v>
      </c>
      <c r="K69" s="24">
        <f t="shared" si="102"/>
        <v>0</v>
      </c>
      <c r="L69" s="24">
        <f t="shared" si="103"/>
        <v>0</v>
      </c>
      <c r="M69" s="24">
        <f t="shared" si="104"/>
        <v>0</v>
      </c>
      <c r="N69" s="24">
        <f t="shared" si="105"/>
        <v>0</v>
      </c>
      <c r="O69" s="24">
        <f t="shared" si="106"/>
        <v>0</v>
      </c>
      <c r="P69" s="24">
        <f t="shared" si="107"/>
        <v>0</v>
      </c>
      <c r="Q69" s="28">
        <v>0</v>
      </c>
      <c r="R69" s="28">
        <v>0</v>
      </c>
    </row>
    <row r="70" spans="1:18" ht="16.5" x14ac:dyDescent="0.25">
      <c r="A70" s="45"/>
      <c r="B70" s="38" t="s">
        <v>31</v>
      </c>
      <c r="C70" s="38"/>
      <c r="D70" s="38"/>
      <c r="E70" s="39">
        <f>E6+E21+E26+E39+E58+E60+E62+E65</f>
        <v>53944.100000000006</v>
      </c>
      <c r="F70" s="39">
        <f t="shared" ref="F70:G70" si="108">F6+F21+F26+F39+F58+F60+F62+F65</f>
        <v>0</v>
      </c>
      <c r="G70" s="39">
        <f t="shared" si="108"/>
        <v>53944.100000000006</v>
      </c>
      <c r="H70" s="39">
        <f t="shared" ref="H70:P70" si="109">H6+H21+H26+H39+H58+H60+H62+H65</f>
        <v>28027.200000000004</v>
      </c>
      <c r="I70" s="39">
        <f t="shared" si="109"/>
        <v>0</v>
      </c>
      <c r="J70" s="39">
        <f t="shared" si="109"/>
        <v>28027.200000000004</v>
      </c>
      <c r="K70" s="39">
        <f t="shared" si="109"/>
        <v>25573.7</v>
      </c>
      <c r="L70" s="39">
        <f t="shared" si="109"/>
        <v>0</v>
      </c>
      <c r="M70" s="39">
        <f t="shared" si="109"/>
        <v>25573.7</v>
      </c>
      <c r="N70" s="39">
        <f t="shared" si="109"/>
        <v>25573.7</v>
      </c>
      <c r="O70" s="39">
        <f t="shared" si="109"/>
        <v>0</v>
      </c>
      <c r="P70" s="39">
        <f t="shared" si="109"/>
        <v>25573.7</v>
      </c>
      <c r="Q70" s="27">
        <f>K70/H70</f>
        <v>0.91246003881943238</v>
      </c>
      <c r="R70" s="27">
        <f t="shared" ref="R70" si="110">N70/H70</f>
        <v>0.91246003881943238</v>
      </c>
    </row>
    <row r="72" spans="1:18" x14ac:dyDescent="0.25">
      <c r="E72" s="13"/>
    </row>
    <row r="73" spans="1:18" x14ac:dyDescent="0.25">
      <c r="E73" s="13">
        <f>68235.3-E70</f>
        <v>14291.199999999997</v>
      </c>
    </row>
    <row r="96" ht="30.75" customHeight="1" x14ac:dyDescent="0.25"/>
    <row r="98" ht="18.75" customHeight="1" x14ac:dyDescent="0.25"/>
    <row r="99" ht="18.75" customHeight="1" x14ac:dyDescent="0.25"/>
    <row r="102" ht="18.75" customHeight="1" x14ac:dyDescent="0.25"/>
    <row r="104" ht="18.75" customHeight="1" x14ac:dyDescent="0.25"/>
    <row r="105" ht="18.75" customHeight="1" x14ac:dyDescent="0.25"/>
  </sheetData>
  <mergeCells count="23">
    <mergeCell ref="B58:D58"/>
    <mergeCell ref="B60:D60"/>
    <mergeCell ref="B62:D62"/>
    <mergeCell ref="B68:D68"/>
    <mergeCell ref="B65:D65"/>
    <mergeCell ref="A1:R1"/>
    <mergeCell ref="A2:R2"/>
    <mergeCell ref="A3:A4"/>
    <mergeCell ref="B3:B4"/>
    <mergeCell ref="C3:C4"/>
    <mergeCell ref="D3:D4"/>
    <mergeCell ref="N3:P3"/>
    <mergeCell ref="Q3:Q4"/>
    <mergeCell ref="R3:R4"/>
    <mergeCell ref="H3:J3"/>
    <mergeCell ref="E3:G3"/>
    <mergeCell ref="K3:M3"/>
    <mergeCell ref="B53:D53"/>
    <mergeCell ref="B39:D39"/>
    <mergeCell ref="B6:D6"/>
    <mergeCell ref="B21:D21"/>
    <mergeCell ref="B40:D40"/>
    <mergeCell ref="B26:D26"/>
  </mergeCells>
  <pageMargins left="0.39370078740157483" right="0.39370078740157483" top="0.39370078740157483" bottom="0.39370078740157483" header="0.31496062992125984" footer="0.31496062992125984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O22"/>
  <sheetViews>
    <sheetView view="pageBreakPreview" zoomScale="90" zoomScaleNormal="100" zoomScaleSheetLayoutView="90" workbookViewId="0">
      <selection activeCell="B14" sqref="B14:B15"/>
    </sheetView>
  </sheetViews>
  <sheetFormatPr defaultRowHeight="15.75" x14ac:dyDescent="0.25"/>
  <cols>
    <col min="1" max="1" width="6.5703125" style="1" customWidth="1"/>
    <col min="2" max="2" width="35.28515625" style="1" customWidth="1"/>
    <col min="3" max="3" width="14" style="1" hidden="1" customWidth="1"/>
    <col min="4" max="4" width="11.42578125" style="1" hidden="1" customWidth="1"/>
    <col min="5" max="5" width="27.7109375" style="1" customWidth="1"/>
    <col min="6" max="6" width="17.28515625" style="1" customWidth="1"/>
    <col min="7" max="7" width="16.28515625" style="1" customWidth="1"/>
    <col min="8" max="8" width="19.5703125" style="1" customWidth="1"/>
    <col min="9" max="9" width="15.7109375" style="1" customWidth="1"/>
    <col min="10" max="10" width="14.7109375" style="1" customWidth="1"/>
    <col min="11" max="12" width="14.140625" style="1" customWidth="1"/>
    <col min="13" max="13" width="15.140625" style="1" customWidth="1"/>
    <col min="14" max="255" width="9.140625" style="1"/>
    <col min="256" max="256" width="6.5703125" style="1" customWidth="1"/>
    <col min="257" max="257" width="35.28515625" style="1" customWidth="1"/>
    <col min="258" max="258" width="14" style="1" customWidth="1"/>
    <col min="259" max="259" width="11.42578125" style="1" customWidth="1"/>
    <col min="260" max="260" width="21.7109375" style="1" customWidth="1"/>
    <col min="261" max="261" width="13.7109375" style="1" customWidth="1"/>
    <col min="262" max="262" width="14.85546875" style="1" customWidth="1"/>
    <col min="263" max="263" width="19.5703125" style="1" customWidth="1"/>
    <col min="264" max="264" width="13.7109375" style="1" customWidth="1"/>
    <col min="265" max="265" width="14.7109375" style="1" customWidth="1"/>
    <col min="266" max="267" width="14.140625" style="1" customWidth="1"/>
    <col min="268" max="268" width="15.140625" style="1" customWidth="1"/>
    <col min="269" max="269" width="21.5703125" style="1" customWidth="1"/>
    <col min="270" max="511" width="9.140625" style="1"/>
    <col min="512" max="512" width="6.5703125" style="1" customWidth="1"/>
    <col min="513" max="513" width="35.28515625" style="1" customWidth="1"/>
    <col min="514" max="514" width="14" style="1" customWidth="1"/>
    <col min="515" max="515" width="11.42578125" style="1" customWidth="1"/>
    <col min="516" max="516" width="21.7109375" style="1" customWidth="1"/>
    <col min="517" max="517" width="13.7109375" style="1" customWidth="1"/>
    <col min="518" max="518" width="14.85546875" style="1" customWidth="1"/>
    <col min="519" max="519" width="19.5703125" style="1" customWidth="1"/>
    <col min="520" max="520" width="13.7109375" style="1" customWidth="1"/>
    <col min="521" max="521" width="14.7109375" style="1" customWidth="1"/>
    <col min="522" max="523" width="14.140625" style="1" customWidth="1"/>
    <col min="524" max="524" width="15.140625" style="1" customWidth="1"/>
    <col min="525" max="525" width="21.5703125" style="1" customWidth="1"/>
    <col min="526" max="767" width="9.140625" style="1"/>
    <col min="768" max="768" width="6.5703125" style="1" customWidth="1"/>
    <col min="769" max="769" width="35.28515625" style="1" customWidth="1"/>
    <col min="770" max="770" width="14" style="1" customWidth="1"/>
    <col min="771" max="771" width="11.42578125" style="1" customWidth="1"/>
    <col min="772" max="772" width="21.7109375" style="1" customWidth="1"/>
    <col min="773" max="773" width="13.7109375" style="1" customWidth="1"/>
    <col min="774" max="774" width="14.85546875" style="1" customWidth="1"/>
    <col min="775" max="775" width="19.5703125" style="1" customWidth="1"/>
    <col min="776" max="776" width="13.7109375" style="1" customWidth="1"/>
    <col min="777" max="777" width="14.7109375" style="1" customWidth="1"/>
    <col min="778" max="779" width="14.140625" style="1" customWidth="1"/>
    <col min="780" max="780" width="15.140625" style="1" customWidth="1"/>
    <col min="781" max="781" width="21.5703125" style="1" customWidth="1"/>
    <col min="782" max="1023" width="9.140625" style="1"/>
    <col min="1024" max="1024" width="6.5703125" style="1" customWidth="1"/>
    <col min="1025" max="1025" width="35.28515625" style="1" customWidth="1"/>
    <col min="1026" max="1026" width="14" style="1" customWidth="1"/>
    <col min="1027" max="1027" width="11.42578125" style="1" customWidth="1"/>
    <col min="1028" max="1028" width="21.7109375" style="1" customWidth="1"/>
    <col min="1029" max="1029" width="13.7109375" style="1" customWidth="1"/>
    <col min="1030" max="1030" width="14.85546875" style="1" customWidth="1"/>
    <col min="1031" max="1031" width="19.5703125" style="1" customWidth="1"/>
    <col min="1032" max="1032" width="13.7109375" style="1" customWidth="1"/>
    <col min="1033" max="1033" width="14.7109375" style="1" customWidth="1"/>
    <col min="1034" max="1035" width="14.140625" style="1" customWidth="1"/>
    <col min="1036" max="1036" width="15.140625" style="1" customWidth="1"/>
    <col min="1037" max="1037" width="21.5703125" style="1" customWidth="1"/>
    <col min="1038" max="1279" width="9.140625" style="1"/>
    <col min="1280" max="1280" width="6.5703125" style="1" customWidth="1"/>
    <col min="1281" max="1281" width="35.28515625" style="1" customWidth="1"/>
    <col min="1282" max="1282" width="14" style="1" customWidth="1"/>
    <col min="1283" max="1283" width="11.42578125" style="1" customWidth="1"/>
    <col min="1284" max="1284" width="21.7109375" style="1" customWidth="1"/>
    <col min="1285" max="1285" width="13.7109375" style="1" customWidth="1"/>
    <col min="1286" max="1286" width="14.85546875" style="1" customWidth="1"/>
    <col min="1287" max="1287" width="19.5703125" style="1" customWidth="1"/>
    <col min="1288" max="1288" width="13.7109375" style="1" customWidth="1"/>
    <col min="1289" max="1289" width="14.7109375" style="1" customWidth="1"/>
    <col min="1290" max="1291" width="14.140625" style="1" customWidth="1"/>
    <col min="1292" max="1292" width="15.140625" style="1" customWidth="1"/>
    <col min="1293" max="1293" width="21.5703125" style="1" customWidth="1"/>
    <col min="1294" max="1535" width="9.140625" style="1"/>
    <col min="1536" max="1536" width="6.5703125" style="1" customWidth="1"/>
    <col min="1537" max="1537" width="35.28515625" style="1" customWidth="1"/>
    <col min="1538" max="1538" width="14" style="1" customWidth="1"/>
    <col min="1539" max="1539" width="11.42578125" style="1" customWidth="1"/>
    <col min="1540" max="1540" width="21.7109375" style="1" customWidth="1"/>
    <col min="1541" max="1541" width="13.7109375" style="1" customWidth="1"/>
    <col min="1542" max="1542" width="14.85546875" style="1" customWidth="1"/>
    <col min="1543" max="1543" width="19.5703125" style="1" customWidth="1"/>
    <col min="1544" max="1544" width="13.7109375" style="1" customWidth="1"/>
    <col min="1545" max="1545" width="14.7109375" style="1" customWidth="1"/>
    <col min="1546" max="1547" width="14.140625" style="1" customWidth="1"/>
    <col min="1548" max="1548" width="15.140625" style="1" customWidth="1"/>
    <col min="1549" max="1549" width="21.5703125" style="1" customWidth="1"/>
    <col min="1550" max="1791" width="9.140625" style="1"/>
    <col min="1792" max="1792" width="6.5703125" style="1" customWidth="1"/>
    <col min="1793" max="1793" width="35.28515625" style="1" customWidth="1"/>
    <col min="1794" max="1794" width="14" style="1" customWidth="1"/>
    <col min="1795" max="1795" width="11.42578125" style="1" customWidth="1"/>
    <col min="1796" max="1796" width="21.7109375" style="1" customWidth="1"/>
    <col min="1797" max="1797" width="13.7109375" style="1" customWidth="1"/>
    <col min="1798" max="1798" width="14.85546875" style="1" customWidth="1"/>
    <col min="1799" max="1799" width="19.5703125" style="1" customWidth="1"/>
    <col min="1800" max="1800" width="13.7109375" style="1" customWidth="1"/>
    <col min="1801" max="1801" width="14.7109375" style="1" customWidth="1"/>
    <col min="1802" max="1803" width="14.140625" style="1" customWidth="1"/>
    <col min="1804" max="1804" width="15.140625" style="1" customWidth="1"/>
    <col min="1805" max="1805" width="21.5703125" style="1" customWidth="1"/>
    <col min="1806" max="2047" width="9.140625" style="1"/>
    <col min="2048" max="2048" width="6.5703125" style="1" customWidth="1"/>
    <col min="2049" max="2049" width="35.28515625" style="1" customWidth="1"/>
    <col min="2050" max="2050" width="14" style="1" customWidth="1"/>
    <col min="2051" max="2051" width="11.42578125" style="1" customWidth="1"/>
    <col min="2052" max="2052" width="21.7109375" style="1" customWidth="1"/>
    <col min="2053" max="2053" width="13.7109375" style="1" customWidth="1"/>
    <col min="2054" max="2054" width="14.85546875" style="1" customWidth="1"/>
    <col min="2055" max="2055" width="19.5703125" style="1" customWidth="1"/>
    <col min="2056" max="2056" width="13.7109375" style="1" customWidth="1"/>
    <col min="2057" max="2057" width="14.7109375" style="1" customWidth="1"/>
    <col min="2058" max="2059" width="14.140625" style="1" customWidth="1"/>
    <col min="2060" max="2060" width="15.140625" style="1" customWidth="1"/>
    <col min="2061" max="2061" width="21.5703125" style="1" customWidth="1"/>
    <col min="2062" max="2303" width="9.140625" style="1"/>
    <col min="2304" max="2304" width="6.5703125" style="1" customWidth="1"/>
    <col min="2305" max="2305" width="35.28515625" style="1" customWidth="1"/>
    <col min="2306" max="2306" width="14" style="1" customWidth="1"/>
    <col min="2307" max="2307" width="11.42578125" style="1" customWidth="1"/>
    <col min="2308" max="2308" width="21.7109375" style="1" customWidth="1"/>
    <col min="2309" max="2309" width="13.7109375" style="1" customWidth="1"/>
    <col min="2310" max="2310" width="14.85546875" style="1" customWidth="1"/>
    <col min="2311" max="2311" width="19.5703125" style="1" customWidth="1"/>
    <col min="2312" max="2312" width="13.7109375" style="1" customWidth="1"/>
    <col min="2313" max="2313" width="14.7109375" style="1" customWidth="1"/>
    <col min="2314" max="2315" width="14.140625" style="1" customWidth="1"/>
    <col min="2316" max="2316" width="15.140625" style="1" customWidth="1"/>
    <col min="2317" max="2317" width="21.5703125" style="1" customWidth="1"/>
    <col min="2318" max="2559" width="9.140625" style="1"/>
    <col min="2560" max="2560" width="6.5703125" style="1" customWidth="1"/>
    <col min="2561" max="2561" width="35.28515625" style="1" customWidth="1"/>
    <col min="2562" max="2562" width="14" style="1" customWidth="1"/>
    <col min="2563" max="2563" width="11.42578125" style="1" customWidth="1"/>
    <col min="2564" max="2564" width="21.7109375" style="1" customWidth="1"/>
    <col min="2565" max="2565" width="13.7109375" style="1" customWidth="1"/>
    <col min="2566" max="2566" width="14.85546875" style="1" customWidth="1"/>
    <col min="2567" max="2567" width="19.5703125" style="1" customWidth="1"/>
    <col min="2568" max="2568" width="13.7109375" style="1" customWidth="1"/>
    <col min="2569" max="2569" width="14.7109375" style="1" customWidth="1"/>
    <col min="2570" max="2571" width="14.140625" style="1" customWidth="1"/>
    <col min="2572" max="2572" width="15.140625" style="1" customWidth="1"/>
    <col min="2573" max="2573" width="21.5703125" style="1" customWidth="1"/>
    <col min="2574" max="2815" width="9.140625" style="1"/>
    <col min="2816" max="2816" width="6.5703125" style="1" customWidth="1"/>
    <col min="2817" max="2817" width="35.28515625" style="1" customWidth="1"/>
    <col min="2818" max="2818" width="14" style="1" customWidth="1"/>
    <col min="2819" max="2819" width="11.42578125" style="1" customWidth="1"/>
    <col min="2820" max="2820" width="21.7109375" style="1" customWidth="1"/>
    <col min="2821" max="2821" width="13.7109375" style="1" customWidth="1"/>
    <col min="2822" max="2822" width="14.85546875" style="1" customWidth="1"/>
    <col min="2823" max="2823" width="19.5703125" style="1" customWidth="1"/>
    <col min="2824" max="2824" width="13.7109375" style="1" customWidth="1"/>
    <col min="2825" max="2825" width="14.7109375" style="1" customWidth="1"/>
    <col min="2826" max="2827" width="14.140625" style="1" customWidth="1"/>
    <col min="2828" max="2828" width="15.140625" style="1" customWidth="1"/>
    <col min="2829" max="2829" width="21.5703125" style="1" customWidth="1"/>
    <col min="2830" max="3071" width="9.140625" style="1"/>
    <col min="3072" max="3072" width="6.5703125" style="1" customWidth="1"/>
    <col min="3073" max="3073" width="35.28515625" style="1" customWidth="1"/>
    <col min="3074" max="3074" width="14" style="1" customWidth="1"/>
    <col min="3075" max="3075" width="11.42578125" style="1" customWidth="1"/>
    <col min="3076" max="3076" width="21.7109375" style="1" customWidth="1"/>
    <col min="3077" max="3077" width="13.7109375" style="1" customWidth="1"/>
    <col min="3078" max="3078" width="14.85546875" style="1" customWidth="1"/>
    <col min="3079" max="3079" width="19.5703125" style="1" customWidth="1"/>
    <col min="3080" max="3080" width="13.7109375" style="1" customWidth="1"/>
    <col min="3081" max="3081" width="14.7109375" style="1" customWidth="1"/>
    <col min="3082" max="3083" width="14.140625" style="1" customWidth="1"/>
    <col min="3084" max="3084" width="15.140625" style="1" customWidth="1"/>
    <col min="3085" max="3085" width="21.5703125" style="1" customWidth="1"/>
    <col min="3086" max="3327" width="9.140625" style="1"/>
    <col min="3328" max="3328" width="6.5703125" style="1" customWidth="1"/>
    <col min="3329" max="3329" width="35.28515625" style="1" customWidth="1"/>
    <col min="3330" max="3330" width="14" style="1" customWidth="1"/>
    <col min="3331" max="3331" width="11.42578125" style="1" customWidth="1"/>
    <col min="3332" max="3332" width="21.7109375" style="1" customWidth="1"/>
    <col min="3333" max="3333" width="13.7109375" style="1" customWidth="1"/>
    <col min="3334" max="3334" width="14.85546875" style="1" customWidth="1"/>
    <col min="3335" max="3335" width="19.5703125" style="1" customWidth="1"/>
    <col min="3336" max="3336" width="13.7109375" style="1" customWidth="1"/>
    <col min="3337" max="3337" width="14.7109375" style="1" customWidth="1"/>
    <col min="3338" max="3339" width="14.140625" style="1" customWidth="1"/>
    <col min="3340" max="3340" width="15.140625" style="1" customWidth="1"/>
    <col min="3341" max="3341" width="21.5703125" style="1" customWidth="1"/>
    <col min="3342" max="3583" width="9.140625" style="1"/>
    <col min="3584" max="3584" width="6.5703125" style="1" customWidth="1"/>
    <col min="3585" max="3585" width="35.28515625" style="1" customWidth="1"/>
    <col min="3586" max="3586" width="14" style="1" customWidth="1"/>
    <col min="3587" max="3587" width="11.42578125" style="1" customWidth="1"/>
    <col min="3588" max="3588" width="21.7109375" style="1" customWidth="1"/>
    <col min="3589" max="3589" width="13.7109375" style="1" customWidth="1"/>
    <col min="3590" max="3590" width="14.85546875" style="1" customWidth="1"/>
    <col min="3591" max="3591" width="19.5703125" style="1" customWidth="1"/>
    <col min="3592" max="3592" width="13.7109375" style="1" customWidth="1"/>
    <col min="3593" max="3593" width="14.7109375" style="1" customWidth="1"/>
    <col min="3594" max="3595" width="14.140625" style="1" customWidth="1"/>
    <col min="3596" max="3596" width="15.140625" style="1" customWidth="1"/>
    <col min="3597" max="3597" width="21.5703125" style="1" customWidth="1"/>
    <col min="3598" max="3839" width="9.140625" style="1"/>
    <col min="3840" max="3840" width="6.5703125" style="1" customWidth="1"/>
    <col min="3841" max="3841" width="35.28515625" style="1" customWidth="1"/>
    <col min="3842" max="3842" width="14" style="1" customWidth="1"/>
    <col min="3843" max="3843" width="11.42578125" style="1" customWidth="1"/>
    <col min="3844" max="3844" width="21.7109375" style="1" customWidth="1"/>
    <col min="3845" max="3845" width="13.7109375" style="1" customWidth="1"/>
    <col min="3846" max="3846" width="14.85546875" style="1" customWidth="1"/>
    <col min="3847" max="3847" width="19.5703125" style="1" customWidth="1"/>
    <col min="3848" max="3848" width="13.7109375" style="1" customWidth="1"/>
    <col min="3849" max="3849" width="14.7109375" style="1" customWidth="1"/>
    <col min="3850" max="3851" width="14.140625" style="1" customWidth="1"/>
    <col min="3852" max="3852" width="15.140625" style="1" customWidth="1"/>
    <col min="3853" max="3853" width="21.5703125" style="1" customWidth="1"/>
    <col min="3854" max="4095" width="9.140625" style="1"/>
    <col min="4096" max="4096" width="6.5703125" style="1" customWidth="1"/>
    <col min="4097" max="4097" width="35.28515625" style="1" customWidth="1"/>
    <col min="4098" max="4098" width="14" style="1" customWidth="1"/>
    <col min="4099" max="4099" width="11.42578125" style="1" customWidth="1"/>
    <col min="4100" max="4100" width="21.7109375" style="1" customWidth="1"/>
    <col min="4101" max="4101" width="13.7109375" style="1" customWidth="1"/>
    <col min="4102" max="4102" width="14.85546875" style="1" customWidth="1"/>
    <col min="4103" max="4103" width="19.5703125" style="1" customWidth="1"/>
    <col min="4104" max="4104" width="13.7109375" style="1" customWidth="1"/>
    <col min="4105" max="4105" width="14.7109375" style="1" customWidth="1"/>
    <col min="4106" max="4107" width="14.140625" style="1" customWidth="1"/>
    <col min="4108" max="4108" width="15.140625" style="1" customWidth="1"/>
    <col min="4109" max="4109" width="21.5703125" style="1" customWidth="1"/>
    <col min="4110" max="4351" width="9.140625" style="1"/>
    <col min="4352" max="4352" width="6.5703125" style="1" customWidth="1"/>
    <col min="4353" max="4353" width="35.28515625" style="1" customWidth="1"/>
    <col min="4354" max="4354" width="14" style="1" customWidth="1"/>
    <col min="4355" max="4355" width="11.42578125" style="1" customWidth="1"/>
    <col min="4356" max="4356" width="21.7109375" style="1" customWidth="1"/>
    <col min="4357" max="4357" width="13.7109375" style="1" customWidth="1"/>
    <col min="4358" max="4358" width="14.85546875" style="1" customWidth="1"/>
    <col min="4359" max="4359" width="19.5703125" style="1" customWidth="1"/>
    <col min="4360" max="4360" width="13.7109375" style="1" customWidth="1"/>
    <col min="4361" max="4361" width="14.7109375" style="1" customWidth="1"/>
    <col min="4362" max="4363" width="14.140625" style="1" customWidth="1"/>
    <col min="4364" max="4364" width="15.140625" style="1" customWidth="1"/>
    <col min="4365" max="4365" width="21.5703125" style="1" customWidth="1"/>
    <col min="4366" max="4607" width="9.140625" style="1"/>
    <col min="4608" max="4608" width="6.5703125" style="1" customWidth="1"/>
    <col min="4609" max="4609" width="35.28515625" style="1" customWidth="1"/>
    <col min="4610" max="4610" width="14" style="1" customWidth="1"/>
    <col min="4611" max="4611" width="11.42578125" style="1" customWidth="1"/>
    <col min="4612" max="4612" width="21.7109375" style="1" customWidth="1"/>
    <col min="4613" max="4613" width="13.7109375" style="1" customWidth="1"/>
    <col min="4614" max="4614" width="14.85546875" style="1" customWidth="1"/>
    <col min="4615" max="4615" width="19.5703125" style="1" customWidth="1"/>
    <col min="4616" max="4616" width="13.7109375" style="1" customWidth="1"/>
    <col min="4617" max="4617" width="14.7109375" style="1" customWidth="1"/>
    <col min="4618" max="4619" width="14.140625" style="1" customWidth="1"/>
    <col min="4620" max="4620" width="15.140625" style="1" customWidth="1"/>
    <col min="4621" max="4621" width="21.5703125" style="1" customWidth="1"/>
    <col min="4622" max="4863" width="9.140625" style="1"/>
    <col min="4864" max="4864" width="6.5703125" style="1" customWidth="1"/>
    <col min="4865" max="4865" width="35.28515625" style="1" customWidth="1"/>
    <col min="4866" max="4866" width="14" style="1" customWidth="1"/>
    <col min="4867" max="4867" width="11.42578125" style="1" customWidth="1"/>
    <col min="4868" max="4868" width="21.7109375" style="1" customWidth="1"/>
    <col min="4869" max="4869" width="13.7109375" style="1" customWidth="1"/>
    <col min="4870" max="4870" width="14.85546875" style="1" customWidth="1"/>
    <col min="4871" max="4871" width="19.5703125" style="1" customWidth="1"/>
    <col min="4872" max="4872" width="13.7109375" style="1" customWidth="1"/>
    <col min="4873" max="4873" width="14.7109375" style="1" customWidth="1"/>
    <col min="4874" max="4875" width="14.140625" style="1" customWidth="1"/>
    <col min="4876" max="4876" width="15.140625" style="1" customWidth="1"/>
    <col min="4877" max="4877" width="21.5703125" style="1" customWidth="1"/>
    <col min="4878" max="5119" width="9.140625" style="1"/>
    <col min="5120" max="5120" width="6.5703125" style="1" customWidth="1"/>
    <col min="5121" max="5121" width="35.28515625" style="1" customWidth="1"/>
    <col min="5122" max="5122" width="14" style="1" customWidth="1"/>
    <col min="5123" max="5123" width="11.42578125" style="1" customWidth="1"/>
    <col min="5124" max="5124" width="21.7109375" style="1" customWidth="1"/>
    <col min="5125" max="5125" width="13.7109375" style="1" customWidth="1"/>
    <col min="5126" max="5126" width="14.85546875" style="1" customWidth="1"/>
    <col min="5127" max="5127" width="19.5703125" style="1" customWidth="1"/>
    <col min="5128" max="5128" width="13.7109375" style="1" customWidth="1"/>
    <col min="5129" max="5129" width="14.7109375" style="1" customWidth="1"/>
    <col min="5130" max="5131" width="14.140625" style="1" customWidth="1"/>
    <col min="5132" max="5132" width="15.140625" style="1" customWidth="1"/>
    <col min="5133" max="5133" width="21.5703125" style="1" customWidth="1"/>
    <col min="5134" max="5375" width="9.140625" style="1"/>
    <col min="5376" max="5376" width="6.5703125" style="1" customWidth="1"/>
    <col min="5377" max="5377" width="35.28515625" style="1" customWidth="1"/>
    <col min="5378" max="5378" width="14" style="1" customWidth="1"/>
    <col min="5379" max="5379" width="11.42578125" style="1" customWidth="1"/>
    <col min="5380" max="5380" width="21.7109375" style="1" customWidth="1"/>
    <col min="5381" max="5381" width="13.7109375" style="1" customWidth="1"/>
    <col min="5382" max="5382" width="14.85546875" style="1" customWidth="1"/>
    <col min="5383" max="5383" width="19.5703125" style="1" customWidth="1"/>
    <col min="5384" max="5384" width="13.7109375" style="1" customWidth="1"/>
    <col min="5385" max="5385" width="14.7109375" style="1" customWidth="1"/>
    <col min="5386" max="5387" width="14.140625" style="1" customWidth="1"/>
    <col min="5388" max="5388" width="15.140625" style="1" customWidth="1"/>
    <col min="5389" max="5389" width="21.5703125" style="1" customWidth="1"/>
    <col min="5390" max="5631" width="9.140625" style="1"/>
    <col min="5632" max="5632" width="6.5703125" style="1" customWidth="1"/>
    <col min="5633" max="5633" width="35.28515625" style="1" customWidth="1"/>
    <col min="5634" max="5634" width="14" style="1" customWidth="1"/>
    <col min="5635" max="5635" width="11.42578125" style="1" customWidth="1"/>
    <col min="5636" max="5636" width="21.7109375" style="1" customWidth="1"/>
    <col min="5637" max="5637" width="13.7109375" style="1" customWidth="1"/>
    <col min="5638" max="5638" width="14.85546875" style="1" customWidth="1"/>
    <col min="5639" max="5639" width="19.5703125" style="1" customWidth="1"/>
    <col min="5640" max="5640" width="13.7109375" style="1" customWidth="1"/>
    <col min="5641" max="5641" width="14.7109375" style="1" customWidth="1"/>
    <col min="5642" max="5643" width="14.140625" style="1" customWidth="1"/>
    <col min="5644" max="5644" width="15.140625" style="1" customWidth="1"/>
    <col min="5645" max="5645" width="21.5703125" style="1" customWidth="1"/>
    <col min="5646" max="5887" width="9.140625" style="1"/>
    <col min="5888" max="5888" width="6.5703125" style="1" customWidth="1"/>
    <col min="5889" max="5889" width="35.28515625" style="1" customWidth="1"/>
    <col min="5890" max="5890" width="14" style="1" customWidth="1"/>
    <col min="5891" max="5891" width="11.42578125" style="1" customWidth="1"/>
    <col min="5892" max="5892" width="21.7109375" style="1" customWidth="1"/>
    <col min="5893" max="5893" width="13.7109375" style="1" customWidth="1"/>
    <col min="5894" max="5894" width="14.85546875" style="1" customWidth="1"/>
    <col min="5895" max="5895" width="19.5703125" style="1" customWidth="1"/>
    <col min="5896" max="5896" width="13.7109375" style="1" customWidth="1"/>
    <col min="5897" max="5897" width="14.7109375" style="1" customWidth="1"/>
    <col min="5898" max="5899" width="14.140625" style="1" customWidth="1"/>
    <col min="5900" max="5900" width="15.140625" style="1" customWidth="1"/>
    <col min="5901" max="5901" width="21.5703125" style="1" customWidth="1"/>
    <col min="5902" max="6143" width="9.140625" style="1"/>
    <col min="6144" max="6144" width="6.5703125" style="1" customWidth="1"/>
    <col min="6145" max="6145" width="35.28515625" style="1" customWidth="1"/>
    <col min="6146" max="6146" width="14" style="1" customWidth="1"/>
    <col min="6147" max="6147" width="11.42578125" style="1" customWidth="1"/>
    <col min="6148" max="6148" width="21.7109375" style="1" customWidth="1"/>
    <col min="6149" max="6149" width="13.7109375" style="1" customWidth="1"/>
    <col min="6150" max="6150" width="14.85546875" style="1" customWidth="1"/>
    <col min="6151" max="6151" width="19.5703125" style="1" customWidth="1"/>
    <col min="6152" max="6152" width="13.7109375" style="1" customWidth="1"/>
    <col min="6153" max="6153" width="14.7109375" style="1" customWidth="1"/>
    <col min="6154" max="6155" width="14.140625" style="1" customWidth="1"/>
    <col min="6156" max="6156" width="15.140625" style="1" customWidth="1"/>
    <col min="6157" max="6157" width="21.5703125" style="1" customWidth="1"/>
    <col min="6158" max="6399" width="9.140625" style="1"/>
    <col min="6400" max="6400" width="6.5703125" style="1" customWidth="1"/>
    <col min="6401" max="6401" width="35.28515625" style="1" customWidth="1"/>
    <col min="6402" max="6402" width="14" style="1" customWidth="1"/>
    <col min="6403" max="6403" width="11.42578125" style="1" customWidth="1"/>
    <col min="6404" max="6404" width="21.7109375" style="1" customWidth="1"/>
    <col min="6405" max="6405" width="13.7109375" style="1" customWidth="1"/>
    <col min="6406" max="6406" width="14.85546875" style="1" customWidth="1"/>
    <col min="6407" max="6407" width="19.5703125" style="1" customWidth="1"/>
    <col min="6408" max="6408" width="13.7109375" style="1" customWidth="1"/>
    <col min="6409" max="6409" width="14.7109375" style="1" customWidth="1"/>
    <col min="6410" max="6411" width="14.140625" style="1" customWidth="1"/>
    <col min="6412" max="6412" width="15.140625" style="1" customWidth="1"/>
    <col min="6413" max="6413" width="21.5703125" style="1" customWidth="1"/>
    <col min="6414" max="6655" width="9.140625" style="1"/>
    <col min="6656" max="6656" width="6.5703125" style="1" customWidth="1"/>
    <col min="6657" max="6657" width="35.28515625" style="1" customWidth="1"/>
    <col min="6658" max="6658" width="14" style="1" customWidth="1"/>
    <col min="6659" max="6659" width="11.42578125" style="1" customWidth="1"/>
    <col min="6660" max="6660" width="21.7109375" style="1" customWidth="1"/>
    <col min="6661" max="6661" width="13.7109375" style="1" customWidth="1"/>
    <col min="6662" max="6662" width="14.85546875" style="1" customWidth="1"/>
    <col min="6663" max="6663" width="19.5703125" style="1" customWidth="1"/>
    <col min="6664" max="6664" width="13.7109375" style="1" customWidth="1"/>
    <col min="6665" max="6665" width="14.7109375" style="1" customWidth="1"/>
    <col min="6666" max="6667" width="14.140625" style="1" customWidth="1"/>
    <col min="6668" max="6668" width="15.140625" style="1" customWidth="1"/>
    <col min="6669" max="6669" width="21.5703125" style="1" customWidth="1"/>
    <col min="6670" max="6911" width="9.140625" style="1"/>
    <col min="6912" max="6912" width="6.5703125" style="1" customWidth="1"/>
    <col min="6913" max="6913" width="35.28515625" style="1" customWidth="1"/>
    <col min="6914" max="6914" width="14" style="1" customWidth="1"/>
    <col min="6915" max="6915" width="11.42578125" style="1" customWidth="1"/>
    <col min="6916" max="6916" width="21.7109375" style="1" customWidth="1"/>
    <col min="6917" max="6917" width="13.7109375" style="1" customWidth="1"/>
    <col min="6918" max="6918" width="14.85546875" style="1" customWidth="1"/>
    <col min="6919" max="6919" width="19.5703125" style="1" customWidth="1"/>
    <col min="6920" max="6920" width="13.7109375" style="1" customWidth="1"/>
    <col min="6921" max="6921" width="14.7109375" style="1" customWidth="1"/>
    <col min="6922" max="6923" width="14.140625" style="1" customWidth="1"/>
    <col min="6924" max="6924" width="15.140625" style="1" customWidth="1"/>
    <col min="6925" max="6925" width="21.5703125" style="1" customWidth="1"/>
    <col min="6926" max="7167" width="9.140625" style="1"/>
    <col min="7168" max="7168" width="6.5703125" style="1" customWidth="1"/>
    <col min="7169" max="7169" width="35.28515625" style="1" customWidth="1"/>
    <col min="7170" max="7170" width="14" style="1" customWidth="1"/>
    <col min="7171" max="7171" width="11.42578125" style="1" customWidth="1"/>
    <col min="7172" max="7172" width="21.7109375" style="1" customWidth="1"/>
    <col min="7173" max="7173" width="13.7109375" style="1" customWidth="1"/>
    <col min="7174" max="7174" width="14.85546875" style="1" customWidth="1"/>
    <col min="7175" max="7175" width="19.5703125" style="1" customWidth="1"/>
    <col min="7176" max="7176" width="13.7109375" style="1" customWidth="1"/>
    <col min="7177" max="7177" width="14.7109375" style="1" customWidth="1"/>
    <col min="7178" max="7179" width="14.140625" style="1" customWidth="1"/>
    <col min="7180" max="7180" width="15.140625" style="1" customWidth="1"/>
    <col min="7181" max="7181" width="21.5703125" style="1" customWidth="1"/>
    <col min="7182" max="7423" width="9.140625" style="1"/>
    <col min="7424" max="7424" width="6.5703125" style="1" customWidth="1"/>
    <col min="7425" max="7425" width="35.28515625" style="1" customWidth="1"/>
    <col min="7426" max="7426" width="14" style="1" customWidth="1"/>
    <col min="7427" max="7427" width="11.42578125" style="1" customWidth="1"/>
    <col min="7428" max="7428" width="21.7109375" style="1" customWidth="1"/>
    <col min="7429" max="7429" width="13.7109375" style="1" customWidth="1"/>
    <col min="7430" max="7430" width="14.85546875" style="1" customWidth="1"/>
    <col min="7431" max="7431" width="19.5703125" style="1" customWidth="1"/>
    <col min="7432" max="7432" width="13.7109375" style="1" customWidth="1"/>
    <col min="7433" max="7433" width="14.7109375" style="1" customWidth="1"/>
    <col min="7434" max="7435" width="14.140625" style="1" customWidth="1"/>
    <col min="7436" max="7436" width="15.140625" style="1" customWidth="1"/>
    <col min="7437" max="7437" width="21.5703125" style="1" customWidth="1"/>
    <col min="7438" max="7679" width="9.140625" style="1"/>
    <col min="7680" max="7680" width="6.5703125" style="1" customWidth="1"/>
    <col min="7681" max="7681" width="35.28515625" style="1" customWidth="1"/>
    <col min="7682" max="7682" width="14" style="1" customWidth="1"/>
    <col min="7683" max="7683" width="11.42578125" style="1" customWidth="1"/>
    <col min="7684" max="7684" width="21.7109375" style="1" customWidth="1"/>
    <col min="7685" max="7685" width="13.7109375" style="1" customWidth="1"/>
    <col min="7686" max="7686" width="14.85546875" style="1" customWidth="1"/>
    <col min="7687" max="7687" width="19.5703125" style="1" customWidth="1"/>
    <col min="7688" max="7688" width="13.7109375" style="1" customWidth="1"/>
    <col min="7689" max="7689" width="14.7109375" style="1" customWidth="1"/>
    <col min="7690" max="7691" width="14.140625" style="1" customWidth="1"/>
    <col min="7692" max="7692" width="15.140625" style="1" customWidth="1"/>
    <col min="7693" max="7693" width="21.5703125" style="1" customWidth="1"/>
    <col min="7694" max="7935" width="9.140625" style="1"/>
    <col min="7936" max="7936" width="6.5703125" style="1" customWidth="1"/>
    <col min="7937" max="7937" width="35.28515625" style="1" customWidth="1"/>
    <col min="7938" max="7938" width="14" style="1" customWidth="1"/>
    <col min="7939" max="7939" width="11.42578125" style="1" customWidth="1"/>
    <col min="7940" max="7940" width="21.7109375" style="1" customWidth="1"/>
    <col min="7941" max="7941" width="13.7109375" style="1" customWidth="1"/>
    <col min="7942" max="7942" width="14.85546875" style="1" customWidth="1"/>
    <col min="7943" max="7943" width="19.5703125" style="1" customWidth="1"/>
    <col min="7944" max="7944" width="13.7109375" style="1" customWidth="1"/>
    <col min="7945" max="7945" width="14.7109375" style="1" customWidth="1"/>
    <col min="7946" max="7947" width="14.140625" style="1" customWidth="1"/>
    <col min="7948" max="7948" width="15.140625" style="1" customWidth="1"/>
    <col min="7949" max="7949" width="21.5703125" style="1" customWidth="1"/>
    <col min="7950" max="8191" width="9.140625" style="1"/>
    <col min="8192" max="8192" width="6.5703125" style="1" customWidth="1"/>
    <col min="8193" max="8193" width="35.28515625" style="1" customWidth="1"/>
    <col min="8194" max="8194" width="14" style="1" customWidth="1"/>
    <col min="8195" max="8195" width="11.42578125" style="1" customWidth="1"/>
    <col min="8196" max="8196" width="21.7109375" style="1" customWidth="1"/>
    <col min="8197" max="8197" width="13.7109375" style="1" customWidth="1"/>
    <col min="8198" max="8198" width="14.85546875" style="1" customWidth="1"/>
    <col min="8199" max="8199" width="19.5703125" style="1" customWidth="1"/>
    <col min="8200" max="8200" width="13.7109375" style="1" customWidth="1"/>
    <col min="8201" max="8201" width="14.7109375" style="1" customWidth="1"/>
    <col min="8202" max="8203" width="14.140625" style="1" customWidth="1"/>
    <col min="8204" max="8204" width="15.140625" style="1" customWidth="1"/>
    <col min="8205" max="8205" width="21.5703125" style="1" customWidth="1"/>
    <col min="8206" max="8447" width="9.140625" style="1"/>
    <col min="8448" max="8448" width="6.5703125" style="1" customWidth="1"/>
    <col min="8449" max="8449" width="35.28515625" style="1" customWidth="1"/>
    <col min="8450" max="8450" width="14" style="1" customWidth="1"/>
    <col min="8451" max="8451" width="11.42578125" style="1" customWidth="1"/>
    <col min="8452" max="8452" width="21.7109375" style="1" customWidth="1"/>
    <col min="8453" max="8453" width="13.7109375" style="1" customWidth="1"/>
    <col min="8454" max="8454" width="14.85546875" style="1" customWidth="1"/>
    <col min="8455" max="8455" width="19.5703125" style="1" customWidth="1"/>
    <col min="8456" max="8456" width="13.7109375" style="1" customWidth="1"/>
    <col min="8457" max="8457" width="14.7109375" style="1" customWidth="1"/>
    <col min="8458" max="8459" width="14.140625" style="1" customWidth="1"/>
    <col min="8460" max="8460" width="15.140625" style="1" customWidth="1"/>
    <col min="8461" max="8461" width="21.5703125" style="1" customWidth="1"/>
    <col min="8462" max="8703" width="9.140625" style="1"/>
    <col min="8704" max="8704" width="6.5703125" style="1" customWidth="1"/>
    <col min="8705" max="8705" width="35.28515625" style="1" customWidth="1"/>
    <col min="8706" max="8706" width="14" style="1" customWidth="1"/>
    <col min="8707" max="8707" width="11.42578125" style="1" customWidth="1"/>
    <col min="8708" max="8708" width="21.7109375" style="1" customWidth="1"/>
    <col min="8709" max="8709" width="13.7109375" style="1" customWidth="1"/>
    <col min="8710" max="8710" width="14.85546875" style="1" customWidth="1"/>
    <col min="8711" max="8711" width="19.5703125" style="1" customWidth="1"/>
    <col min="8712" max="8712" width="13.7109375" style="1" customWidth="1"/>
    <col min="8713" max="8713" width="14.7109375" style="1" customWidth="1"/>
    <col min="8714" max="8715" width="14.140625" style="1" customWidth="1"/>
    <col min="8716" max="8716" width="15.140625" style="1" customWidth="1"/>
    <col min="8717" max="8717" width="21.5703125" style="1" customWidth="1"/>
    <col min="8718" max="8959" width="9.140625" style="1"/>
    <col min="8960" max="8960" width="6.5703125" style="1" customWidth="1"/>
    <col min="8961" max="8961" width="35.28515625" style="1" customWidth="1"/>
    <col min="8962" max="8962" width="14" style="1" customWidth="1"/>
    <col min="8963" max="8963" width="11.42578125" style="1" customWidth="1"/>
    <col min="8964" max="8964" width="21.7109375" style="1" customWidth="1"/>
    <col min="8965" max="8965" width="13.7109375" style="1" customWidth="1"/>
    <col min="8966" max="8966" width="14.85546875" style="1" customWidth="1"/>
    <col min="8967" max="8967" width="19.5703125" style="1" customWidth="1"/>
    <col min="8968" max="8968" width="13.7109375" style="1" customWidth="1"/>
    <col min="8969" max="8969" width="14.7109375" style="1" customWidth="1"/>
    <col min="8970" max="8971" width="14.140625" style="1" customWidth="1"/>
    <col min="8972" max="8972" width="15.140625" style="1" customWidth="1"/>
    <col min="8973" max="8973" width="21.5703125" style="1" customWidth="1"/>
    <col min="8974" max="9215" width="9.140625" style="1"/>
    <col min="9216" max="9216" width="6.5703125" style="1" customWidth="1"/>
    <col min="9217" max="9217" width="35.28515625" style="1" customWidth="1"/>
    <col min="9218" max="9218" width="14" style="1" customWidth="1"/>
    <col min="9219" max="9219" width="11.42578125" style="1" customWidth="1"/>
    <col min="9220" max="9220" width="21.7109375" style="1" customWidth="1"/>
    <col min="9221" max="9221" width="13.7109375" style="1" customWidth="1"/>
    <col min="9222" max="9222" width="14.85546875" style="1" customWidth="1"/>
    <col min="9223" max="9223" width="19.5703125" style="1" customWidth="1"/>
    <col min="9224" max="9224" width="13.7109375" style="1" customWidth="1"/>
    <col min="9225" max="9225" width="14.7109375" style="1" customWidth="1"/>
    <col min="9226" max="9227" width="14.140625" style="1" customWidth="1"/>
    <col min="9228" max="9228" width="15.140625" style="1" customWidth="1"/>
    <col min="9229" max="9229" width="21.5703125" style="1" customWidth="1"/>
    <col min="9230" max="9471" width="9.140625" style="1"/>
    <col min="9472" max="9472" width="6.5703125" style="1" customWidth="1"/>
    <col min="9473" max="9473" width="35.28515625" style="1" customWidth="1"/>
    <col min="9474" max="9474" width="14" style="1" customWidth="1"/>
    <col min="9475" max="9475" width="11.42578125" style="1" customWidth="1"/>
    <col min="9476" max="9476" width="21.7109375" style="1" customWidth="1"/>
    <col min="9477" max="9477" width="13.7109375" style="1" customWidth="1"/>
    <col min="9478" max="9478" width="14.85546875" style="1" customWidth="1"/>
    <col min="9479" max="9479" width="19.5703125" style="1" customWidth="1"/>
    <col min="9480" max="9480" width="13.7109375" style="1" customWidth="1"/>
    <col min="9481" max="9481" width="14.7109375" style="1" customWidth="1"/>
    <col min="9482" max="9483" width="14.140625" style="1" customWidth="1"/>
    <col min="9484" max="9484" width="15.140625" style="1" customWidth="1"/>
    <col min="9485" max="9485" width="21.5703125" style="1" customWidth="1"/>
    <col min="9486" max="9727" width="9.140625" style="1"/>
    <col min="9728" max="9728" width="6.5703125" style="1" customWidth="1"/>
    <col min="9729" max="9729" width="35.28515625" style="1" customWidth="1"/>
    <col min="9730" max="9730" width="14" style="1" customWidth="1"/>
    <col min="9731" max="9731" width="11.42578125" style="1" customWidth="1"/>
    <col min="9732" max="9732" width="21.7109375" style="1" customWidth="1"/>
    <col min="9733" max="9733" width="13.7109375" style="1" customWidth="1"/>
    <col min="9734" max="9734" width="14.85546875" style="1" customWidth="1"/>
    <col min="9735" max="9735" width="19.5703125" style="1" customWidth="1"/>
    <col min="9736" max="9736" width="13.7109375" style="1" customWidth="1"/>
    <col min="9737" max="9737" width="14.7109375" style="1" customWidth="1"/>
    <col min="9738" max="9739" width="14.140625" style="1" customWidth="1"/>
    <col min="9740" max="9740" width="15.140625" style="1" customWidth="1"/>
    <col min="9741" max="9741" width="21.5703125" style="1" customWidth="1"/>
    <col min="9742" max="9983" width="9.140625" style="1"/>
    <col min="9984" max="9984" width="6.5703125" style="1" customWidth="1"/>
    <col min="9985" max="9985" width="35.28515625" style="1" customWidth="1"/>
    <col min="9986" max="9986" width="14" style="1" customWidth="1"/>
    <col min="9987" max="9987" width="11.42578125" style="1" customWidth="1"/>
    <col min="9988" max="9988" width="21.7109375" style="1" customWidth="1"/>
    <col min="9989" max="9989" width="13.7109375" style="1" customWidth="1"/>
    <col min="9990" max="9990" width="14.85546875" style="1" customWidth="1"/>
    <col min="9991" max="9991" width="19.5703125" style="1" customWidth="1"/>
    <col min="9992" max="9992" width="13.7109375" style="1" customWidth="1"/>
    <col min="9993" max="9993" width="14.7109375" style="1" customWidth="1"/>
    <col min="9994" max="9995" width="14.140625" style="1" customWidth="1"/>
    <col min="9996" max="9996" width="15.140625" style="1" customWidth="1"/>
    <col min="9997" max="9997" width="21.5703125" style="1" customWidth="1"/>
    <col min="9998" max="10239" width="9.140625" style="1"/>
    <col min="10240" max="10240" width="6.5703125" style="1" customWidth="1"/>
    <col min="10241" max="10241" width="35.28515625" style="1" customWidth="1"/>
    <col min="10242" max="10242" width="14" style="1" customWidth="1"/>
    <col min="10243" max="10243" width="11.42578125" style="1" customWidth="1"/>
    <col min="10244" max="10244" width="21.7109375" style="1" customWidth="1"/>
    <col min="10245" max="10245" width="13.7109375" style="1" customWidth="1"/>
    <col min="10246" max="10246" width="14.85546875" style="1" customWidth="1"/>
    <col min="10247" max="10247" width="19.5703125" style="1" customWidth="1"/>
    <col min="10248" max="10248" width="13.7109375" style="1" customWidth="1"/>
    <col min="10249" max="10249" width="14.7109375" style="1" customWidth="1"/>
    <col min="10250" max="10251" width="14.140625" style="1" customWidth="1"/>
    <col min="10252" max="10252" width="15.140625" style="1" customWidth="1"/>
    <col min="10253" max="10253" width="21.5703125" style="1" customWidth="1"/>
    <col min="10254" max="10495" width="9.140625" style="1"/>
    <col min="10496" max="10496" width="6.5703125" style="1" customWidth="1"/>
    <col min="10497" max="10497" width="35.28515625" style="1" customWidth="1"/>
    <col min="10498" max="10498" width="14" style="1" customWidth="1"/>
    <col min="10499" max="10499" width="11.42578125" style="1" customWidth="1"/>
    <col min="10500" max="10500" width="21.7109375" style="1" customWidth="1"/>
    <col min="10501" max="10501" width="13.7109375" style="1" customWidth="1"/>
    <col min="10502" max="10502" width="14.85546875" style="1" customWidth="1"/>
    <col min="10503" max="10503" width="19.5703125" style="1" customWidth="1"/>
    <col min="10504" max="10504" width="13.7109375" style="1" customWidth="1"/>
    <col min="10505" max="10505" width="14.7109375" style="1" customWidth="1"/>
    <col min="10506" max="10507" width="14.140625" style="1" customWidth="1"/>
    <col min="10508" max="10508" width="15.140625" style="1" customWidth="1"/>
    <col min="10509" max="10509" width="21.5703125" style="1" customWidth="1"/>
    <col min="10510" max="10751" width="9.140625" style="1"/>
    <col min="10752" max="10752" width="6.5703125" style="1" customWidth="1"/>
    <col min="10753" max="10753" width="35.28515625" style="1" customWidth="1"/>
    <col min="10754" max="10754" width="14" style="1" customWidth="1"/>
    <col min="10755" max="10755" width="11.42578125" style="1" customWidth="1"/>
    <col min="10756" max="10756" width="21.7109375" style="1" customWidth="1"/>
    <col min="10757" max="10757" width="13.7109375" style="1" customWidth="1"/>
    <col min="10758" max="10758" width="14.85546875" style="1" customWidth="1"/>
    <col min="10759" max="10759" width="19.5703125" style="1" customWidth="1"/>
    <col min="10760" max="10760" width="13.7109375" style="1" customWidth="1"/>
    <col min="10761" max="10761" width="14.7109375" style="1" customWidth="1"/>
    <col min="10762" max="10763" width="14.140625" style="1" customWidth="1"/>
    <col min="10764" max="10764" width="15.140625" style="1" customWidth="1"/>
    <col min="10765" max="10765" width="21.5703125" style="1" customWidth="1"/>
    <col min="10766" max="11007" width="9.140625" style="1"/>
    <col min="11008" max="11008" width="6.5703125" style="1" customWidth="1"/>
    <col min="11009" max="11009" width="35.28515625" style="1" customWidth="1"/>
    <col min="11010" max="11010" width="14" style="1" customWidth="1"/>
    <col min="11011" max="11011" width="11.42578125" style="1" customWidth="1"/>
    <col min="11012" max="11012" width="21.7109375" style="1" customWidth="1"/>
    <col min="11013" max="11013" width="13.7109375" style="1" customWidth="1"/>
    <col min="11014" max="11014" width="14.85546875" style="1" customWidth="1"/>
    <col min="11015" max="11015" width="19.5703125" style="1" customWidth="1"/>
    <col min="11016" max="11016" width="13.7109375" style="1" customWidth="1"/>
    <col min="11017" max="11017" width="14.7109375" style="1" customWidth="1"/>
    <col min="11018" max="11019" width="14.140625" style="1" customWidth="1"/>
    <col min="11020" max="11020" width="15.140625" style="1" customWidth="1"/>
    <col min="11021" max="11021" width="21.5703125" style="1" customWidth="1"/>
    <col min="11022" max="11263" width="9.140625" style="1"/>
    <col min="11264" max="11264" width="6.5703125" style="1" customWidth="1"/>
    <col min="11265" max="11265" width="35.28515625" style="1" customWidth="1"/>
    <col min="11266" max="11266" width="14" style="1" customWidth="1"/>
    <col min="11267" max="11267" width="11.42578125" style="1" customWidth="1"/>
    <col min="11268" max="11268" width="21.7109375" style="1" customWidth="1"/>
    <col min="11269" max="11269" width="13.7109375" style="1" customWidth="1"/>
    <col min="11270" max="11270" width="14.85546875" style="1" customWidth="1"/>
    <col min="11271" max="11271" width="19.5703125" style="1" customWidth="1"/>
    <col min="11272" max="11272" width="13.7109375" style="1" customWidth="1"/>
    <col min="11273" max="11273" width="14.7109375" style="1" customWidth="1"/>
    <col min="11274" max="11275" width="14.140625" style="1" customWidth="1"/>
    <col min="11276" max="11276" width="15.140625" style="1" customWidth="1"/>
    <col min="11277" max="11277" width="21.5703125" style="1" customWidth="1"/>
    <col min="11278" max="11519" width="9.140625" style="1"/>
    <col min="11520" max="11520" width="6.5703125" style="1" customWidth="1"/>
    <col min="11521" max="11521" width="35.28515625" style="1" customWidth="1"/>
    <col min="11522" max="11522" width="14" style="1" customWidth="1"/>
    <col min="11523" max="11523" width="11.42578125" style="1" customWidth="1"/>
    <col min="11524" max="11524" width="21.7109375" style="1" customWidth="1"/>
    <col min="11525" max="11525" width="13.7109375" style="1" customWidth="1"/>
    <col min="11526" max="11526" width="14.85546875" style="1" customWidth="1"/>
    <col min="11527" max="11527" width="19.5703125" style="1" customWidth="1"/>
    <col min="11528" max="11528" width="13.7109375" style="1" customWidth="1"/>
    <col min="11529" max="11529" width="14.7109375" style="1" customWidth="1"/>
    <col min="11530" max="11531" width="14.140625" style="1" customWidth="1"/>
    <col min="11532" max="11532" width="15.140625" style="1" customWidth="1"/>
    <col min="11533" max="11533" width="21.5703125" style="1" customWidth="1"/>
    <col min="11534" max="11775" width="9.140625" style="1"/>
    <col min="11776" max="11776" width="6.5703125" style="1" customWidth="1"/>
    <col min="11777" max="11777" width="35.28515625" style="1" customWidth="1"/>
    <col min="11778" max="11778" width="14" style="1" customWidth="1"/>
    <col min="11779" max="11779" width="11.42578125" style="1" customWidth="1"/>
    <col min="11780" max="11780" width="21.7109375" style="1" customWidth="1"/>
    <col min="11781" max="11781" width="13.7109375" style="1" customWidth="1"/>
    <col min="11782" max="11782" width="14.85546875" style="1" customWidth="1"/>
    <col min="11783" max="11783" width="19.5703125" style="1" customWidth="1"/>
    <col min="11784" max="11784" width="13.7109375" style="1" customWidth="1"/>
    <col min="11785" max="11785" width="14.7109375" style="1" customWidth="1"/>
    <col min="11786" max="11787" width="14.140625" style="1" customWidth="1"/>
    <col min="11788" max="11788" width="15.140625" style="1" customWidth="1"/>
    <col min="11789" max="11789" width="21.5703125" style="1" customWidth="1"/>
    <col min="11790" max="12031" width="9.140625" style="1"/>
    <col min="12032" max="12032" width="6.5703125" style="1" customWidth="1"/>
    <col min="12033" max="12033" width="35.28515625" style="1" customWidth="1"/>
    <col min="12034" max="12034" width="14" style="1" customWidth="1"/>
    <col min="12035" max="12035" width="11.42578125" style="1" customWidth="1"/>
    <col min="12036" max="12036" width="21.7109375" style="1" customWidth="1"/>
    <col min="12037" max="12037" width="13.7109375" style="1" customWidth="1"/>
    <col min="12038" max="12038" width="14.85546875" style="1" customWidth="1"/>
    <col min="12039" max="12039" width="19.5703125" style="1" customWidth="1"/>
    <col min="12040" max="12040" width="13.7109375" style="1" customWidth="1"/>
    <col min="12041" max="12041" width="14.7109375" style="1" customWidth="1"/>
    <col min="12042" max="12043" width="14.140625" style="1" customWidth="1"/>
    <col min="12044" max="12044" width="15.140625" style="1" customWidth="1"/>
    <col min="12045" max="12045" width="21.5703125" style="1" customWidth="1"/>
    <col min="12046" max="12287" width="9.140625" style="1"/>
    <col min="12288" max="12288" width="6.5703125" style="1" customWidth="1"/>
    <col min="12289" max="12289" width="35.28515625" style="1" customWidth="1"/>
    <col min="12290" max="12290" width="14" style="1" customWidth="1"/>
    <col min="12291" max="12291" width="11.42578125" style="1" customWidth="1"/>
    <col min="12292" max="12292" width="21.7109375" style="1" customWidth="1"/>
    <col min="12293" max="12293" width="13.7109375" style="1" customWidth="1"/>
    <col min="12294" max="12294" width="14.85546875" style="1" customWidth="1"/>
    <col min="12295" max="12295" width="19.5703125" style="1" customWidth="1"/>
    <col min="12296" max="12296" width="13.7109375" style="1" customWidth="1"/>
    <col min="12297" max="12297" width="14.7109375" style="1" customWidth="1"/>
    <col min="12298" max="12299" width="14.140625" style="1" customWidth="1"/>
    <col min="12300" max="12300" width="15.140625" style="1" customWidth="1"/>
    <col min="12301" max="12301" width="21.5703125" style="1" customWidth="1"/>
    <col min="12302" max="12543" width="9.140625" style="1"/>
    <col min="12544" max="12544" width="6.5703125" style="1" customWidth="1"/>
    <col min="12545" max="12545" width="35.28515625" style="1" customWidth="1"/>
    <col min="12546" max="12546" width="14" style="1" customWidth="1"/>
    <col min="12547" max="12547" width="11.42578125" style="1" customWidth="1"/>
    <col min="12548" max="12548" width="21.7109375" style="1" customWidth="1"/>
    <col min="12549" max="12549" width="13.7109375" style="1" customWidth="1"/>
    <col min="12550" max="12550" width="14.85546875" style="1" customWidth="1"/>
    <col min="12551" max="12551" width="19.5703125" style="1" customWidth="1"/>
    <col min="12552" max="12552" width="13.7109375" style="1" customWidth="1"/>
    <col min="12553" max="12553" width="14.7109375" style="1" customWidth="1"/>
    <col min="12554" max="12555" width="14.140625" style="1" customWidth="1"/>
    <col min="12556" max="12556" width="15.140625" style="1" customWidth="1"/>
    <col min="12557" max="12557" width="21.5703125" style="1" customWidth="1"/>
    <col min="12558" max="12799" width="9.140625" style="1"/>
    <col min="12800" max="12800" width="6.5703125" style="1" customWidth="1"/>
    <col min="12801" max="12801" width="35.28515625" style="1" customWidth="1"/>
    <col min="12802" max="12802" width="14" style="1" customWidth="1"/>
    <col min="12803" max="12803" width="11.42578125" style="1" customWidth="1"/>
    <col min="12804" max="12804" width="21.7109375" style="1" customWidth="1"/>
    <col min="12805" max="12805" width="13.7109375" style="1" customWidth="1"/>
    <col min="12806" max="12806" width="14.85546875" style="1" customWidth="1"/>
    <col min="12807" max="12807" width="19.5703125" style="1" customWidth="1"/>
    <col min="12808" max="12808" width="13.7109375" style="1" customWidth="1"/>
    <col min="12809" max="12809" width="14.7109375" style="1" customWidth="1"/>
    <col min="12810" max="12811" width="14.140625" style="1" customWidth="1"/>
    <col min="12812" max="12812" width="15.140625" style="1" customWidth="1"/>
    <col min="12813" max="12813" width="21.5703125" style="1" customWidth="1"/>
    <col min="12814" max="13055" width="9.140625" style="1"/>
    <col min="13056" max="13056" width="6.5703125" style="1" customWidth="1"/>
    <col min="13057" max="13057" width="35.28515625" style="1" customWidth="1"/>
    <col min="13058" max="13058" width="14" style="1" customWidth="1"/>
    <col min="13059" max="13059" width="11.42578125" style="1" customWidth="1"/>
    <col min="13060" max="13060" width="21.7109375" style="1" customWidth="1"/>
    <col min="13061" max="13061" width="13.7109375" style="1" customWidth="1"/>
    <col min="13062" max="13062" width="14.85546875" style="1" customWidth="1"/>
    <col min="13063" max="13063" width="19.5703125" style="1" customWidth="1"/>
    <col min="13064" max="13064" width="13.7109375" style="1" customWidth="1"/>
    <col min="13065" max="13065" width="14.7109375" style="1" customWidth="1"/>
    <col min="13066" max="13067" width="14.140625" style="1" customWidth="1"/>
    <col min="13068" max="13068" width="15.140625" style="1" customWidth="1"/>
    <col min="13069" max="13069" width="21.5703125" style="1" customWidth="1"/>
    <col min="13070" max="13311" width="9.140625" style="1"/>
    <col min="13312" max="13312" width="6.5703125" style="1" customWidth="1"/>
    <col min="13313" max="13313" width="35.28515625" style="1" customWidth="1"/>
    <col min="13314" max="13314" width="14" style="1" customWidth="1"/>
    <col min="13315" max="13315" width="11.42578125" style="1" customWidth="1"/>
    <col min="13316" max="13316" width="21.7109375" style="1" customWidth="1"/>
    <col min="13317" max="13317" width="13.7109375" style="1" customWidth="1"/>
    <col min="13318" max="13318" width="14.85546875" style="1" customWidth="1"/>
    <col min="13319" max="13319" width="19.5703125" style="1" customWidth="1"/>
    <col min="13320" max="13320" width="13.7109375" style="1" customWidth="1"/>
    <col min="13321" max="13321" width="14.7109375" style="1" customWidth="1"/>
    <col min="13322" max="13323" width="14.140625" style="1" customWidth="1"/>
    <col min="13324" max="13324" width="15.140625" style="1" customWidth="1"/>
    <col min="13325" max="13325" width="21.5703125" style="1" customWidth="1"/>
    <col min="13326" max="13567" width="9.140625" style="1"/>
    <col min="13568" max="13568" width="6.5703125" style="1" customWidth="1"/>
    <col min="13569" max="13569" width="35.28515625" style="1" customWidth="1"/>
    <col min="13570" max="13570" width="14" style="1" customWidth="1"/>
    <col min="13571" max="13571" width="11.42578125" style="1" customWidth="1"/>
    <col min="13572" max="13572" width="21.7109375" style="1" customWidth="1"/>
    <col min="13573" max="13573" width="13.7109375" style="1" customWidth="1"/>
    <col min="13574" max="13574" width="14.85546875" style="1" customWidth="1"/>
    <col min="13575" max="13575" width="19.5703125" style="1" customWidth="1"/>
    <col min="13576" max="13576" width="13.7109375" style="1" customWidth="1"/>
    <col min="13577" max="13577" width="14.7109375" style="1" customWidth="1"/>
    <col min="13578" max="13579" width="14.140625" style="1" customWidth="1"/>
    <col min="13580" max="13580" width="15.140625" style="1" customWidth="1"/>
    <col min="13581" max="13581" width="21.5703125" style="1" customWidth="1"/>
    <col min="13582" max="13823" width="9.140625" style="1"/>
    <col min="13824" max="13824" width="6.5703125" style="1" customWidth="1"/>
    <col min="13825" max="13825" width="35.28515625" style="1" customWidth="1"/>
    <col min="13826" max="13826" width="14" style="1" customWidth="1"/>
    <col min="13827" max="13827" width="11.42578125" style="1" customWidth="1"/>
    <col min="13828" max="13828" width="21.7109375" style="1" customWidth="1"/>
    <col min="13829" max="13829" width="13.7109375" style="1" customWidth="1"/>
    <col min="13830" max="13830" width="14.85546875" style="1" customWidth="1"/>
    <col min="13831" max="13831" width="19.5703125" style="1" customWidth="1"/>
    <col min="13832" max="13832" width="13.7109375" style="1" customWidth="1"/>
    <col min="13833" max="13833" width="14.7109375" style="1" customWidth="1"/>
    <col min="13834" max="13835" width="14.140625" style="1" customWidth="1"/>
    <col min="13836" max="13836" width="15.140625" style="1" customWidth="1"/>
    <col min="13837" max="13837" width="21.5703125" style="1" customWidth="1"/>
    <col min="13838" max="14079" width="9.140625" style="1"/>
    <col min="14080" max="14080" width="6.5703125" style="1" customWidth="1"/>
    <col min="14081" max="14081" width="35.28515625" style="1" customWidth="1"/>
    <col min="14082" max="14082" width="14" style="1" customWidth="1"/>
    <col min="14083" max="14083" width="11.42578125" style="1" customWidth="1"/>
    <col min="14084" max="14084" width="21.7109375" style="1" customWidth="1"/>
    <col min="14085" max="14085" width="13.7109375" style="1" customWidth="1"/>
    <col min="14086" max="14086" width="14.85546875" style="1" customWidth="1"/>
    <col min="14087" max="14087" width="19.5703125" style="1" customWidth="1"/>
    <col min="14088" max="14088" width="13.7109375" style="1" customWidth="1"/>
    <col min="14089" max="14089" width="14.7109375" style="1" customWidth="1"/>
    <col min="14090" max="14091" width="14.140625" style="1" customWidth="1"/>
    <col min="14092" max="14092" width="15.140625" style="1" customWidth="1"/>
    <col min="14093" max="14093" width="21.5703125" style="1" customWidth="1"/>
    <col min="14094" max="14335" width="9.140625" style="1"/>
    <col min="14336" max="14336" width="6.5703125" style="1" customWidth="1"/>
    <col min="14337" max="14337" width="35.28515625" style="1" customWidth="1"/>
    <col min="14338" max="14338" width="14" style="1" customWidth="1"/>
    <col min="14339" max="14339" width="11.42578125" style="1" customWidth="1"/>
    <col min="14340" max="14340" width="21.7109375" style="1" customWidth="1"/>
    <col min="14341" max="14341" width="13.7109375" style="1" customWidth="1"/>
    <col min="14342" max="14342" width="14.85546875" style="1" customWidth="1"/>
    <col min="14343" max="14343" width="19.5703125" style="1" customWidth="1"/>
    <col min="14344" max="14344" width="13.7109375" style="1" customWidth="1"/>
    <col min="14345" max="14345" width="14.7109375" style="1" customWidth="1"/>
    <col min="14346" max="14347" width="14.140625" style="1" customWidth="1"/>
    <col min="14348" max="14348" width="15.140625" style="1" customWidth="1"/>
    <col min="14349" max="14349" width="21.5703125" style="1" customWidth="1"/>
    <col min="14350" max="14591" width="9.140625" style="1"/>
    <col min="14592" max="14592" width="6.5703125" style="1" customWidth="1"/>
    <col min="14593" max="14593" width="35.28515625" style="1" customWidth="1"/>
    <col min="14594" max="14594" width="14" style="1" customWidth="1"/>
    <col min="14595" max="14595" width="11.42578125" style="1" customWidth="1"/>
    <col min="14596" max="14596" width="21.7109375" style="1" customWidth="1"/>
    <col min="14597" max="14597" width="13.7109375" style="1" customWidth="1"/>
    <col min="14598" max="14598" width="14.85546875" style="1" customWidth="1"/>
    <col min="14599" max="14599" width="19.5703125" style="1" customWidth="1"/>
    <col min="14600" max="14600" width="13.7109375" style="1" customWidth="1"/>
    <col min="14601" max="14601" width="14.7109375" style="1" customWidth="1"/>
    <col min="14602" max="14603" width="14.140625" style="1" customWidth="1"/>
    <col min="14604" max="14604" width="15.140625" style="1" customWidth="1"/>
    <col min="14605" max="14605" width="21.5703125" style="1" customWidth="1"/>
    <col min="14606" max="14847" width="9.140625" style="1"/>
    <col min="14848" max="14848" width="6.5703125" style="1" customWidth="1"/>
    <col min="14849" max="14849" width="35.28515625" style="1" customWidth="1"/>
    <col min="14850" max="14850" width="14" style="1" customWidth="1"/>
    <col min="14851" max="14851" width="11.42578125" style="1" customWidth="1"/>
    <col min="14852" max="14852" width="21.7109375" style="1" customWidth="1"/>
    <col min="14853" max="14853" width="13.7109375" style="1" customWidth="1"/>
    <col min="14854" max="14854" width="14.85546875" style="1" customWidth="1"/>
    <col min="14855" max="14855" width="19.5703125" style="1" customWidth="1"/>
    <col min="14856" max="14856" width="13.7109375" style="1" customWidth="1"/>
    <col min="14857" max="14857" width="14.7109375" style="1" customWidth="1"/>
    <col min="14858" max="14859" width="14.140625" style="1" customWidth="1"/>
    <col min="14860" max="14860" width="15.140625" style="1" customWidth="1"/>
    <col min="14861" max="14861" width="21.5703125" style="1" customWidth="1"/>
    <col min="14862" max="15103" width="9.140625" style="1"/>
    <col min="15104" max="15104" width="6.5703125" style="1" customWidth="1"/>
    <col min="15105" max="15105" width="35.28515625" style="1" customWidth="1"/>
    <col min="15106" max="15106" width="14" style="1" customWidth="1"/>
    <col min="15107" max="15107" width="11.42578125" style="1" customWidth="1"/>
    <col min="15108" max="15108" width="21.7109375" style="1" customWidth="1"/>
    <col min="15109" max="15109" width="13.7109375" style="1" customWidth="1"/>
    <col min="15110" max="15110" width="14.85546875" style="1" customWidth="1"/>
    <col min="15111" max="15111" width="19.5703125" style="1" customWidth="1"/>
    <col min="15112" max="15112" width="13.7109375" style="1" customWidth="1"/>
    <col min="15113" max="15113" width="14.7109375" style="1" customWidth="1"/>
    <col min="15114" max="15115" width="14.140625" style="1" customWidth="1"/>
    <col min="15116" max="15116" width="15.140625" style="1" customWidth="1"/>
    <col min="15117" max="15117" width="21.5703125" style="1" customWidth="1"/>
    <col min="15118" max="15359" width="9.140625" style="1"/>
    <col min="15360" max="15360" width="6.5703125" style="1" customWidth="1"/>
    <col min="15361" max="15361" width="35.28515625" style="1" customWidth="1"/>
    <col min="15362" max="15362" width="14" style="1" customWidth="1"/>
    <col min="15363" max="15363" width="11.42578125" style="1" customWidth="1"/>
    <col min="15364" max="15364" width="21.7109375" style="1" customWidth="1"/>
    <col min="15365" max="15365" width="13.7109375" style="1" customWidth="1"/>
    <col min="15366" max="15366" width="14.85546875" style="1" customWidth="1"/>
    <col min="15367" max="15367" width="19.5703125" style="1" customWidth="1"/>
    <col min="15368" max="15368" width="13.7109375" style="1" customWidth="1"/>
    <col min="15369" max="15369" width="14.7109375" style="1" customWidth="1"/>
    <col min="15370" max="15371" width="14.140625" style="1" customWidth="1"/>
    <col min="15372" max="15372" width="15.140625" style="1" customWidth="1"/>
    <col min="15373" max="15373" width="21.5703125" style="1" customWidth="1"/>
    <col min="15374" max="15615" width="9.140625" style="1"/>
    <col min="15616" max="15616" width="6.5703125" style="1" customWidth="1"/>
    <col min="15617" max="15617" width="35.28515625" style="1" customWidth="1"/>
    <col min="15618" max="15618" width="14" style="1" customWidth="1"/>
    <col min="15619" max="15619" width="11.42578125" style="1" customWidth="1"/>
    <col min="15620" max="15620" width="21.7109375" style="1" customWidth="1"/>
    <col min="15621" max="15621" width="13.7109375" style="1" customWidth="1"/>
    <col min="15622" max="15622" width="14.85546875" style="1" customWidth="1"/>
    <col min="15623" max="15623" width="19.5703125" style="1" customWidth="1"/>
    <col min="15624" max="15624" width="13.7109375" style="1" customWidth="1"/>
    <col min="15625" max="15625" width="14.7109375" style="1" customWidth="1"/>
    <col min="15626" max="15627" width="14.140625" style="1" customWidth="1"/>
    <col min="15628" max="15628" width="15.140625" style="1" customWidth="1"/>
    <col min="15629" max="15629" width="21.5703125" style="1" customWidth="1"/>
    <col min="15630" max="15871" width="9.140625" style="1"/>
    <col min="15872" max="15872" width="6.5703125" style="1" customWidth="1"/>
    <col min="15873" max="15873" width="35.28515625" style="1" customWidth="1"/>
    <col min="15874" max="15874" width="14" style="1" customWidth="1"/>
    <col min="15875" max="15875" width="11.42578125" style="1" customWidth="1"/>
    <col min="15876" max="15876" width="21.7109375" style="1" customWidth="1"/>
    <col min="15877" max="15877" width="13.7109375" style="1" customWidth="1"/>
    <col min="15878" max="15878" width="14.85546875" style="1" customWidth="1"/>
    <col min="15879" max="15879" width="19.5703125" style="1" customWidth="1"/>
    <col min="15880" max="15880" width="13.7109375" style="1" customWidth="1"/>
    <col min="15881" max="15881" width="14.7109375" style="1" customWidth="1"/>
    <col min="15882" max="15883" width="14.140625" style="1" customWidth="1"/>
    <col min="15884" max="15884" width="15.140625" style="1" customWidth="1"/>
    <col min="15885" max="15885" width="21.5703125" style="1" customWidth="1"/>
    <col min="15886" max="16127" width="9.140625" style="1"/>
    <col min="16128" max="16128" width="6.5703125" style="1" customWidth="1"/>
    <col min="16129" max="16129" width="35.28515625" style="1" customWidth="1"/>
    <col min="16130" max="16130" width="14" style="1" customWidth="1"/>
    <col min="16131" max="16131" width="11.42578125" style="1" customWidth="1"/>
    <col min="16132" max="16132" width="21.7109375" style="1" customWidth="1"/>
    <col min="16133" max="16133" width="13.7109375" style="1" customWidth="1"/>
    <col min="16134" max="16134" width="14.85546875" style="1" customWidth="1"/>
    <col min="16135" max="16135" width="19.5703125" style="1" customWidth="1"/>
    <col min="16136" max="16136" width="13.7109375" style="1" customWidth="1"/>
    <col min="16137" max="16137" width="14.7109375" style="1" customWidth="1"/>
    <col min="16138" max="16139" width="14.140625" style="1" customWidth="1"/>
    <col min="16140" max="16140" width="15.140625" style="1" customWidth="1"/>
    <col min="16141" max="16141" width="21.5703125" style="1" customWidth="1"/>
    <col min="16142" max="16384" width="9.140625" style="1"/>
  </cols>
  <sheetData>
    <row r="1" spans="1:15" ht="54" customHeight="1" x14ac:dyDescent="0.25">
      <c r="A1" s="101" t="s">
        <v>95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</row>
    <row r="2" spans="1:15" ht="24" customHeight="1" x14ac:dyDescent="0.25">
      <c r="A2" s="101" t="s">
        <v>149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</row>
    <row r="3" spans="1:15" ht="24" customHeight="1" x14ac:dyDescent="0.25">
      <c r="A3" s="90" t="s">
        <v>13</v>
      </c>
      <c r="B3" s="90" t="s">
        <v>14</v>
      </c>
      <c r="C3" s="102" t="s">
        <v>15</v>
      </c>
      <c r="D3" s="103"/>
      <c r="E3" s="90" t="s">
        <v>16</v>
      </c>
      <c r="F3" s="90" t="s">
        <v>17</v>
      </c>
      <c r="G3" s="90" t="s">
        <v>18</v>
      </c>
      <c r="H3" s="90" t="s">
        <v>19</v>
      </c>
      <c r="I3" s="87" t="s">
        <v>136</v>
      </c>
      <c r="J3" s="87" t="s">
        <v>20</v>
      </c>
      <c r="K3" s="90" t="s">
        <v>21</v>
      </c>
      <c r="L3" s="90"/>
      <c r="M3" s="90"/>
    </row>
    <row r="4" spans="1:15" ht="15" customHeight="1" x14ac:dyDescent="0.25">
      <c r="A4" s="90"/>
      <c r="B4" s="90"/>
      <c r="C4" s="87" t="s">
        <v>22</v>
      </c>
      <c r="D4" s="87" t="s">
        <v>23</v>
      </c>
      <c r="E4" s="90"/>
      <c r="F4" s="90"/>
      <c r="G4" s="90"/>
      <c r="H4" s="90"/>
      <c r="I4" s="88"/>
      <c r="J4" s="88"/>
      <c r="K4" s="90" t="s">
        <v>24</v>
      </c>
      <c r="L4" s="87" t="s">
        <v>25</v>
      </c>
      <c r="M4" s="90" t="s">
        <v>26</v>
      </c>
    </row>
    <row r="5" spans="1:15" ht="31.5" customHeight="1" x14ac:dyDescent="0.25">
      <c r="A5" s="90"/>
      <c r="B5" s="90"/>
      <c r="C5" s="89"/>
      <c r="D5" s="89"/>
      <c r="E5" s="90"/>
      <c r="F5" s="90"/>
      <c r="G5" s="90"/>
      <c r="H5" s="90"/>
      <c r="I5" s="89"/>
      <c r="J5" s="89"/>
      <c r="K5" s="90"/>
      <c r="L5" s="89"/>
      <c r="M5" s="90"/>
    </row>
    <row r="6" spans="1:15" x14ac:dyDescent="0.25">
      <c r="A6" s="14">
        <v>1</v>
      </c>
      <c r="B6" s="14">
        <v>2</v>
      </c>
      <c r="C6" s="14">
        <f>B6+1</f>
        <v>3</v>
      </c>
      <c r="D6" s="14">
        <f t="shared" ref="D6:K6" si="0">C6+1</f>
        <v>4</v>
      </c>
      <c r="E6" s="14">
        <v>3</v>
      </c>
      <c r="F6" s="14">
        <f t="shared" si="0"/>
        <v>4</v>
      </c>
      <c r="G6" s="14">
        <f t="shared" si="0"/>
        <v>5</v>
      </c>
      <c r="H6" s="14">
        <f t="shared" si="0"/>
        <v>6</v>
      </c>
      <c r="I6" s="14">
        <f t="shared" si="0"/>
        <v>7</v>
      </c>
      <c r="J6" s="14">
        <f t="shared" si="0"/>
        <v>8</v>
      </c>
      <c r="K6" s="14">
        <f t="shared" si="0"/>
        <v>9</v>
      </c>
      <c r="L6" s="14">
        <v>10</v>
      </c>
      <c r="M6" s="14">
        <v>11</v>
      </c>
    </row>
    <row r="7" spans="1:15" s="3" customFormat="1" ht="63" x14ac:dyDescent="0.25">
      <c r="A7" s="16">
        <v>1</v>
      </c>
      <c r="B7" s="16" t="s">
        <v>118</v>
      </c>
      <c r="C7" s="16"/>
      <c r="D7" s="16"/>
      <c r="E7" s="68" t="s">
        <v>150</v>
      </c>
      <c r="F7" s="68" t="s">
        <v>151</v>
      </c>
      <c r="G7" s="67" t="s">
        <v>9</v>
      </c>
      <c r="H7" s="69">
        <v>45209</v>
      </c>
      <c r="I7" s="12">
        <v>1358452</v>
      </c>
      <c r="J7" s="16"/>
      <c r="K7" s="19">
        <f>M7</f>
        <v>1358.5</v>
      </c>
      <c r="L7" s="62"/>
      <c r="M7" s="62">
        <f>'Подпрограмма 2'!K54</f>
        <v>1358.5</v>
      </c>
    </row>
    <row r="8" spans="1:15" s="3" customFormat="1" ht="78.75" x14ac:dyDescent="0.25">
      <c r="A8" s="29">
        <v>2</v>
      </c>
      <c r="B8" s="16" t="s">
        <v>127</v>
      </c>
      <c r="C8" s="16"/>
      <c r="D8" s="16"/>
      <c r="E8" s="68" t="s">
        <v>139</v>
      </c>
      <c r="F8" s="68" t="s">
        <v>140</v>
      </c>
      <c r="G8" s="67" t="s">
        <v>9</v>
      </c>
      <c r="H8" s="69">
        <v>45291</v>
      </c>
      <c r="I8" s="12">
        <v>9995500</v>
      </c>
      <c r="J8" s="16"/>
      <c r="K8" s="19">
        <f>M8</f>
        <v>0</v>
      </c>
      <c r="L8" s="62"/>
      <c r="M8" s="62">
        <f>'Подпрограмма 2'!K55</f>
        <v>0</v>
      </c>
    </row>
    <row r="9" spans="1:15" s="3" customFormat="1" ht="78.75" x14ac:dyDescent="0.25">
      <c r="A9" s="29">
        <v>3</v>
      </c>
      <c r="B9" s="16" t="s">
        <v>128</v>
      </c>
      <c r="C9" s="16"/>
      <c r="D9" s="16"/>
      <c r="E9" s="62" t="s">
        <v>152</v>
      </c>
      <c r="F9" s="68" t="s">
        <v>153</v>
      </c>
      <c r="G9" s="67" t="s">
        <v>9</v>
      </c>
      <c r="H9" s="69">
        <v>45260</v>
      </c>
      <c r="I9" s="12">
        <v>2329900</v>
      </c>
      <c r="J9" s="16"/>
      <c r="K9" s="19">
        <f>M9</f>
        <v>0</v>
      </c>
      <c r="L9" s="62"/>
      <c r="M9" s="62">
        <f>'Подпрограмма 2'!K56</f>
        <v>0</v>
      </c>
    </row>
    <row r="10" spans="1:15" s="3" customFormat="1" ht="94.5" x14ac:dyDescent="0.25">
      <c r="A10" s="29">
        <v>4</v>
      </c>
      <c r="B10" s="70" t="s">
        <v>147</v>
      </c>
      <c r="C10" s="16"/>
      <c r="D10" s="16"/>
      <c r="E10" s="62" t="s">
        <v>154</v>
      </c>
      <c r="F10" s="68" t="s">
        <v>155</v>
      </c>
      <c r="G10" s="67" t="s">
        <v>9</v>
      </c>
      <c r="H10" s="69">
        <v>45596</v>
      </c>
      <c r="I10" s="12">
        <v>7474089.7000000002</v>
      </c>
      <c r="J10" s="16"/>
      <c r="K10" s="19">
        <f>M10</f>
        <v>0</v>
      </c>
      <c r="L10" s="62"/>
      <c r="M10" s="62">
        <f>'Подпрограмма 2'!K57</f>
        <v>0</v>
      </c>
    </row>
    <row r="11" spans="1:15" s="7" customFormat="1" ht="106.5" customHeight="1" x14ac:dyDescent="0.25">
      <c r="A11" s="63">
        <v>5</v>
      </c>
      <c r="B11" s="29" t="s">
        <v>32</v>
      </c>
      <c r="C11" s="15"/>
      <c r="D11" s="15"/>
      <c r="E11" s="5" t="s">
        <v>134</v>
      </c>
      <c r="F11" s="16" t="s">
        <v>65</v>
      </c>
      <c r="G11" s="17" t="str">
        <f>'Подпрограмма 2'!D59</f>
        <v xml:space="preserve"> Администрация Заполярного района</v>
      </c>
      <c r="H11" s="54" t="s">
        <v>135</v>
      </c>
      <c r="I11" s="19">
        <v>10346947.289999999</v>
      </c>
      <c r="J11" s="18"/>
      <c r="K11" s="19">
        <f>2697.8+M11</f>
        <v>4133</v>
      </c>
      <c r="L11" s="11"/>
      <c r="M11" s="66">
        <v>1435.2</v>
      </c>
      <c r="O11" s="20"/>
    </row>
    <row r="12" spans="1:15" s="7" customFormat="1" ht="32.25" customHeight="1" x14ac:dyDescent="0.25">
      <c r="A12" s="96">
        <v>6</v>
      </c>
      <c r="B12" s="91" t="str">
        <f>'Подпрограмма 2'!B61</f>
        <v>Поставка понтонных причалов в г. Нарьян-Мар</v>
      </c>
      <c r="C12" s="6"/>
      <c r="D12" s="6"/>
      <c r="E12" s="68" t="s">
        <v>137</v>
      </c>
      <c r="F12" s="69" t="s">
        <v>138</v>
      </c>
      <c r="G12" s="92" t="s">
        <v>1</v>
      </c>
      <c r="H12" s="30">
        <v>45066</v>
      </c>
      <c r="I12" s="10">
        <v>2906382.25</v>
      </c>
      <c r="J12" s="2"/>
      <c r="K12" s="93">
        <f>M12</f>
        <v>3156.4</v>
      </c>
      <c r="L12" s="94"/>
      <c r="M12" s="78">
        <f>'Подпрограмма 2'!K61</f>
        <v>3156.4</v>
      </c>
    </row>
    <row r="13" spans="1:15" s="7" customFormat="1" ht="32.25" customHeight="1" x14ac:dyDescent="0.25">
      <c r="A13" s="96"/>
      <c r="B13" s="91"/>
      <c r="C13" s="6"/>
      <c r="D13" s="6"/>
      <c r="E13" s="68" t="s">
        <v>141</v>
      </c>
      <c r="F13" s="69" t="s">
        <v>142</v>
      </c>
      <c r="G13" s="92"/>
      <c r="H13" s="69">
        <v>45153</v>
      </c>
      <c r="I13" s="10">
        <v>250000</v>
      </c>
      <c r="J13" s="2"/>
      <c r="K13" s="93"/>
      <c r="L13" s="95"/>
      <c r="M13" s="79"/>
    </row>
    <row r="14" spans="1:15" s="7" customFormat="1" ht="56.25" customHeight="1" x14ac:dyDescent="0.25">
      <c r="A14" s="82">
        <v>7</v>
      </c>
      <c r="B14" s="97" t="s">
        <v>130</v>
      </c>
      <c r="C14" s="6"/>
      <c r="D14" s="6"/>
      <c r="E14" s="68" t="s">
        <v>156</v>
      </c>
      <c r="F14" s="68" t="s">
        <v>157</v>
      </c>
      <c r="G14" s="99" t="s">
        <v>9</v>
      </c>
      <c r="H14" s="69">
        <v>45291</v>
      </c>
      <c r="I14" s="12">
        <v>480000</v>
      </c>
      <c r="J14" s="2"/>
      <c r="K14" s="80">
        <f>M14</f>
        <v>1008</v>
      </c>
      <c r="L14" s="11"/>
      <c r="M14" s="78">
        <f>'Подпрограмма 2'!K67</f>
        <v>1008</v>
      </c>
    </row>
    <row r="15" spans="1:15" s="7" customFormat="1" ht="49.5" customHeight="1" x14ac:dyDescent="0.25">
      <c r="A15" s="83"/>
      <c r="B15" s="98"/>
      <c r="C15" s="6"/>
      <c r="D15" s="6"/>
      <c r="E15" s="68" t="s">
        <v>158</v>
      </c>
      <c r="F15" s="68" t="s">
        <v>157</v>
      </c>
      <c r="G15" s="100"/>
      <c r="H15" s="69">
        <v>45291</v>
      </c>
      <c r="I15" s="12">
        <v>528000</v>
      </c>
      <c r="J15" s="2"/>
      <c r="K15" s="81"/>
      <c r="L15" s="11"/>
      <c r="M15" s="79"/>
    </row>
    <row r="16" spans="1:15" ht="15" customHeight="1" x14ac:dyDescent="0.25">
      <c r="A16" s="84" t="s">
        <v>27</v>
      </c>
      <c r="B16" s="85"/>
      <c r="C16" s="85"/>
      <c r="D16" s="85"/>
      <c r="E16" s="85"/>
      <c r="F16" s="85"/>
      <c r="G16" s="85"/>
      <c r="H16" s="85"/>
      <c r="I16" s="86"/>
      <c r="J16" s="4">
        <f t="shared" ref="J16:L16" si="1">SUM(J7:J15)</f>
        <v>0</v>
      </c>
      <c r="K16" s="4">
        <f t="shared" si="1"/>
        <v>9655.9</v>
      </c>
      <c r="L16" s="4">
        <f t="shared" si="1"/>
        <v>0</v>
      </c>
      <c r="M16" s="4">
        <f>SUM(M7:M15)</f>
        <v>6958.1</v>
      </c>
    </row>
    <row r="22" spans="1:1" x14ac:dyDescent="0.25">
      <c r="A22" s="1">
        <f ca="1">+A22</f>
        <v>0</v>
      </c>
    </row>
  </sheetData>
  <mergeCells count="29">
    <mergeCell ref="A12:A13"/>
    <mergeCell ref="B14:B15"/>
    <mergeCell ref="G14:G15"/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  <mergeCell ref="M14:M15"/>
    <mergeCell ref="K14:K15"/>
    <mergeCell ref="A14:A15"/>
    <mergeCell ref="A16:I16"/>
    <mergeCell ref="J3:J5"/>
    <mergeCell ref="K3:M3"/>
    <mergeCell ref="C4:C5"/>
    <mergeCell ref="D4:D5"/>
    <mergeCell ref="K4:K5"/>
    <mergeCell ref="L4:L5"/>
    <mergeCell ref="M4:M5"/>
    <mergeCell ref="B12:B13"/>
    <mergeCell ref="G12:G13"/>
    <mergeCell ref="M12:M13"/>
    <mergeCell ref="K12:K13"/>
    <mergeCell ref="L12:L13"/>
  </mergeCells>
  <pageMargins left="0.39370078740157483" right="0.39370078740157483" top="0.39370078740157483" bottom="0.3937007874015748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Подпрограмма 2</vt:lpstr>
      <vt:lpstr>Подпрограмма 2 (2)</vt:lpstr>
      <vt:lpstr>'Подпрограмма 2'!Заголовки_для_печати</vt:lpstr>
      <vt:lpstr>'Подпрограмма 2 (2)'!Заголовки_для_печати</vt:lpstr>
      <vt:lpstr>'Подпрограмма 2'!Область_печати</vt:lpstr>
      <vt:lpstr>'Подпрограмма 2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Надежда Леонидовна</dc:creator>
  <cp:lastModifiedBy>Бурминская Татьяна Александровна</cp:lastModifiedBy>
  <cp:lastPrinted>2021-04-14T06:35:28Z</cp:lastPrinted>
  <dcterms:created xsi:type="dcterms:W3CDTF">2015-07-01T06:08:23Z</dcterms:created>
  <dcterms:modified xsi:type="dcterms:W3CDTF">2023-10-31T06:36:32Z</dcterms:modified>
</cp:coreProperties>
</file>