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720" yWindow="4305" windowWidth="19440" windowHeight="8400" tabRatio="850"/>
  </bookViews>
  <sheets>
    <sheet name="имущество" sheetId="4" r:id="rId1"/>
    <sheet name="имущество 2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'имущество 2'!#REF!</definedName>
    <definedName name="Z_359C8E5E_9871_416C_8416_05D2A4FF5688_.wvu.PrintArea" localSheetId="1" hidden="1">'имущество 2'!$A$1:$N$33</definedName>
    <definedName name="Z_676C7EBD_E16D_4DD0_B42E_F8075547C9A3_.wvu.PrintArea" localSheetId="1" hidden="1">'имущество 2'!$A$1:$N$33</definedName>
    <definedName name="Z_79A8BF50_58E9_46AC_AFD7_D75F740A8CFE_.wvu.PrintArea" localSheetId="1" hidden="1">'имущество 2'!$A$1:$N$33</definedName>
    <definedName name="Z_F75B3EC3_CC43_4B33_913D_5D7444E65C48_.wvu.PrintArea" localSheetId="1" hidden="1">'имущество 2'!$A$1:$N$33</definedName>
    <definedName name="_xlnm.Print_Titles" localSheetId="0">имущество!$3:$5</definedName>
    <definedName name="_xlnm.Print_Titles" localSheetId="1">'имущество 2'!$3:$6</definedName>
    <definedName name="_xlnm.Print_Area" localSheetId="0">имущество!$A$1:$N$39</definedName>
    <definedName name="_xlnm.Print_Area" localSheetId="1">'имущество 2'!$A$1:$N$34</definedName>
  </definedNames>
  <calcPr calcId="162913"/>
</workbook>
</file>

<file path=xl/calcChain.xml><?xml version="1.0" encoding="utf-8"?>
<calcChain xmlns="http://schemas.openxmlformats.org/spreadsheetml/2006/main">
  <c r="K22" i="22" l="1"/>
  <c r="K21" i="22"/>
  <c r="K20" i="22"/>
  <c r="K19" i="22"/>
  <c r="K9" i="22"/>
  <c r="K10" i="22"/>
  <c r="K8" i="22"/>
  <c r="M31" i="22" l="1"/>
  <c r="K31" i="22" s="1"/>
  <c r="M30" i="22"/>
  <c r="K30" i="22" s="1"/>
  <c r="M29" i="22"/>
  <c r="K29" i="22" s="1"/>
  <c r="M28" i="22"/>
  <c r="K28" i="22" s="1"/>
  <c r="K23" i="22"/>
  <c r="M25" i="22"/>
  <c r="K25" i="22" s="1"/>
  <c r="M26" i="22"/>
  <c r="K26" i="22" s="1"/>
  <c r="M24" i="22"/>
  <c r="K24" i="22" s="1"/>
  <c r="J33" i="22" l="1"/>
  <c r="L33" i="22"/>
  <c r="N35" i="4" l="1"/>
  <c r="M35" i="4"/>
  <c r="N33" i="4"/>
  <c r="M33" i="4"/>
  <c r="L29" i="4"/>
  <c r="K29" i="4" s="1"/>
  <c r="K28" i="4"/>
  <c r="M28" i="4" s="1"/>
  <c r="L28" i="4"/>
  <c r="N28" i="4"/>
  <c r="L27" i="4"/>
  <c r="K27" i="4"/>
  <c r="N27" i="4" s="1"/>
  <c r="M24" i="4"/>
  <c r="L24" i="4"/>
  <c r="K24" i="4"/>
  <c r="N24" i="4" s="1"/>
  <c r="G13" i="4"/>
  <c r="H13" i="4"/>
  <c r="J13" i="4"/>
  <c r="M25" i="4"/>
  <c r="L25" i="4"/>
  <c r="K25" i="4"/>
  <c r="N25" i="4" s="1"/>
  <c r="L20" i="4"/>
  <c r="K20" i="4" s="1"/>
  <c r="N20" i="4" s="1"/>
  <c r="L19" i="4"/>
  <c r="K19" i="4" s="1"/>
  <c r="N19" i="4" s="1"/>
  <c r="M19" i="4"/>
  <c r="K18" i="4"/>
  <c r="N18" i="4" s="1"/>
  <c r="L18" i="4"/>
  <c r="M18" i="4"/>
  <c r="M17" i="4"/>
  <c r="N17" i="4"/>
  <c r="K17" i="4"/>
  <c r="L17" i="4"/>
  <c r="N16" i="4"/>
  <c r="M16" i="4"/>
  <c r="L16" i="4"/>
  <c r="F30" i="4"/>
  <c r="H30" i="4"/>
  <c r="J30" i="4"/>
  <c r="E30" i="4"/>
  <c r="L36" i="4"/>
  <c r="K36" i="4"/>
  <c r="I36" i="4"/>
  <c r="G36" i="4"/>
  <c r="E36" i="4"/>
  <c r="L35" i="4"/>
  <c r="K35" i="4" s="1"/>
  <c r="I35" i="4"/>
  <c r="G35" i="4"/>
  <c r="E35" i="4"/>
  <c r="L34" i="4"/>
  <c r="K34" i="4" s="1"/>
  <c r="I34" i="4"/>
  <c r="G34" i="4"/>
  <c r="E34" i="4"/>
  <c r="F6" i="4"/>
  <c r="L11" i="4"/>
  <c r="K11" i="4" s="1"/>
  <c r="I11" i="4"/>
  <c r="G11" i="4"/>
  <c r="E11" i="4"/>
  <c r="M29" i="4" l="1"/>
  <c r="N29" i="4"/>
  <c r="M27" i="4"/>
  <c r="L13" i="4"/>
  <c r="K13" i="4"/>
  <c r="N13" i="4" s="1"/>
  <c r="M7" i="22" l="1"/>
  <c r="K32" i="22" l="1"/>
  <c r="M32" i="22" s="1"/>
  <c r="L38" i="4" l="1"/>
  <c r="L26" i="4"/>
  <c r="L31" i="4"/>
  <c r="H6" i="4"/>
  <c r="L10" i="4" l="1"/>
  <c r="J6" i="4"/>
  <c r="L33" i="4"/>
  <c r="I33" i="4"/>
  <c r="I30" i="4" s="1"/>
  <c r="G33" i="4"/>
  <c r="G30" i="4" s="1"/>
  <c r="E33" i="4"/>
  <c r="H12" i="4"/>
  <c r="J12" i="4"/>
  <c r="L12" i="4"/>
  <c r="I29" i="4"/>
  <c r="G29" i="4"/>
  <c r="E29" i="4"/>
  <c r="K33" i="4" l="1"/>
  <c r="K30" i="4" s="1"/>
  <c r="L30" i="4"/>
  <c r="L7" i="4" l="1"/>
  <c r="H37" i="4" l="1"/>
  <c r="J37" i="4"/>
  <c r="L37" i="4"/>
  <c r="K38" i="4"/>
  <c r="I38" i="4"/>
  <c r="I37" i="4" s="1"/>
  <c r="G38" i="4"/>
  <c r="G37" i="4" s="1"/>
  <c r="G32" i="4"/>
  <c r="I32" i="4"/>
  <c r="K32" i="4"/>
  <c r="K31" i="4"/>
  <c r="I31" i="4"/>
  <c r="G31" i="4"/>
  <c r="G15" i="4"/>
  <c r="I15" i="4"/>
  <c r="K15" i="4"/>
  <c r="G16" i="4"/>
  <c r="I16" i="4"/>
  <c r="K16" i="4"/>
  <c r="G17" i="4"/>
  <c r="I17" i="4"/>
  <c r="G18" i="4"/>
  <c r="I18" i="4"/>
  <c r="G19" i="4"/>
  <c r="I19" i="4"/>
  <c r="G20" i="4"/>
  <c r="I20" i="4"/>
  <c r="M20" i="4" s="1"/>
  <c r="G21" i="4"/>
  <c r="I21" i="4"/>
  <c r="K21" i="4"/>
  <c r="G22" i="4"/>
  <c r="I22" i="4"/>
  <c r="K22" i="4"/>
  <c r="G23" i="4"/>
  <c r="I23" i="4"/>
  <c r="K23" i="4"/>
  <c r="G24" i="4"/>
  <c r="I24" i="4"/>
  <c r="G25" i="4"/>
  <c r="I25" i="4"/>
  <c r="G26" i="4"/>
  <c r="I26" i="4"/>
  <c r="K26" i="4"/>
  <c r="G27" i="4"/>
  <c r="I27" i="4"/>
  <c r="G28" i="4"/>
  <c r="I28" i="4"/>
  <c r="K14" i="4"/>
  <c r="I14" i="4"/>
  <c r="G14" i="4"/>
  <c r="E38" i="4"/>
  <c r="E37" i="4" s="1"/>
  <c r="F37" i="4"/>
  <c r="E32" i="4"/>
  <c r="E31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F13" i="4"/>
  <c r="F12" i="4" s="1"/>
  <c r="E10" i="4"/>
  <c r="E9" i="4"/>
  <c r="E8" i="4"/>
  <c r="E7" i="4"/>
  <c r="E6" i="4" s="1"/>
  <c r="I13" i="4" l="1"/>
  <c r="M13" i="4" s="1"/>
  <c r="E13" i="4"/>
  <c r="E12" i="4" s="1"/>
  <c r="M26" i="4"/>
  <c r="N26" i="4"/>
  <c r="K37" i="4"/>
  <c r="N38" i="4"/>
  <c r="M38" i="4"/>
  <c r="N31" i="4"/>
  <c r="M31" i="4"/>
  <c r="M27" i="22"/>
  <c r="F39" i="4"/>
  <c r="L9" i="4"/>
  <c r="H39" i="4"/>
  <c r="J39" i="4"/>
  <c r="K12" i="4"/>
  <c r="I12" i="4"/>
  <c r="G12" i="4"/>
  <c r="I8" i="4"/>
  <c r="K8" i="4"/>
  <c r="I9" i="4"/>
  <c r="I10" i="4"/>
  <c r="K10" i="4"/>
  <c r="K7" i="4"/>
  <c r="I7" i="4"/>
  <c r="G10" i="4"/>
  <c r="G7" i="4"/>
  <c r="G8" i="4"/>
  <c r="G9" i="4"/>
  <c r="G6" i="4" l="1"/>
  <c r="I6" i="4"/>
  <c r="I39" i="4" s="1"/>
  <c r="L6" i="4"/>
  <c r="L39" i="4" s="1"/>
  <c r="N30" i="4"/>
  <c r="M30" i="4"/>
  <c r="M37" i="4"/>
  <c r="N37" i="4"/>
  <c r="M12" i="4"/>
  <c r="N12" i="4"/>
  <c r="K27" i="22"/>
  <c r="M10" i="4"/>
  <c r="N10" i="4"/>
  <c r="E39" i="4"/>
  <c r="M7" i="4"/>
  <c r="N7" i="4"/>
  <c r="M9" i="4"/>
  <c r="K9" i="4"/>
  <c r="K6" i="4" s="1"/>
  <c r="G39" i="4" l="1"/>
  <c r="M6" i="4"/>
  <c r="K39" i="4"/>
  <c r="N9" i="4"/>
  <c r="H4" i="4"/>
  <c r="J4" i="4" s="1"/>
  <c r="L4" i="4" s="1"/>
  <c r="M39" i="4" l="1"/>
  <c r="N6" i="4"/>
  <c r="F6" i="22" l="1"/>
  <c r="G6" i="22" s="1"/>
  <c r="H6" i="22" s="1"/>
  <c r="I6" i="22" s="1"/>
  <c r="J6" i="22" s="1"/>
  <c r="K6" i="22" s="1"/>
  <c r="C6" i="22"/>
  <c r="D6" i="22" s="1"/>
  <c r="N39" i="4" l="1"/>
  <c r="K11" i="22"/>
  <c r="K12" i="22"/>
  <c r="K13" i="22"/>
  <c r="K14" i="22"/>
  <c r="K15" i="22"/>
  <c r="K16" i="22"/>
  <c r="K17" i="22"/>
  <c r="M33" i="22"/>
  <c r="K18" i="22"/>
  <c r="K33" i="22" l="1"/>
</calcChain>
</file>

<file path=xl/sharedStrings.xml><?xml version="1.0" encoding="utf-8"?>
<sst xmlns="http://schemas.openxmlformats.org/spreadsheetml/2006/main" count="227" uniqueCount="144">
  <si>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</si>
  <si>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</si>
  <si>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</si>
  <si>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</si>
  <si>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</si>
  <si>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</si>
  <si>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</si>
  <si>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</si>
  <si>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</si>
  <si>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</si>
  <si>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</si>
  <si>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</si>
  <si>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</si>
  <si>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</si>
  <si>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</si>
  <si>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</si>
  <si>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</si>
  <si>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</si>
  <si>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</si>
  <si>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</si>
  <si>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</si>
  <si>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</si>
  <si>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</si>
  <si>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</si>
  <si>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</si>
  <si>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</si>
  <si>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</si>
  <si>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2.1</t>
  </si>
  <si>
    <t>1.1</t>
  </si>
  <si>
    <t>1.2</t>
  </si>
  <si>
    <t>1.3</t>
  </si>
  <si>
    <t>1.4</t>
  </si>
  <si>
    <t>районный бюджет</t>
  </si>
  <si>
    <t>Отчет об использовании денежных средств в рамках исполнения мероприятий муниципальной программы «Управление муниципальным имуществом муниципального района "Заполярный район" на 2022-2030 годы»</t>
  </si>
  <si>
    <t>Раздел 1. Управление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</si>
  <si>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</si>
  <si>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УМИ Администрации Заполярного района</t>
  </si>
  <si>
    <t>Мероприятия по землеустройству и землепользованию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</si>
  <si>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</si>
  <si>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</si>
  <si>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Раздел 2. Cодержание муниципального имущества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</si>
  <si>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</si>
  <si>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2.1.1.</t>
  </si>
  <si>
    <t>Сельское поселение "Тельвисочный сельсовет" ЗР НАО</t>
  </si>
  <si>
    <t>Администрация поселения ЗР НАО</t>
  </si>
  <si>
    <t>2.1.2.</t>
  </si>
  <si>
    <t>Сельское поселение "Юшарский сельсовет" ЗР НАО</t>
  </si>
  <si>
    <t>2.1.3.</t>
  </si>
  <si>
    <t>Сельское поселение "Хорей-Верский сельсовет" ЗР НАО</t>
  </si>
  <si>
    <t>2.1.4.</t>
  </si>
  <si>
    <t>Сельское поселение "Хоседа-Хардский сельсовет" ЗР НАО</t>
  </si>
  <si>
    <t>2.1.5.</t>
  </si>
  <si>
    <t>Сельское поселение "Великовисочный сельсовет" ЗР НАО</t>
  </si>
  <si>
    <t>2.1.6.</t>
  </si>
  <si>
    <t>Сельское поселение "Пешский сельсовет" ЗР НАО</t>
  </si>
  <si>
    <t>2.1.7.</t>
  </si>
  <si>
    <t>Сельское поселение "Омский сельсовет" ЗР НАО</t>
  </si>
  <si>
    <t>2.1.8.</t>
  </si>
  <si>
    <t>Сельское поселение "Пустозерский сельсовет" ЗР НАО</t>
  </si>
  <si>
    <t>2.1.9.</t>
  </si>
  <si>
    <t>Сельское поселение "Коткинский сельсовет" ЗР НАО</t>
  </si>
  <si>
    <t>2.1.10.</t>
  </si>
  <si>
    <t>Сельское поселение "Поселок Амдерма" ЗР НАО</t>
  </si>
  <si>
    <t>2.1.11.</t>
  </si>
  <si>
    <t>Сельское поселение "Андегский сельсовет" ЗР НАО</t>
  </si>
  <si>
    <t>2.1.12.</t>
  </si>
  <si>
    <t>Сельское поселение "Тиманский сельсовет" ЗР НАО</t>
  </si>
  <si>
    <t>2.2.</t>
  </si>
  <si>
    <t>2.3.</t>
  </si>
  <si>
    <t>2.4.</t>
  </si>
  <si>
    <t>3.</t>
  </si>
  <si>
    <t>Раздел 3. Капитальный и текущий ремонт муниципального имущества</t>
  </si>
  <si>
    <t>3.1.</t>
  </si>
  <si>
    <t>3.2.</t>
  </si>
  <si>
    <t>Ремонтно-строительные работы в спортивном сооружении с универсальном игровым залом в п. Амдерма</t>
  </si>
  <si>
    <t>4.</t>
  </si>
  <si>
    <t>Раздел 4. Иные мероприятия</t>
  </si>
  <si>
    <t>4.1.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</si>
  <si>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</si>
  <si>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</si>
  <si>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План на 2023 год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</si>
  <si>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</si>
  <si>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</si>
  <si>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Организация демонтажных работ склада концкормов на 600 т в с. Тельвиска Сельского поселения "Тельвисочный сельсовет" ЗР НАО</t>
  </si>
  <si>
    <t>Замена септика в здании МКУ «Северное» по ул. Губкина, д. 3Б</t>
  </si>
  <si>
    <t>№ 0184300000422000198 от 19.09.2022</t>
  </si>
  <si>
    <t>МП ЗР "Севержилкомсервис"</t>
  </si>
  <si>
    <t>Цена по контракту,руб.</t>
  </si>
  <si>
    <t>2.5.</t>
  </si>
  <si>
    <t>Снос аварийного здания склада № 2 
по ул. Набережная д. 9 в с. Шойна Сельского поселения «Шоинский сельсовет» ЗР НАО»</t>
  </si>
  <si>
    <t>3.4.</t>
  </si>
  <si>
    <t>Приобретение расходников, деталей и запасных частей для снегохода BEARCAT Z1 XT Сельского поселения «Омский сельсовет» ЗР НАО</t>
  </si>
  <si>
    <t>-</t>
  </si>
  <si>
    <t>№ 0184300000423000052 от 29.04.2023</t>
  </si>
  <si>
    <t>ООО "Экомакс"</t>
  </si>
  <si>
    <t>Администрация поселения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</si>
  <si>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сельсовет»» ЗР НАО</t>
  </si>
  <si>
    <t>№ 0184300000423000045 от 11.04.2023</t>
  </si>
  <si>
    <t>№ 0184300000423000053 от 25.04.2023</t>
  </si>
  <si>
    <t>ООО "АЛЬФА"</t>
  </si>
  <si>
    <t>№ 0184300000422000151 от 01.08.2022</t>
  </si>
  <si>
    <t>ООО "АВТОМАРКЕТ"</t>
  </si>
  <si>
    <t>ИП Абдукодиров абдулатиф</t>
  </si>
  <si>
    <t xml:space="preserve">Договор от 22.02.2023 № 24/ТО-2023 по техническому обслуживанию внутренних систем электроснабжения </t>
  </si>
  <si>
    <t xml:space="preserve">Договор от 22.02.2023 № 25/ТО-2023 по техническому обслуживанию внутренних систем теплоснабжения </t>
  </si>
  <si>
    <t xml:space="preserve">Договор от 22.02.2023 № 26/ТО-2023 по техническому обслуживанию внутренних систем водоснабжения </t>
  </si>
  <si>
    <t xml:space="preserve">Договор от 22.02.2023 № 27/ТО-2023 по техническому обслуживанию внутренних систем канализации </t>
  </si>
  <si>
    <t>Договор от 07.04.2023 № 34/ХВ-2023</t>
  </si>
  <si>
    <t>Договор от 23.11.2022 № 22/ВО-2022</t>
  </si>
  <si>
    <t>Договор от 07.04.2023 № 50/Т-2023</t>
  </si>
  <si>
    <t>Договор от 07.04.2023 № 87/Э-2023</t>
  </si>
  <si>
    <t xml:space="preserve">Договор от 17.05.2022 № 158/Э-2022 </t>
  </si>
  <si>
    <t xml:space="preserve">Договор от 17.05.2022 № 91/Т-2022 </t>
  </si>
  <si>
    <t xml:space="preserve">Договор от 23.11.2022 № 47/ХВ-2022 </t>
  </si>
  <si>
    <t xml:space="preserve">ООО «Респект» </t>
  </si>
  <si>
    <t>УМИ</t>
  </si>
  <si>
    <t xml:space="preserve">№ 3 от 16.02.2023 </t>
  </si>
  <si>
    <t>по состоянию на 01 октября 2023  года (с начала года нарастающим итогом)</t>
  </si>
  <si>
    <t>План на 01.10.2023</t>
  </si>
  <si>
    <t>1.5</t>
  </si>
  <si>
    <t>Проведение кадастровых работ по формированию земельных участков</t>
  </si>
  <si>
    <t>Ремонт фасада здания администрации по ул. Центральная, д. 9 в п. Амдерма Сельского поселения «Поселок Амдерма» ЗР НАО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</si>
  <si>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</si>
  <si>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</si>
  <si>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3.5.</t>
  </si>
  <si>
    <t>3.6.</t>
  </si>
  <si>
    <t xml:space="preserve">Заключен договор с от 09.03.2023 № 15 </t>
  </si>
  <si>
    <t xml:space="preserve">ИП Морозов А.Н. </t>
  </si>
  <si>
    <t>Снос аварийного здания склада № 2 по ул. Набережная д. 9 в с. Шойна Сельского поселения «Шоинский сельсовет» ЗР НАО»</t>
  </si>
  <si>
    <t>№ 0184300000423000070 от 29.05.2023</t>
  </si>
  <si>
    <t>ООО "ЭКОМАКС"</t>
  </si>
  <si>
    <t>Договор поставки 1-01-04 от 01.04.2023</t>
  </si>
  <si>
    <t>Договор № 58/2023 от 13.07.2023</t>
  </si>
  <si>
    <t>ИП Никитин Николай Николаевич</t>
  </si>
  <si>
    <t>Переоборудование помещений бани п. Индига под хозяйственно-технические нужды МКП «Жилищно-коммунальное хозяйство муниципального образования «Тиманский сельсовет»» ЗР НАО</t>
  </si>
  <si>
    <t>Договор № 98/РУ-2023 от 31.07.2023</t>
  </si>
  <si>
    <t>ИП Уткин М.Г.</t>
  </si>
  <si>
    <t xml:space="preserve">410 069,72 </t>
  </si>
  <si>
    <t>Договор от 24.07.2023 № 45/ТО-2023</t>
  </si>
  <si>
    <t>24 071,43</t>
  </si>
  <si>
    <t>Договор от 24.07.2023 № 46/ТО-2023</t>
  </si>
  <si>
    <t>Договор от 24.07.2023 № 43/ТО-2023</t>
  </si>
  <si>
    <t>Договор от 24.07.2023 № 44/ТО-2023</t>
  </si>
  <si>
    <t>3.3.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</si>
</sst>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%"/>
    <numFmt numFmtId="168" formatCode="_-* #,##0.0_р_._-;\-* #,##0.0_р_._-;_-* &quot;-&quot;?_р_._-;_-@_-"/>
    <numFmt numFmtId="169" formatCode="#,##0.0\ _₽"/>
    <numFmt numFmtId="170" formatCode="_-* #,##0.0\ _₽_-;\-* #,##0.0\ _₽_-;_-* &quot;-&quot;?\ _₽_-;_-@_-"/>
    <numFmt numFmtId="171" formatCode="0.0"/>
    <numFmt numFmtId="172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14" fillId="0" borderId="10">
      <alignment vertical="top" wrapText="1"/>
    </xf>
    <xf numFmtId="164" fontId="1" fillId="0" borderId="0" applyFont="0" applyFill="0" applyBorder="0" applyAlignment="0" applyProtection="0"/>
  </cellStyleXfs>
  <cellXfs count="131">
    <xf numFmtId="0" fontId="0" fillId="0" borderId="0" xfId="0"/>
    <xf numFmtId="0" fontId="6" fillId="0" borderId="0" xfId="0" applyFont="1"/>
    <xf numFmtId="0" fontId="6" fillId="0" borderId="0" xfId="0" applyFont="1" applyFill="1"/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11" fillId="0" borderId="0" xfId="0" applyFont="1" applyFill="1"/>
    <xf numFmtId="168" fontId="6" fillId="0" borderId="1" xfId="2" applyNumberFormat="1" applyFont="1" applyFill="1" applyBorder="1" applyAlignment="1">
      <alignment horizontal="center" vertical="center" wrapText="1"/>
    </xf>
    <xf numFmtId="167" fontId="10" fillId="0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Fill="1" applyBorder="1" applyAlignment="1">
      <alignment horizontal="center" vertical="center" wrapText="1"/>
    </xf>
    <xf numFmtId="16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4" fontId="6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" fontId="10" fillId="0" borderId="1" xfId="7" applyNumberFormat="1" applyFont="1" applyFill="1" applyBorder="1" applyAlignment="1">
      <alignment horizontal="center" vertical="center"/>
    </xf>
    <xf numFmtId="16" fontId="6" fillId="0" borderId="1" xfId="7" applyNumberFormat="1" applyFont="1" applyFill="1" applyBorder="1" applyAlignment="1">
      <alignment horizontal="center" vertical="center"/>
    </xf>
    <xf numFmtId="168" fontId="10" fillId="0" borderId="1" xfId="7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10" xfId="8" applyNumberFormat="1" applyFont="1" applyFill="1" applyProtection="1">
      <alignment vertical="top" wrapText="1"/>
    </xf>
    <xf numFmtId="0" fontId="12" fillId="0" borderId="1" xfId="0" applyFont="1" applyBorder="1" applyAlignment="1">
      <alignment vertical="center" wrapText="1"/>
    </xf>
    <xf numFmtId="4" fontId="6" fillId="0" borderId="0" xfId="0" applyNumberFormat="1" applyFont="1" applyFill="1"/>
    <xf numFmtId="4" fontId="11" fillId="0" borderId="0" xfId="0" applyNumberFormat="1" applyFont="1" applyFill="1"/>
    <xf numFmtId="167" fontId="6" fillId="0" borderId="1" xfId="2" applyNumberFormat="1" applyFont="1" applyFill="1" applyBorder="1" applyAlignment="1">
      <alignment horizontal="center" vertical="center" wrapText="1"/>
    </xf>
    <xf numFmtId="2" fontId="6" fillId="0" borderId="0" xfId="0" applyNumberFormat="1" applyFont="1"/>
    <xf numFmtId="0" fontId="16" fillId="3" borderId="1" xfId="0" applyFont="1" applyFill="1" applyBorder="1" applyAlignment="1">
      <alignment horizontal="center" vertical="center" wrapText="1"/>
    </xf>
    <xf numFmtId="166" fontId="16" fillId="0" borderId="1" xfId="0" applyNumberFormat="1" applyFont="1" applyBorder="1" applyAlignment="1">
      <alignment vertical="center" wrapText="1"/>
    </xf>
    <xf numFmtId="171" fontId="6" fillId="0" borderId="0" xfId="0" applyNumberFormat="1" applyFont="1"/>
    <xf numFmtId="168" fontId="10" fillId="2" borderId="1" xfId="7" applyNumberFormat="1" applyFont="1" applyFill="1" applyBorder="1" applyAlignment="1">
      <alignment horizontal="right" vertical="center" wrapText="1"/>
    </xf>
    <xf numFmtId="168" fontId="6" fillId="2" borderId="1" xfId="7" applyNumberFormat="1" applyFont="1" applyFill="1" applyBorder="1" applyAlignment="1">
      <alignment horizontal="right" vertical="center" wrapText="1"/>
    </xf>
    <xf numFmtId="168" fontId="6" fillId="2" borderId="1" xfId="2" applyNumberFormat="1" applyFont="1" applyFill="1" applyBorder="1" applyAlignment="1">
      <alignment vertical="center" wrapText="1"/>
    </xf>
    <xf numFmtId="171" fontId="6" fillId="2" borderId="1" xfId="7" applyNumberFormat="1" applyFont="1" applyFill="1" applyBorder="1" applyAlignment="1">
      <alignment vertical="center" wrapText="1"/>
    </xf>
    <xf numFmtId="170" fontId="6" fillId="0" borderId="0" xfId="0" applyNumberFormat="1" applyFont="1" applyFill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70" fontId="6" fillId="2" borderId="1" xfId="7" applyNumberFormat="1" applyFont="1" applyFill="1" applyBorder="1" applyAlignment="1">
      <alignment horizontal="right" vertical="center" wrapText="1"/>
    </xf>
    <xf numFmtId="168" fontId="9" fillId="2" borderId="1" xfId="0" applyNumberFormat="1" applyFont="1" applyFill="1" applyBorder="1" applyAlignment="1">
      <alignment horizontal="right" vertical="center" wrapText="1"/>
    </xf>
    <xf numFmtId="171" fontId="6" fillId="2" borderId="1" xfId="0" applyNumberFormat="1" applyFont="1" applyFill="1" applyBorder="1" applyAlignment="1">
      <alignment vertical="center" wrapText="1"/>
    </xf>
    <xf numFmtId="169" fontId="10" fillId="2" borderId="1" xfId="0" applyNumberFormat="1" applyFont="1" applyFill="1" applyBorder="1" applyAlignment="1">
      <alignment horizontal="center"/>
    </xf>
    <xf numFmtId="170" fontId="6" fillId="2" borderId="0" xfId="0" applyNumberFormat="1" applyFont="1" applyFill="1"/>
    <xf numFmtId="164" fontId="6" fillId="2" borderId="0" xfId="0" applyNumberFormat="1" applyFont="1" applyFill="1"/>
    <xf numFmtId="168" fontId="6" fillId="0" borderId="1" xfId="7" applyNumberFormat="1" applyFont="1" applyFill="1" applyBorder="1" applyAlignment="1">
      <alignment horizontal="right" vertical="center" wrapText="1"/>
    </xf>
    <xf numFmtId="10" fontId="6" fillId="0" borderId="1" xfId="2" applyNumberFormat="1" applyFont="1" applyFill="1" applyBorder="1" applyAlignment="1">
      <alignment horizontal="center" vertical="center" wrapText="1"/>
    </xf>
    <xf numFmtId="171" fontId="6" fillId="0" borderId="1" xfId="2" applyNumberFormat="1" applyFont="1" applyFill="1" applyBorder="1" applyAlignment="1">
      <alignment vertical="center" wrapText="1"/>
    </xf>
    <xf numFmtId="171" fontId="6" fillId="0" borderId="1" xfId="2" applyNumberFormat="1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center" wrapText="1"/>
    </xf>
    <xf numFmtId="14" fontId="6" fillId="2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166" fontId="5" fillId="2" borderId="1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left" vertical="center" wrapText="1"/>
    </xf>
    <xf numFmtId="14" fontId="6" fillId="2" borderId="0" xfId="0" applyNumberFormat="1" applyFont="1" applyFill="1" applyAlignment="1">
      <alignment horizontal="center"/>
    </xf>
    <xf numFmtId="4" fontId="5" fillId="2" borderId="7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/>
    </xf>
    <xf numFmtId="172" fontId="6" fillId="0" borderId="7" xfId="9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6" fontId="6" fillId="0" borderId="7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4" fontId="6" fillId="0" borderId="7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right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10">
    <cellStyle name="xl32" xfId="8"/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Процентный" xfId="6" builtinId="5"/>
    <cellStyle name="Финансовый" xfId="9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3"/>
  <sheetViews>
    <sheetView tabSelected="1" view="pageBreakPreview" zoomScale="70" zoomScaleNormal="70" zoomScaleSheetLayoutView="70" workbookViewId="0">
      <pane xSplit="4" ySplit="5" topLeftCell="E33" activePane="bottomRight" state="frozen"/>
      <selection pane="topRight"/>
      <selection pane="bottomLeft"/>
      <selection pane="bottomRight" activeCell="A37" sqref="A37"/>
    </sheetView>
  </sheetViews>
  <sheetFormatPr defaultRowHeight="15.75" x14ac:dyDescent="0.25"/>
  <cols>
    <col min="1" max="1" width="7.5703125" style="2" customWidth="1"/>
    <col min="2" max="2" width="41.85546875" style="2" customWidth="1"/>
    <col min="3" max="3" width="22.7109375" style="2" customWidth="1"/>
    <col min="4" max="4" width="23.5703125" style="2" customWidth="1"/>
    <col min="5" max="5" width="16.85546875" style="2" customWidth="1"/>
    <col min="6" max="6" width="16.85546875" style="3" customWidth="1"/>
    <col min="7" max="7" width="16.42578125" style="2" customWidth="1"/>
    <col min="8" max="8" width="16.85546875" style="2" customWidth="1"/>
    <col min="9" max="9" width="15.85546875" style="7" customWidth="1"/>
    <col min="10" max="10" width="16.42578125" style="7" customWidth="1"/>
    <col min="11" max="11" width="16" style="7" customWidth="1"/>
    <col min="12" max="12" width="15.140625" style="7" customWidth="1"/>
    <col min="13" max="13" width="26" style="7" customWidth="1"/>
    <col min="14" max="14" width="26.140625" style="7" customWidth="1"/>
    <col min="15" max="15" width="9.140625" style="2"/>
    <col min="16" max="16" width="17.140625" style="2" customWidth="1"/>
    <col min="17" max="16384" width="9.140625" style="2"/>
  </cols>
  <sheetData>
    <row r="1" spans="1:16" ht="32.25" customHeight="1" x14ac:dyDescent="0.25">
      <c r="A1" s="103" t="s">
        <v>33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6" ht="32.25" customHeight="1" x14ac:dyDescent="0.25">
      <c r="A2" s="104" t="s">
        <v>117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6"/>
    </row>
    <row r="3" spans="1:16" s="6" customFormat="1" ht="27" customHeight="1" x14ac:dyDescent="0.25">
      <c r="A3" s="107" t="s">
        <v>7</v>
      </c>
      <c r="B3" s="107" t="s">
        <v>5</v>
      </c>
      <c r="C3" s="107" t="s">
        <v>2</v>
      </c>
      <c r="D3" s="107" t="s">
        <v>6</v>
      </c>
      <c r="E3" s="108" t="s">
        <v>80</v>
      </c>
      <c r="F3" s="109"/>
      <c r="G3" s="108" t="s">
        <v>118</v>
      </c>
      <c r="H3" s="109"/>
      <c r="I3" s="108" t="s">
        <v>3</v>
      </c>
      <c r="J3" s="109"/>
      <c r="K3" s="107" t="s">
        <v>4</v>
      </c>
      <c r="L3" s="107"/>
      <c r="M3" s="107" t="s">
        <v>78</v>
      </c>
      <c r="N3" s="107" t="s">
        <v>79</v>
      </c>
    </row>
    <row r="4" spans="1:16" s="6" customFormat="1" ht="66.75" customHeight="1" x14ac:dyDescent="0.25">
      <c r="A4" s="107"/>
      <c r="B4" s="107"/>
      <c r="C4" s="107"/>
      <c r="D4" s="107"/>
      <c r="E4" s="12" t="s">
        <v>0</v>
      </c>
      <c r="F4" s="42" t="s">
        <v>32</v>
      </c>
      <c r="G4" s="12" t="s">
        <v>0</v>
      </c>
      <c r="H4" s="12" t="str">
        <f>F4</f>
        <v>районный бюджет</v>
      </c>
      <c r="I4" s="12" t="s">
        <v>0</v>
      </c>
      <c r="J4" s="12" t="str">
        <f>H4</f>
        <v>районный бюджет</v>
      </c>
      <c r="K4" s="12" t="s">
        <v>0</v>
      </c>
      <c r="L4" s="12" t="str">
        <f>J4</f>
        <v>районный бюджет</v>
      </c>
      <c r="M4" s="107"/>
      <c r="N4" s="107"/>
    </row>
    <row r="5" spans="1:16" s="6" customFormat="1" x14ac:dyDescent="0.25">
      <c r="A5" s="12">
        <v>1</v>
      </c>
      <c r="B5" s="12">
        <v>2</v>
      </c>
      <c r="C5" s="12">
        <v>3</v>
      </c>
      <c r="D5" s="12">
        <v>4</v>
      </c>
      <c r="E5" s="17">
        <v>5</v>
      </c>
      <c r="F5" s="42">
        <v>6</v>
      </c>
      <c r="G5" s="17">
        <v>7</v>
      </c>
      <c r="H5" s="17">
        <v>8</v>
      </c>
      <c r="I5" s="17">
        <v>9</v>
      </c>
      <c r="J5" s="17">
        <v>10</v>
      </c>
      <c r="K5" s="17">
        <v>11</v>
      </c>
      <c r="L5" s="17">
        <v>12</v>
      </c>
      <c r="M5" s="17">
        <v>13</v>
      </c>
      <c r="N5" s="17">
        <v>14</v>
      </c>
    </row>
    <row r="6" spans="1:16" s="6" customFormat="1" ht="16.5" customHeight="1" x14ac:dyDescent="0.25">
      <c r="A6" s="13" t="s">
        <v>24</v>
      </c>
      <c r="B6" s="102" t="s">
        <v>34</v>
      </c>
      <c r="C6" s="102"/>
      <c r="D6" s="102"/>
      <c r="E6" s="25">
        <f>SUM(E7:E11)</f>
        <v>4698.9000000000005</v>
      </c>
      <c r="F6" s="25">
        <f t="shared" ref="F6:L6" si="0">SUM(F7:F11)</f>
        <v>4698.9000000000005</v>
      </c>
      <c r="G6" s="25">
        <f t="shared" si="0"/>
        <v>3532.8</v>
      </c>
      <c r="H6" s="25">
        <f t="shared" si="0"/>
        <v>3532.8</v>
      </c>
      <c r="I6" s="25">
        <f t="shared" si="0"/>
        <v>3532.2</v>
      </c>
      <c r="J6" s="25">
        <f t="shared" si="0"/>
        <v>3532.2</v>
      </c>
      <c r="K6" s="25">
        <f t="shared" si="0"/>
        <v>3532.2</v>
      </c>
      <c r="L6" s="25">
        <f t="shared" si="0"/>
        <v>3532.2</v>
      </c>
      <c r="M6" s="10">
        <f>I6/G6</f>
        <v>0.99983016304347816</v>
      </c>
      <c r="N6" s="10">
        <f>K6/G6</f>
        <v>0.99983016304347816</v>
      </c>
      <c r="P6" s="41"/>
    </row>
    <row r="7" spans="1:16" s="6" customFormat="1" ht="47.25" x14ac:dyDescent="0.25">
      <c r="A7" s="14" t="s">
        <v>28</v>
      </c>
      <c r="B7" s="5" t="s">
        <v>35</v>
      </c>
      <c r="C7" s="18" t="s">
        <v>36</v>
      </c>
      <c r="D7" s="18" t="s">
        <v>36</v>
      </c>
      <c r="E7" s="25">
        <f>SUM(F7:F7)</f>
        <v>74.099999999999994</v>
      </c>
      <c r="F7" s="38">
        <v>74.099999999999994</v>
      </c>
      <c r="G7" s="39">
        <f>SUM(H7:H7)</f>
        <v>10</v>
      </c>
      <c r="H7" s="16">
        <v>10</v>
      </c>
      <c r="I7" s="15">
        <f>SUM(J7:J7)</f>
        <v>10</v>
      </c>
      <c r="J7" s="16">
        <v>10</v>
      </c>
      <c r="K7" s="15">
        <f>SUM(L7:L7)</f>
        <v>10</v>
      </c>
      <c r="L7" s="16">
        <f>J7</f>
        <v>10</v>
      </c>
      <c r="M7" s="10">
        <f>I7/G7</f>
        <v>1</v>
      </c>
      <c r="N7" s="10">
        <f>K7/G7</f>
        <v>1</v>
      </c>
    </row>
    <row r="8" spans="1:16" s="6" customFormat="1" ht="47.25" x14ac:dyDescent="0.25">
      <c r="A8" s="14" t="s">
        <v>29</v>
      </c>
      <c r="B8" s="5" t="s">
        <v>37</v>
      </c>
      <c r="C8" s="18" t="s">
        <v>36</v>
      </c>
      <c r="D8" s="18" t="s">
        <v>36</v>
      </c>
      <c r="E8" s="25">
        <f>SUM(F8:F8)</f>
        <v>353.3</v>
      </c>
      <c r="F8" s="38">
        <v>353.3</v>
      </c>
      <c r="G8" s="39">
        <f>SUM(H8:H8)</f>
        <v>0</v>
      </c>
      <c r="H8" s="16">
        <v>0</v>
      </c>
      <c r="I8" s="15">
        <f>SUM(J8:J8)</f>
        <v>0</v>
      </c>
      <c r="J8" s="16">
        <v>0</v>
      </c>
      <c r="K8" s="15">
        <f>SUM(L8:L8)</f>
        <v>0</v>
      </c>
      <c r="L8" s="16">
        <v>0</v>
      </c>
      <c r="M8" s="8">
        <v>0</v>
      </c>
      <c r="N8" s="8">
        <v>0</v>
      </c>
    </row>
    <row r="9" spans="1:16" s="6" customFormat="1" ht="78.75" x14ac:dyDescent="0.25">
      <c r="A9" s="14" t="s">
        <v>30</v>
      </c>
      <c r="B9" s="5" t="s">
        <v>38</v>
      </c>
      <c r="C9" s="18" t="s">
        <v>36</v>
      </c>
      <c r="D9" s="18" t="s">
        <v>36</v>
      </c>
      <c r="E9" s="25">
        <f>SUM(F9:F9)</f>
        <v>58.9</v>
      </c>
      <c r="F9" s="40">
        <v>58.9</v>
      </c>
      <c r="G9" s="39">
        <f>SUM(H9:H9)</f>
        <v>39.299999999999997</v>
      </c>
      <c r="H9" s="16">
        <v>39.299999999999997</v>
      </c>
      <c r="I9" s="15">
        <f>SUM(J9:J9)</f>
        <v>39.200000000000003</v>
      </c>
      <c r="J9" s="16">
        <v>39.200000000000003</v>
      </c>
      <c r="K9" s="15">
        <f>SUM(L9:L9)</f>
        <v>39.200000000000003</v>
      </c>
      <c r="L9" s="16">
        <f>J9</f>
        <v>39.200000000000003</v>
      </c>
      <c r="M9" s="10">
        <f>I9/G9</f>
        <v>0.99745547073791363</v>
      </c>
      <c r="N9" s="10">
        <f>K9/G9</f>
        <v>0.99745547073791363</v>
      </c>
    </row>
    <row r="10" spans="1:16" s="6" customFormat="1" ht="157.5" x14ac:dyDescent="0.25">
      <c r="A10" s="14" t="s">
        <v>31</v>
      </c>
      <c r="B10" s="5" t="s">
        <v>39</v>
      </c>
      <c r="C10" s="18" t="s">
        <v>8</v>
      </c>
      <c r="D10" s="18" t="s">
        <v>1</v>
      </c>
      <c r="E10" s="25">
        <f>SUM(F10:F10)</f>
        <v>4112.6000000000004</v>
      </c>
      <c r="F10" s="43">
        <v>4112.6000000000004</v>
      </c>
      <c r="G10" s="15">
        <f>SUM(H10:H10)</f>
        <v>3483.5</v>
      </c>
      <c r="H10" s="16">
        <v>3483.5</v>
      </c>
      <c r="I10" s="15">
        <f>SUM(J10:J10)</f>
        <v>3483</v>
      </c>
      <c r="J10" s="16">
        <v>3483</v>
      </c>
      <c r="K10" s="15">
        <f>SUM(L10:L10)</f>
        <v>3483</v>
      </c>
      <c r="L10" s="16">
        <f>J10</f>
        <v>3483</v>
      </c>
      <c r="M10" s="10">
        <f>I10/G10</f>
        <v>0.99985646619778956</v>
      </c>
      <c r="N10" s="10">
        <f>K10/G10</f>
        <v>0.99985646619778956</v>
      </c>
    </row>
    <row r="11" spans="1:16" s="6" customFormat="1" ht="31.5" x14ac:dyDescent="0.25">
      <c r="A11" s="14" t="s">
        <v>119</v>
      </c>
      <c r="B11" s="5" t="s">
        <v>120</v>
      </c>
      <c r="C11" s="18" t="s">
        <v>8</v>
      </c>
      <c r="D11" s="18" t="s">
        <v>1</v>
      </c>
      <c r="E11" s="25">
        <f>SUM(F11:F11)</f>
        <v>100</v>
      </c>
      <c r="F11" s="43">
        <v>100</v>
      </c>
      <c r="G11" s="15">
        <f>SUM(H11:H11)</f>
        <v>0</v>
      </c>
      <c r="H11" s="16">
        <v>0</v>
      </c>
      <c r="I11" s="15">
        <f>SUM(J11:J11)</f>
        <v>0</v>
      </c>
      <c r="J11" s="16">
        <v>0</v>
      </c>
      <c r="K11" s="15">
        <f>SUM(L11:L11)</f>
        <v>0</v>
      </c>
      <c r="L11" s="16">
        <f>J11</f>
        <v>0</v>
      </c>
      <c r="M11" s="8">
        <v>0</v>
      </c>
      <c r="N11" s="8">
        <v>0</v>
      </c>
    </row>
    <row r="12" spans="1:16" s="6" customFormat="1" ht="33.75" customHeight="1" x14ac:dyDescent="0.25">
      <c r="A12" s="13" t="s">
        <v>25</v>
      </c>
      <c r="B12" s="102" t="s">
        <v>40</v>
      </c>
      <c r="C12" s="102"/>
      <c r="D12" s="102"/>
      <c r="E12" s="25">
        <f>E13+E26+E27+E28+E29</f>
        <v>3487.5999999999995</v>
      </c>
      <c r="F12" s="37">
        <f t="shared" ref="F12:L12" si="1">F13+F26+F27+F28+F29</f>
        <v>3487.5999999999995</v>
      </c>
      <c r="G12" s="25">
        <f t="shared" si="1"/>
        <v>3362.5</v>
      </c>
      <c r="H12" s="25">
        <f t="shared" si="1"/>
        <v>3362.5</v>
      </c>
      <c r="I12" s="25">
        <f t="shared" si="1"/>
        <v>3118.4999999999995</v>
      </c>
      <c r="J12" s="25">
        <f t="shared" si="1"/>
        <v>3118.4999999999995</v>
      </c>
      <c r="K12" s="25">
        <f t="shared" si="1"/>
        <v>3118.4999999999995</v>
      </c>
      <c r="L12" s="25">
        <f t="shared" si="1"/>
        <v>3118.4999999999995</v>
      </c>
      <c r="M12" s="10">
        <f>I12/G12</f>
        <v>0.92743494423791806</v>
      </c>
      <c r="N12" s="10">
        <f>K12/G12</f>
        <v>0.92743494423791806</v>
      </c>
    </row>
    <row r="13" spans="1:16" s="6" customFormat="1" ht="30" customHeight="1" x14ac:dyDescent="0.25">
      <c r="A13" s="14" t="s">
        <v>27</v>
      </c>
      <c r="B13" s="110" t="s">
        <v>41</v>
      </c>
      <c r="C13" s="111"/>
      <c r="D13" s="112"/>
      <c r="E13" s="26">
        <f>SUM(E14:E25)</f>
        <v>861.69999999999993</v>
      </c>
      <c r="F13" s="44">
        <f t="shared" ref="F13:L13" si="2">SUM(F14:F25)</f>
        <v>861.69999999999993</v>
      </c>
      <c r="G13" s="44">
        <f t="shared" si="2"/>
        <v>736.5999999999998</v>
      </c>
      <c r="H13" s="44">
        <f t="shared" si="2"/>
        <v>736.5999999999998</v>
      </c>
      <c r="I13" s="44">
        <f t="shared" si="2"/>
        <v>492.7</v>
      </c>
      <c r="J13" s="44">
        <f t="shared" si="2"/>
        <v>492.7</v>
      </c>
      <c r="K13" s="44">
        <f t="shared" si="2"/>
        <v>492.7</v>
      </c>
      <c r="L13" s="44">
        <f t="shared" si="2"/>
        <v>492.7</v>
      </c>
      <c r="M13" s="10">
        <f>I13/G13</f>
        <v>0.66888406190605498</v>
      </c>
      <c r="N13" s="10">
        <f>K13/G13</f>
        <v>0.66888406190605498</v>
      </c>
    </row>
    <row r="14" spans="1:16" s="6" customFormat="1" ht="50.25" customHeight="1" x14ac:dyDescent="0.25">
      <c r="A14" s="19" t="s">
        <v>42</v>
      </c>
      <c r="B14" s="20" t="s">
        <v>64</v>
      </c>
      <c r="C14" s="4" t="s">
        <v>8</v>
      </c>
      <c r="D14" s="4" t="s">
        <v>44</v>
      </c>
      <c r="E14" s="25">
        <f>F14</f>
        <v>34.5</v>
      </c>
      <c r="F14" s="45">
        <v>34.5</v>
      </c>
      <c r="G14" s="15">
        <f t="shared" ref="G14:G28" si="3">SUM(H14:H14)</f>
        <v>0</v>
      </c>
      <c r="H14" s="16">
        <v>0</v>
      </c>
      <c r="I14" s="15">
        <f t="shared" ref="I14:I28" si="4">SUM(J14:J14)</f>
        <v>0</v>
      </c>
      <c r="J14" s="16">
        <v>0</v>
      </c>
      <c r="K14" s="15">
        <f t="shared" ref="K14:K26" si="5">SUM(L14:L14)</f>
        <v>0</v>
      </c>
      <c r="L14" s="16">
        <v>0</v>
      </c>
      <c r="M14" s="8">
        <v>0</v>
      </c>
      <c r="N14" s="8">
        <v>0</v>
      </c>
    </row>
    <row r="15" spans="1:16" s="6" customFormat="1" ht="33" x14ac:dyDescent="0.25">
      <c r="A15" s="19" t="s">
        <v>45</v>
      </c>
      <c r="B15" s="20" t="s">
        <v>52</v>
      </c>
      <c r="C15" s="4" t="s">
        <v>8</v>
      </c>
      <c r="D15" s="4" t="s">
        <v>44</v>
      </c>
      <c r="E15" s="25">
        <f t="shared" ref="E15:E28" si="6">F15</f>
        <v>114.1</v>
      </c>
      <c r="F15" s="45">
        <v>114.1</v>
      </c>
      <c r="G15" s="15">
        <f t="shared" si="3"/>
        <v>114.1</v>
      </c>
      <c r="H15" s="16">
        <v>114.1</v>
      </c>
      <c r="I15" s="51">
        <f t="shared" si="4"/>
        <v>0</v>
      </c>
      <c r="J15" s="52">
        <v>0</v>
      </c>
      <c r="K15" s="51">
        <f t="shared" si="5"/>
        <v>0</v>
      </c>
      <c r="L15" s="52">
        <v>0</v>
      </c>
      <c r="M15" s="50">
        <v>0</v>
      </c>
      <c r="N15" s="50">
        <v>0</v>
      </c>
    </row>
    <row r="16" spans="1:16" s="6" customFormat="1" ht="33" x14ac:dyDescent="0.25">
      <c r="A16" s="19" t="s">
        <v>47</v>
      </c>
      <c r="B16" s="20" t="s">
        <v>60</v>
      </c>
      <c r="C16" s="4" t="s">
        <v>8</v>
      </c>
      <c r="D16" s="4" t="s">
        <v>44</v>
      </c>
      <c r="E16" s="25">
        <f t="shared" si="6"/>
        <v>83.2</v>
      </c>
      <c r="F16" s="45">
        <v>83.2</v>
      </c>
      <c r="G16" s="15">
        <f t="shared" si="3"/>
        <v>83.2</v>
      </c>
      <c r="H16" s="16">
        <v>83.2</v>
      </c>
      <c r="I16" s="15">
        <f t="shared" si="4"/>
        <v>83.1</v>
      </c>
      <c r="J16" s="16">
        <v>83.1</v>
      </c>
      <c r="K16" s="15">
        <f t="shared" si="5"/>
        <v>83.1</v>
      </c>
      <c r="L16" s="16">
        <f>J16</f>
        <v>83.1</v>
      </c>
      <c r="M16" s="10">
        <f>I16/G16</f>
        <v>0.99879807692307687</v>
      </c>
      <c r="N16" s="10">
        <f>K16/G16</f>
        <v>0.99879807692307687</v>
      </c>
    </row>
    <row r="17" spans="1:14" s="6" customFormat="1" ht="56.25" customHeight="1" x14ac:dyDescent="0.25">
      <c r="A17" s="19" t="s">
        <v>49</v>
      </c>
      <c r="B17" s="20" t="s">
        <v>56</v>
      </c>
      <c r="C17" s="4" t="s">
        <v>8</v>
      </c>
      <c r="D17" s="4" t="s">
        <v>44</v>
      </c>
      <c r="E17" s="25">
        <f t="shared" si="6"/>
        <v>82.3</v>
      </c>
      <c r="F17" s="45">
        <v>82.3</v>
      </c>
      <c r="G17" s="15">
        <f t="shared" si="3"/>
        <v>69.2</v>
      </c>
      <c r="H17" s="16">
        <v>69.2</v>
      </c>
      <c r="I17" s="15">
        <f t="shared" si="4"/>
        <v>69.099999999999994</v>
      </c>
      <c r="J17" s="16">
        <v>69.099999999999994</v>
      </c>
      <c r="K17" s="15">
        <f t="shared" ref="K17" si="7">SUM(L17:L17)</f>
        <v>69.099999999999994</v>
      </c>
      <c r="L17" s="16">
        <f>J17</f>
        <v>69.099999999999994</v>
      </c>
      <c r="M17" s="10">
        <f>I17/G17</f>
        <v>0.99855491329479762</v>
      </c>
      <c r="N17" s="10">
        <f>K17/G17</f>
        <v>0.99855491329479762</v>
      </c>
    </row>
    <row r="18" spans="1:14" s="6" customFormat="1" ht="47.25" customHeight="1" x14ac:dyDescent="0.25">
      <c r="A18" s="21" t="s">
        <v>51</v>
      </c>
      <c r="B18" s="20" t="s">
        <v>54</v>
      </c>
      <c r="C18" s="4" t="s">
        <v>8</v>
      </c>
      <c r="D18" s="4" t="s">
        <v>44</v>
      </c>
      <c r="E18" s="25">
        <f t="shared" si="6"/>
        <v>90.6</v>
      </c>
      <c r="F18" s="45">
        <v>90.6</v>
      </c>
      <c r="G18" s="15">
        <f t="shared" si="3"/>
        <v>13.1</v>
      </c>
      <c r="H18" s="16">
        <v>13.1</v>
      </c>
      <c r="I18" s="15">
        <f t="shared" si="4"/>
        <v>13.1</v>
      </c>
      <c r="J18" s="16">
        <v>13.1</v>
      </c>
      <c r="K18" s="15">
        <f t="shared" ref="K18" si="8">SUM(L18:L18)</f>
        <v>13.1</v>
      </c>
      <c r="L18" s="16">
        <f>J18</f>
        <v>13.1</v>
      </c>
      <c r="M18" s="10">
        <f>I18/G18</f>
        <v>1</v>
      </c>
      <c r="N18" s="10">
        <f>K18/G18</f>
        <v>1</v>
      </c>
    </row>
    <row r="19" spans="1:14" s="6" customFormat="1" ht="36.75" customHeight="1" x14ac:dyDescent="0.25">
      <c r="A19" s="19" t="s">
        <v>53</v>
      </c>
      <c r="B19" s="20" t="s">
        <v>58</v>
      </c>
      <c r="C19" s="4" t="s">
        <v>8</v>
      </c>
      <c r="D19" s="4" t="s">
        <v>44</v>
      </c>
      <c r="E19" s="25">
        <f t="shared" si="6"/>
        <v>61.7</v>
      </c>
      <c r="F19" s="45">
        <v>61.7</v>
      </c>
      <c r="G19" s="15">
        <f t="shared" si="3"/>
        <v>61.7</v>
      </c>
      <c r="H19" s="16">
        <v>61.7</v>
      </c>
      <c r="I19" s="15">
        <f t="shared" si="4"/>
        <v>61.7</v>
      </c>
      <c r="J19" s="16">
        <v>61.7</v>
      </c>
      <c r="K19" s="15">
        <f t="shared" ref="K19" si="9">SUM(L19:L19)</f>
        <v>61.7</v>
      </c>
      <c r="L19" s="16">
        <f>J19</f>
        <v>61.7</v>
      </c>
      <c r="M19" s="10">
        <f>I19/G19</f>
        <v>1</v>
      </c>
      <c r="N19" s="10">
        <f>K19/G19</f>
        <v>1</v>
      </c>
    </row>
    <row r="20" spans="1:14" s="6" customFormat="1" ht="31.5" customHeight="1" x14ac:dyDescent="0.25">
      <c r="A20" s="19" t="s">
        <v>55</v>
      </c>
      <c r="B20" s="20" t="s">
        <v>43</v>
      </c>
      <c r="C20" s="4" t="s">
        <v>8</v>
      </c>
      <c r="D20" s="4" t="s">
        <v>44</v>
      </c>
      <c r="E20" s="25">
        <f t="shared" si="6"/>
        <v>198</v>
      </c>
      <c r="F20" s="45">
        <v>198</v>
      </c>
      <c r="G20" s="15">
        <f t="shared" si="3"/>
        <v>198</v>
      </c>
      <c r="H20" s="16">
        <v>198</v>
      </c>
      <c r="I20" s="15">
        <f t="shared" si="4"/>
        <v>197.9</v>
      </c>
      <c r="J20" s="16">
        <v>197.9</v>
      </c>
      <c r="K20" s="15">
        <f t="shared" ref="K20" si="10">SUM(L20:L20)</f>
        <v>197.9</v>
      </c>
      <c r="L20" s="16">
        <f>J20</f>
        <v>197.9</v>
      </c>
      <c r="M20" s="10">
        <f>I20/G20</f>
        <v>0.99949494949494955</v>
      </c>
      <c r="N20" s="10">
        <f>K20/G20</f>
        <v>0.99949494949494955</v>
      </c>
    </row>
    <row r="21" spans="1:14" ht="33" x14ac:dyDescent="0.25">
      <c r="A21" s="19" t="s">
        <v>57</v>
      </c>
      <c r="B21" s="20" t="s">
        <v>66</v>
      </c>
      <c r="C21" s="4" t="s">
        <v>8</v>
      </c>
      <c r="D21" s="4" t="s">
        <v>44</v>
      </c>
      <c r="E21" s="25">
        <f t="shared" si="6"/>
        <v>14.4</v>
      </c>
      <c r="F21" s="45">
        <v>14.4</v>
      </c>
      <c r="G21" s="15">
        <f t="shared" si="3"/>
        <v>14.4</v>
      </c>
      <c r="H21" s="16">
        <v>14.4</v>
      </c>
      <c r="I21" s="51">
        <f t="shared" si="4"/>
        <v>0</v>
      </c>
      <c r="J21" s="52">
        <v>0</v>
      </c>
      <c r="K21" s="51">
        <f t="shared" si="5"/>
        <v>0</v>
      </c>
      <c r="L21" s="52">
        <v>0</v>
      </c>
      <c r="M21" s="50">
        <v>0</v>
      </c>
      <c r="N21" s="50">
        <v>0</v>
      </c>
    </row>
    <row r="22" spans="1:14" ht="33" x14ac:dyDescent="0.25">
      <c r="A22" s="19" t="s">
        <v>59</v>
      </c>
      <c r="B22" s="20" t="s">
        <v>50</v>
      </c>
      <c r="C22" s="4" t="s">
        <v>8</v>
      </c>
      <c r="D22" s="4" t="s">
        <v>44</v>
      </c>
      <c r="E22" s="25">
        <f t="shared" si="6"/>
        <v>75.8</v>
      </c>
      <c r="F22" s="45">
        <v>75.8</v>
      </c>
      <c r="G22" s="15">
        <f t="shared" si="3"/>
        <v>75.8</v>
      </c>
      <c r="H22" s="16">
        <v>75.8</v>
      </c>
      <c r="I22" s="51">
        <f t="shared" si="4"/>
        <v>0</v>
      </c>
      <c r="J22" s="52">
        <v>0</v>
      </c>
      <c r="K22" s="51">
        <f t="shared" si="5"/>
        <v>0</v>
      </c>
      <c r="L22" s="52">
        <v>0</v>
      </c>
      <c r="M22" s="50">
        <v>0</v>
      </c>
      <c r="N22" s="50">
        <v>0</v>
      </c>
    </row>
    <row r="23" spans="1:14" ht="33" x14ac:dyDescent="0.25">
      <c r="A23" s="19" t="s">
        <v>61</v>
      </c>
      <c r="B23" s="20" t="s">
        <v>48</v>
      </c>
      <c r="C23" s="4" t="s">
        <v>8</v>
      </c>
      <c r="D23" s="4" t="s">
        <v>44</v>
      </c>
      <c r="E23" s="25">
        <f t="shared" si="6"/>
        <v>39.299999999999997</v>
      </c>
      <c r="F23" s="45">
        <v>39.299999999999997</v>
      </c>
      <c r="G23" s="15">
        <f t="shared" si="3"/>
        <v>39.299999999999997</v>
      </c>
      <c r="H23" s="16">
        <v>39.299999999999997</v>
      </c>
      <c r="I23" s="51">
        <f t="shared" si="4"/>
        <v>0</v>
      </c>
      <c r="J23" s="52">
        <v>0</v>
      </c>
      <c r="K23" s="51">
        <f t="shared" si="5"/>
        <v>0</v>
      </c>
      <c r="L23" s="52">
        <v>0</v>
      </c>
      <c r="M23" s="50">
        <v>0</v>
      </c>
      <c r="N23" s="50">
        <v>0</v>
      </c>
    </row>
    <row r="24" spans="1:14" ht="33" x14ac:dyDescent="0.25">
      <c r="A24" s="19" t="s">
        <v>63</v>
      </c>
      <c r="B24" s="20" t="s">
        <v>46</v>
      </c>
      <c r="C24" s="4" t="s">
        <v>8</v>
      </c>
      <c r="D24" s="4" t="s">
        <v>44</v>
      </c>
      <c r="E24" s="25">
        <f t="shared" si="6"/>
        <v>44.8</v>
      </c>
      <c r="F24" s="45">
        <v>44.8</v>
      </c>
      <c r="G24" s="15">
        <f t="shared" si="3"/>
        <v>44.8</v>
      </c>
      <c r="H24" s="16">
        <v>44.8</v>
      </c>
      <c r="I24" s="15">
        <f t="shared" si="4"/>
        <v>44.8</v>
      </c>
      <c r="J24" s="16">
        <v>44.8</v>
      </c>
      <c r="K24" s="15">
        <f t="shared" si="5"/>
        <v>44.8</v>
      </c>
      <c r="L24" s="16">
        <f t="shared" ref="L24:L29" si="11">J24</f>
        <v>44.8</v>
      </c>
      <c r="M24" s="10">
        <f>I24/G24</f>
        <v>1</v>
      </c>
      <c r="N24" s="10">
        <f>K24/G24</f>
        <v>1</v>
      </c>
    </row>
    <row r="25" spans="1:14" ht="33" x14ac:dyDescent="0.25">
      <c r="A25" s="19" t="s">
        <v>65</v>
      </c>
      <c r="B25" s="20" t="s">
        <v>62</v>
      </c>
      <c r="C25" s="4" t="s">
        <v>8</v>
      </c>
      <c r="D25" s="4" t="s">
        <v>44</v>
      </c>
      <c r="E25" s="25">
        <f t="shared" si="6"/>
        <v>23</v>
      </c>
      <c r="F25" s="45">
        <v>23</v>
      </c>
      <c r="G25" s="15">
        <f t="shared" si="3"/>
        <v>23</v>
      </c>
      <c r="H25" s="16">
        <v>23</v>
      </c>
      <c r="I25" s="15">
        <f t="shared" si="4"/>
        <v>23</v>
      </c>
      <c r="J25" s="16">
        <v>23</v>
      </c>
      <c r="K25" s="15">
        <f t="shared" si="5"/>
        <v>23</v>
      </c>
      <c r="L25" s="16">
        <f t="shared" si="11"/>
        <v>23</v>
      </c>
      <c r="M25" s="10">
        <f>I25/G25</f>
        <v>1</v>
      </c>
      <c r="N25" s="10">
        <f>K25/G25</f>
        <v>1</v>
      </c>
    </row>
    <row r="26" spans="1:14" ht="82.5" x14ac:dyDescent="0.25">
      <c r="A26" s="19" t="s">
        <v>67</v>
      </c>
      <c r="B26" s="22" t="s">
        <v>81</v>
      </c>
      <c r="C26" s="27" t="s">
        <v>8</v>
      </c>
      <c r="D26" s="4" t="s">
        <v>44</v>
      </c>
      <c r="E26" s="25">
        <f t="shared" si="6"/>
        <v>473.4</v>
      </c>
      <c r="F26" s="38">
        <v>473.4</v>
      </c>
      <c r="G26" s="15">
        <f t="shared" si="3"/>
        <v>473.4</v>
      </c>
      <c r="H26" s="16">
        <v>473.4</v>
      </c>
      <c r="I26" s="15">
        <f t="shared" si="4"/>
        <v>473.4</v>
      </c>
      <c r="J26" s="16">
        <v>473.4</v>
      </c>
      <c r="K26" s="15">
        <f t="shared" si="5"/>
        <v>473.4</v>
      </c>
      <c r="L26" s="16">
        <f t="shared" si="11"/>
        <v>473.4</v>
      </c>
      <c r="M26" s="32">
        <f t="shared" ref="M26:M30" si="12">K26/G26</f>
        <v>1</v>
      </c>
      <c r="N26" s="32">
        <f t="shared" ref="N26:N30" si="13">K26/G26</f>
        <v>1</v>
      </c>
    </row>
    <row r="27" spans="1:14" ht="66" x14ac:dyDescent="0.25">
      <c r="A27" s="19" t="s">
        <v>68</v>
      </c>
      <c r="B27" s="22" t="s">
        <v>82</v>
      </c>
      <c r="C27" s="27" t="s">
        <v>8</v>
      </c>
      <c r="D27" s="4" t="s">
        <v>44</v>
      </c>
      <c r="E27" s="25">
        <f t="shared" si="6"/>
        <v>619.79999999999995</v>
      </c>
      <c r="F27" s="38">
        <v>619.79999999999995</v>
      </c>
      <c r="G27" s="15">
        <f t="shared" si="3"/>
        <v>619.79999999999995</v>
      </c>
      <c r="H27" s="16">
        <v>619.79999999999995</v>
      </c>
      <c r="I27" s="15">
        <f t="shared" si="4"/>
        <v>619.79999999999995</v>
      </c>
      <c r="J27" s="16">
        <v>619.79999999999995</v>
      </c>
      <c r="K27" s="15">
        <f t="shared" ref="K27" si="14">SUM(L27:L27)</f>
        <v>619.79999999999995</v>
      </c>
      <c r="L27" s="16">
        <f t="shared" si="11"/>
        <v>619.79999999999995</v>
      </c>
      <c r="M27" s="32">
        <f t="shared" ref="M27" si="15">K27/G27</f>
        <v>1</v>
      </c>
      <c r="N27" s="32">
        <f t="shared" ref="N27" si="16">K27/G27</f>
        <v>1</v>
      </c>
    </row>
    <row r="28" spans="1:14" ht="66" x14ac:dyDescent="0.25">
      <c r="A28" s="19" t="s">
        <v>69</v>
      </c>
      <c r="B28" s="22" t="s">
        <v>83</v>
      </c>
      <c r="C28" s="27" t="s">
        <v>8</v>
      </c>
      <c r="D28" s="4" t="s">
        <v>44</v>
      </c>
      <c r="E28" s="25">
        <f t="shared" si="6"/>
        <v>922.5</v>
      </c>
      <c r="F28" s="38">
        <v>922.5</v>
      </c>
      <c r="G28" s="15">
        <f t="shared" si="3"/>
        <v>922.5</v>
      </c>
      <c r="H28" s="16">
        <v>922.5</v>
      </c>
      <c r="I28" s="15">
        <f t="shared" si="4"/>
        <v>922.5</v>
      </c>
      <c r="J28" s="16">
        <v>922.5</v>
      </c>
      <c r="K28" s="15">
        <f t="shared" ref="K28" si="17">SUM(L28:L28)</f>
        <v>922.5</v>
      </c>
      <c r="L28" s="16">
        <f t="shared" si="11"/>
        <v>922.5</v>
      </c>
      <c r="M28" s="32">
        <f t="shared" ref="M28" si="18">K28/G28</f>
        <v>1</v>
      </c>
      <c r="N28" s="32">
        <f t="shared" ref="N28" si="19">K28/G28</f>
        <v>1</v>
      </c>
    </row>
    <row r="29" spans="1:14" ht="66" x14ac:dyDescent="0.25">
      <c r="A29" s="19" t="s">
        <v>88</v>
      </c>
      <c r="B29" s="22" t="s">
        <v>89</v>
      </c>
      <c r="C29" s="27" t="s">
        <v>8</v>
      </c>
      <c r="D29" s="4" t="s">
        <v>44</v>
      </c>
      <c r="E29" s="25">
        <f t="shared" ref="E29" si="20">F29</f>
        <v>610.20000000000005</v>
      </c>
      <c r="F29" s="38">
        <v>610.20000000000005</v>
      </c>
      <c r="G29" s="15">
        <f t="shared" ref="G29" si="21">SUM(H29:H29)</f>
        <v>610.20000000000005</v>
      </c>
      <c r="H29" s="16">
        <v>610.20000000000005</v>
      </c>
      <c r="I29" s="15">
        <f t="shared" ref="I29" si="22">SUM(J29:J29)</f>
        <v>610.1</v>
      </c>
      <c r="J29" s="16">
        <v>610.1</v>
      </c>
      <c r="K29" s="15">
        <f t="shared" ref="K29" si="23">SUM(L29:L29)</f>
        <v>610.1</v>
      </c>
      <c r="L29" s="16">
        <f t="shared" si="11"/>
        <v>610.1</v>
      </c>
      <c r="M29" s="32">
        <f t="shared" ref="M29" si="24">K29/G29</f>
        <v>0.99983611930514582</v>
      </c>
      <c r="N29" s="32">
        <f t="shared" ref="N29" si="25">K29/G29</f>
        <v>0.99983611930514582</v>
      </c>
    </row>
    <row r="30" spans="1:14" x14ac:dyDescent="0.25">
      <c r="A30" s="23" t="s">
        <v>70</v>
      </c>
      <c r="B30" s="113" t="s">
        <v>71</v>
      </c>
      <c r="C30" s="113"/>
      <c r="D30" s="113"/>
      <c r="E30" s="26">
        <f>SUM(E31:E36)</f>
        <v>4992.0999999999995</v>
      </c>
      <c r="F30" s="26">
        <f t="shared" ref="F30:L30" si="26">SUM(F31:F36)</f>
        <v>4992.0999999999995</v>
      </c>
      <c r="G30" s="26">
        <f t="shared" si="26"/>
        <v>1413.5</v>
      </c>
      <c r="H30" s="26">
        <f t="shared" si="26"/>
        <v>1413.5</v>
      </c>
      <c r="I30" s="26">
        <f t="shared" si="26"/>
        <v>1413.3720000000001</v>
      </c>
      <c r="J30" s="26">
        <f t="shared" si="26"/>
        <v>1413.3720000000001</v>
      </c>
      <c r="K30" s="26">
        <f t="shared" si="26"/>
        <v>1413.3720000000001</v>
      </c>
      <c r="L30" s="26">
        <f t="shared" si="26"/>
        <v>1413.3720000000001</v>
      </c>
      <c r="M30" s="32">
        <f t="shared" si="12"/>
        <v>0.99990944464096221</v>
      </c>
      <c r="N30" s="32">
        <f t="shared" si="13"/>
        <v>0.99990944464096221</v>
      </c>
    </row>
    <row r="31" spans="1:14" ht="66" x14ac:dyDescent="0.25">
      <c r="A31" s="19" t="s">
        <v>72</v>
      </c>
      <c r="B31" s="28" t="s">
        <v>74</v>
      </c>
      <c r="C31" s="4" t="s">
        <v>8</v>
      </c>
      <c r="D31" s="4" t="s">
        <v>1</v>
      </c>
      <c r="E31" s="25">
        <f t="shared" ref="E31:E32" si="27">F31</f>
        <v>683.8</v>
      </c>
      <c r="F31" s="38">
        <v>683.8</v>
      </c>
      <c r="G31" s="15">
        <f t="shared" ref="G31:G32" si="28">SUM(H31:H31)</f>
        <v>683.8</v>
      </c>
      <c r="H31" s="16">
        <v>683.8</v>
      </c>
      <c r="I31" s="15">
        <f t="shared" ref="I31:I32" si="29">SUM(J31:J31)</f>
        <v>683.77200000000005</v>
      </c>
      <c r="J31" s="16">
        <v>683.77200000000005</v>
      </c>
      <c r="K31" s="15">
        <f t="shared" ref="K31:K32" si="30">SUM(L31:L31)</f>
        <v>683.77200000000005</v>
      </c>
      <c r="L31" s="16">
        <f>J31</f>
        <v>683.77200000000005</v>
      </c>
      <c r="M31" s="32">
        <f>K31/G31</f>
        <v>0.99995905235448979</v>
      </c>
      <c r="N31" s="32">
        <f>K31/G31</f>
        <v>0.99995905235448979</v>
      </c>
    </row>
    <row r="32" spans="1:14" ht="33" x14ac:dyDescent="0.25">
      <c r="A32" s="19" t="s">
        <v>73</v>
      </c>
      <c r="B32" s="29" t="s">
        <v>84</v>
      </c>
      <c r="C32" s="27" t="s">
        <v>8</v>
      </c>
      <c r="D32" s="4" t="s">
        <v>1</v>
      </c>
      <c r="E32" s="25">
        <f t="shared" si="27"/>
        <v>2581.4</v>
      </c>
      <c r="F32" s="38">
        <v>2581.4</v>
      </c>
      <c r="G32" s="15">
        <f t="shared" si="28"/>
        <v>0</v>
      </c>
      <c r="H32" s="16">
        <v>0</v>
      </c>
      <c r="I32" s="15">
        <f t="shared" si="29"/>
        <v>0</v>
      </c>
      <c r="J32" s="16">
        <v>0</v>
      </c>
      <c r="K32" s="15">
        <f t="shared" si="30"/>
        <v>0</v>
      </c>
      <c r="L32" s="16">
        <v>0</v>
      </c>
      <c r="M32" s="32" t="s">
        <v>92</v>
      </c>
      <c r="N32" s="32" t="s">
        <v>92</v>
      </c>
    </row>
    <row r="33" spans="1:14" ht="82.5" x14ac:dyDescent="0.25">
      <c r="A33" s="24" t="s">
        <v>143</v>
      </c>
      <c r="B33" s="29" t="s">
        <v>91</v>
      </c>
      <c r="C33" s="27" t="s">
        <v>8</v>
      </c>
      <c r="D33" s="4" t="s">
        <v>44</v>
      </c>
      <c r="E33" s="25">
        <f t="shared" ref="E33" si="31">F33</f>
        <v>269.7</v>
      </c>
      <c r="F33" s="38">
        <v>269.7</v>
      </c>
      <c r="G33" s="15">
        <f t="shared" ref="G33" si="32">SUM(H33:H33)</f>
        <v>269.7</v>
      </c>
      <c r="H33" s="16">
        <v>269.7</v>
      </c>
      <c r="I33" s="15">
        <f t="shared" ref="I33" si="33">SUM(J33:J33)</f>
        <v>269.60000000000002</v>
      </c>
      <c r="J33" s="16">
        <v>269.60000000000002</v>
      </c>
      <c r="K33" s="15">
        <f t="shared" ref="K33" si="34">SUM(L33:L33)</f>
        <v>269.60000000000002</v>
      </c>
      <c r="L33" s="16">
        <f>J33</f>
        <v>269.60000000000002</v>
      </c>
      <c r="M33" s="32">
        <f>K33/G33</f>
        <v>0.99962921764924006</v>
      </c>
      <c r="N33" s="32">
        <f>K33/G33</f>
        <v>0.99962921764924006</v>
      </c>
    </row>
    <row r="34" spans="1:14" ht="66" x14ac:dyDescent="0.25">
      <c r="A34" s="24" t="s">
        <v>90</v>
      </c>
      <c r="B34" s="29" t="s">
        <v>121</v>
      </c>
      <c r="C34" s="4" t="s">
        <v>8</v>
      </c>
      <c r="D34" s="4" t="s">
        <v>44</v>
      </c>
      <c r="E34" s="25">
        <f t="shared" ref="E34:E36" si="35">F34</f>
        <v>583.20000000000005</v>
      </c>
      <c r="F34" s="49">
        <v>583.20000000000005</v>
      </c>
      <c r="G34" s="15">
        <f t="shared" ref="G34:G36" si="36">SUM(H34:H34)</f>
        <v>0</v>
      </c>
      <c r="H34" s="16">
        <v>0</v>
      </c>
      <c r="I34" s="15">
        <f t="shared" ref="I34:I36" si="37">SUM(J34:J34)</f>
        <v>0</v>
      </c>
      <c r="J34" s="16">
        <v>0</v>
      </c>
      <c r="K34" s="15">
        <f t="shared" ref="K34:K36" si="38">SUM(L34:L34)</f>
        <v>0</v>
      </c>
      <c r="L34" s="16">
        <f>J34</f>
        <v>0</v>
      </c>
      <c r="M34" s="32" t="s">
        <v>92</v>
      </c>
      <c r="N34" s="32" t="s">
        <v>92</v>
      </c>
    </row>
    <row r="35" spans="1:14" ht="82.5" x14ac:dyDescent="0.25">
      <c r="A35" s="24" t="s">
        <v>124</v>
      </c>
      <c r="B35" s="22" t="s">
        <v>122</v>
      </c>
      <c r="C35" s="4" t="s">
        <v>8</v>
      </c>
      <c r="D35" s="4" t="s">
        <v>44</v>
      </c>
      <c r="E35" s="25">
        <f t="shared" si="35"/>
        <v>460</v>
      </c>
      <c r="F35" s="49">
        <v>460</v>
      </c>
      <c r="G35" s="15">
        <f t="shared" si="36"/>
        <v>460</v>
      </c>
      <c r="H35" s="16">
        <v>460</v>
      </c>
      <c r="I35" s="15">
        <f t="shared" si="37"/>
        <v>460</v>
      </c>
      <c r="J35" s="16">
        <v>460</v>
      </c>
      <c r="K35" s="15">
        <f t="shared" si="38"/>
        <v>460</v>
      </c>
      <c r="L35" s="16">
        <f>J35</f>
        <v>460</v>
      </c>
      <c r="M35" s="32">
        <f>K35/G35</f>
        <v>1</v>
      </c>
      <c r="N35" s="32">
        <f>K35/G35</f>
        <v>1</v>
      </c>
    </row>
    <row r="36" spans="1:14" ht="66" x14ac:dyDescent="0.25">
      <c r="A36" s="24" t="s">
        <v>125</v>
      </c>
      <c r="B36" s="22" t="s">
        <v>123</v>
      </c>
      <c r="C36" s="4" t="s">
        <v>8</v>
      </c>
      <c r="D36" s="4" t="s">
        <v>44</v>
      </c>
      <c r="E36" s="25">
        <f t="shared" si="35"/>
        <v>414</v>
      </c>
      <c r="F36" s="49">
        <v>414</v>
      </c>
      <c r="G36" s="15">
        <f t="shared" si="36"/>
        <v>0</v>
      </c>
      <c r="H36" s="16">
        <v>0</v>
      </c>
      <c r="I36" s="15">
        <f t="shared" si="37"/>
        <v>0</v>
      </c>
      <c r="J36" s="16">
        <v>0</v>
      </c>
      <c r="K36" s="15">
        <f t="shared" si="38"/>
        <v>0</v>
      </c>
      <c r="L36" s="16">
        <f>J36</f>
        <v>0</v>
      </c>
      <c r="M36" s="32" t="s">
        <v>92</v>
      </c>
      <c r="N36" s="32" t="s">
        <v>92</v>
      </c>
    </row>
    <row r="37" spans="1:14" x14ac:dyDescent="0.25">
      <c r="A37" s="23" t="s">
        <v>75</v>
      </c>
      <c r="B37" s="113" t="s">
        <v>76</v>
      </c>
      <c r="C37" s="113"/>
      <c r="D37" s="113"/>
      <c r="E37" s="26">
        <f>SUM(E38)</f>
        <v>2300</v>
      </c>
      <c r="F37" s="44">
        <f t="shared" ref="F37:L37" si="39">SUM(F38)</f>
        <v>2300</v>
      </c>
      <c r="G37" s="26">
        <f t="shared" si="39"/>
        <v>2300</v>
      </c>
      <c r="H37" s="26">
        <f t="shared" si="39"/>
        <v>2300</v>
      </c>
      <c r="I37" s="26">
        <f t="shared" si="39"/>
        <v>2288.5</v>
      </c>
      <c r="J37" s="26">
        <f t="shared" si="39"/>
        <v>2288.5</v>
      </c>
      <c r="K37" s="26">
        <f t="shared" si="39"/>
        <v>2288.5</v>
      </c>
      <c r="L37" s="26">
        <f t="shared" si="39"/>
        <v>2288.5</v>
      </c>
      <c r="M37" s="32">
        <f t="shared" ref="M37:M38" si="40">K37/G37</f>
        <v>0.995</v>
      </c>
      <c r="N37" s="32">
        <f t="shared" ref="N37:N38" si="41">K37/G37</f>
        <v>0.995</v>
      </c>
    </row>
    <row r="38" spans="1:14" ht="99" x14ac:dyDescent="0.25">
      <c r="A38" s="24" t="s">
        <v>77</v>
      </c>
      <c r="B38" s="20" t="s">
        <v>134</v>
      </c>
      <c r="C38" s="4" t="s">
        <v>8</v>
      </c>
      <c r="D38" s="4" t="s">
        <v>44</v>
      </c>
      <c r="E38" s="25">
        <f>F38</f>
        <v>2300</v>
      </c>
      <c r="F38" s="38">
        <v>2300</v>
      </c>
      <c r="G38" s="15">
        <f>SUM(H38:H38)</f>
        <v>2300</v>
      </c>
      <c r="H38" s="16">
        <v>2300</v>
      </c>
      <c r="I38" s="15">
        <f>SUM(J38:J38)</f>
        <v>2288.5</v>
      </c>
      <c r="J38" s="16">
        <v>2288.5</v>
      </c>
      <c r="K38" s="15">
        <f>SUM(L38:L38)</f>
        <v>2288.5</v>
      </c>
      <c r="L38" s="16">
        <f>J38</f>
        <v>2288.5</v>
      </c>
      <c r="M38" s="32">
        <f t="shared" si="40"/>
        <v>0.995</v>
      </c>
      <c r="N38" s="32">
        <f t="shared" si="41"/>
        <v>0.995</v>
      </c>
    </row>
    <row r="39" spans="1:14" x14ac:dyDescent="0.25">
      <c r="B39" s="114" t="s">
        <v>26</v>
      </c>
      <c r="C39" s="114"/>
      <c r="D39" s="114"/>
      <c r="E39" s="11">
        <f t="shared" ref="E39:L39" si="42">E12+E6+E30+E37</f>
        <v>15478.599999999999</v>
      </c>
      <c r="F39" s="46">
        <f t="shared" si="42"/>
        <v>15478.599999999999</v>
      </c>
      <c r="G39" s="11">
        <f t="shared" si="42"/>
        <v>10608.8</v>
      </c>
      <c r="H39" s="11">
        <f t="shared" si="42"/>
        <v>10608.8</v>
      </c>
      <c r="I39" s="11">
        <f t="shared" si="42"/>
        <v>10352.572</v>
      </c>
      <c r="J39" s="11">
        <f t="shared" si="42"/>
        <v>10352.572</v>
      </c>
      <c r="K39" s="11">
        <f t="shared" si="42"/>
        <v>10352.572</v>
      </c>
      <c r="L39" s="11">
        <f t="shared" si="42"/>
        <v>10352.572</v>
      </c>
      <c r="M39" s="9">
        <f>I39/G39</f>
        <v>0.9758475982203455</v>
      </c>
      <c r="N39" s="9">
        <f>K39/G39</f>
        <v>0.9758475982203455</v>
      </c>
    </row>
    <row r="41" spans="1:14" x14ac:dyDescent="0.25">
      <c r="E41" s="30"/>
      <c r="G41" s="30"/>
      <c r="H41" s="30"/>
    </row>
    <row r="42" spans="1:14" x14ac:dyDescent="0.25">
      <c r="I42" s="31"/>
      <c r="J42" s="31"/>
    </row>
    <row r="43" spans="1:14" x14ac:dyDescent="0.25">
      <c r="H43" s="30"/>
    </row>
    <row r="44" spans="1:14" ht="30.75" customHeight="1" x14ac:dyDescent="0.25">
      <c r="E44" s="30"/>
      <c r="J44" s="31"/>
    </row>
    <row r="46" spans="1:14" ht="18.75" customHeight="1" x14ac:dyDescent="0.25"/>
    <row r="47" spans="1:14" ht="18.75" customHeight="1" x14ac:dyDescent="0.25"/>
    <row r="49" spans="6:6" x14ac:dyDescent="0.25">
      <c r="F49" s="47"/>
    </row>
    <row r="50" spans="6:6" ht="18.75" customHeight="1" x14ac:dyDescent="0.25">
      <c r="F50" s="48"/>
    </row>
    <row r="52" spans="6:6" ht="18.75" customHeight="1" x14ac:dyDescent="0.25"/>
    <row r="53" spans="6:6" ht="18.75" customHeight="1" x14ac:dyDescent="0.25"/>
  </sheetData>
  <mergeCells count="18">
    <mergeCell ref="B12:D12"/>
    <mergeCell ref="B13:D13"/>
    <mergeCell ref="B30:D30"/>
    <mergeCell ref="B37:D37"/>
    <mergeCell ref="B39:D39"/>
    <mergeCell ref="B6:D6"/>
    <mergeCell ref="A1:N1"/>
    <mergeCell ref="A2:N2"/>
    <mergeCell ref="A3:A4"/>
    <mergeCell ref="B3:B4"/>
    <mergeCell ref="C3:C4"/>
    <mergeCell ref="D3:D4"/>
    <mergeCell ref="K3:L3"/>
    <mergeCell ref="M3:M4"/>
    <mergeCell ref="N3:N4"/>
    <mergeCell ref="E3:F3"/>
    <mergeCell ref="G3:H3"/>
    <mergeCell ref="I3:J3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view="pageBreakPreview" zoomScale="90" zoomScaleNormal="100" zoomScaleSheetLayoutView="90" workbookViewId="0">
      <selection activeCell="M12" sqref="M12"/>
    </sheetView>
  </sheetViews>
  <sheetFormatPr defaultRowHeight="15.75" x14ac:dyDescent="0.25"/>
  <cols>
    <col min="1" max="1" width="6.5703125" style="1" customWidth="1"/>
    <col min="2" max="2" width="41.8554687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22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120" width="9.140625" style="1"/>
    <col min="121" max="121" width="6.5703125" style="1" customWidth="1"/>
    <col min="122" max="122" width="35.28515625" style="1" customWidth="1"/>
    <col min="123" max="123" width="14" style="1" customWidth="1"/>
    <col min="124" max="124" width="11.42578125" style="1" customWidth="1"/>
    <col min="125" max="125" width="21.7109375" style="1" customWidth="1"/>
    <col min="126" max="126" width="13.7109375" style="1" customWidth="1"/>
    <col min="127" max="127" width="14.85546875" style="1" customWidth="1"/>
    <col min="128" max="128" width="19.5703125" style="1" customWidth="1"/>
    <col min="129" max="129" width="13.7109375" style="1" customWidth="1"/>
    <col min="130" max="130" width="14.7109375" style="1" customWidth="1"/>
    <col min="131" max="132" width="14.140625" style="1" customWidth="1"/>
    <col min="133" max="133" width="15.140625" style="1" customWidth="1"/>
    <col min="134" max="134" width="21.5703125" style="1" customWidth="1"/>
    <col min="135" max="16384" width="9.140625" style="1"/>
  </cols>
  <sheetData>
    <row r="1" spans="1:13" ht="41.25" customHeight="1" x14ac:dyDescent="0.25">
      <c r="A1" s="128" t="s">
        <v>33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24" customHeight="1" x14ac:dyDescent="0.25">
      <c r="A2" s="128" t="s">
        <v>117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13" ht="24" customHeight="1" x14ac:dyDescent="0.25">
      <c r="A3" s="121" t="s">
        <v>9</v>
      </c>
      <c r="B3" s="121" t="s">
        <v>10</v>
      </c>
      <c r="C3" s="129" t="s">
        <v>11</v>
      </c>
      <c r="D3" s="130"/>
      <c r="E3" s="121" t="s">
        <v>12</v>
      </c>
      <c r="F3" s="121" t="s">
        <v>13</v>
      </c>
      <c r="G3" s="121" t="s">
        <v>14</v>
      </c>
      <c r="H3" s="121" t="s">
        <v>15</v>
      </c>
      <c r="I3" s="118" t="s">
        <v>87</v>
      </c>
      <c r="J3" s="118" t="s">
        <v>16</v>
      </c>
      <c r="K3" s="121" t="s">
        <v>17</v>
      </c>
      <c r="L3" s="121"/>
      <c r="M3" s="121"/>
    </row>
    <row r="4" spans="1:13" ht="15" customHeight="1" x14ac:dyDescent="0.25">
      <c r="A4" s="121"/>
      <c r="B4" s="121"/>
      <c r="C4" s="118" t="s">
        <v>18</v>
      </c>
      <c r="D4" s="118" t="s">
        <v>19</v>
      </c>
      <c r="E4" s="121"/>
      <c r="F4" s="121"/>
      <c r="G4" s="121"/>
      <c r="H4" s="121"/>
      <c r="I4" s="119"/>
      <c r="J4" s="119"/>
      <c r="K4" s="121" t="s">
        <v>20</v>
      </c>
      <c r="L4" s="118" t="s">
        <v>21</v>
      </c>
      <c r="M4" s="121" t="s">
        <v>22</v>
      </c>
    </row>
    <row r="5" spans="1:13" ht="31.5" customHeight="1" x14ac:dyDescent="0.25">
      <c r="A5" s="121"/>
      <c r="B5" s="121"/>
      <c r="C5" s="120"/>
      <c r="D5" s="120"/>
      <c r="E5" s="121"/>
      <c r="F5" s="121"/>
      <c r="G5" s="121"/>
      <c r="H5" s="121"/>
      <c r="I5" s="120"/>
      <c r="J5" s="120"/>
      <c r="K5" s="121"/>
      <c r="L5" s="120"/>
      <c r="M5" s="121"/>
    </row>
    <row r="6" spans="1:13" x14ac:dyDescent="0.25">
      <c r="A6" s="34">
        <v>1</v>
      </c>
      <c r="B6" s="34">
        <v>2</v>
      </c>
      <c r="C6" s="34">
        <f>B6+1</f>
        <v>3</v>
      </c>
      <c r="D6" s="34">
        <f t="shared" ref="D6:K6" si="0">C6+1</f>
        <v>4</v>
      </c>
      <c r="E6" s="34">
        <v>3</v>
      </c>
      <c r="F6" s="34">
        <f t="shared" si="0"/>
        <v>4</v>
      </c>
      <c r="G6" s="34">
        <f t="shared" si="0"/>
        <v>5</v>
      </c>
      <c r="H6" s="34">
        <f t="shared" si="0"/>
        <v>6</v>
      </c>
      <c r="I6" s="34">
        <f t="shared" si="0"/>
        <v>7</v>
      </c>
      <c r="J6" s="34">
        <f t="shared" si="0"/>
        <v>8</v>
      </c>
      <c r="K6" s="34">
        <f t="shared" si="0"/>
        <v>9</v>
      </c>
      <c r="L6" s="34">
        <v>10</v>
      </c>
      <c r="M6" s="34">
        <v>11</v>
      </c>
    </row>
    <row r="7" spans="1:13" s="3" customFormat="1" ht="47.25" x14ac:dyDescent="0.25">
      <c r="A7" s="58">
        <v>1</v>
      </c>
      <c r="B7" s="53" t="s">
        <v>35</v>
      </c>
      <c r="C7" s="59"/>
      <c r="D7" s="59"/>
      <c r="E7" s="60" t="s">
        <v>116</v>
      </c>
      <c r="F7" s="61" t="s">
        <v>114</v>
      </c>
      <c r="G7" s="58" t="s">
        <v>115</v>
      </c>
      <c r="H7" s="58">
        <v>2023</v>
      </c>
      <c r="I7" s="63">
        <v>10</v>
      </c>
      <c r="J7" s="62"/>
      <c r="K7" s="64">
        <v>10</v>
      </c>
      <c r="L7" s="62"/>
      <c r="M7" s="65">
        <f>K7</f>
        <v>10</v>
      </c>
    </row>
    <row r="8" spans="1:13" s="3" customFormat="1" ht="78.75" customHeight="1" x14ac:dyDescent="0.25">
      <c r="A8" s="125">
        <v>2</v>
      </c>
      <c r="B8" s="122" t="s">
        <v>39</v>
      </c>
      <c r="C8" s="59"/>
      <c r="D8" s="59"/>
      <c r="E8" s="66" t="s">
        <v>103</v>
      </c>
      <c r="F8" s="125" t="s">
        <v>86</v>
      </c>
      <c r="G8" s="125" t="s">
        <v>1</v>
      </c>
      <c r="H8" s="58"/>
      <c r="I8" s="63">
        <v>68157.78</v>
      </c>
      <c r="J8" s="67"/>
      <c r="K8" s="65">
        <f>M8</f>
        <v>68.2</v>
      </c>
      <c r="L8" s="63"/>
      <c r="M8" s="65">
        <v>68.2</v>
      </c>
    </row>
    <row r="9" spans="1:13" s="3" customFormat="1" ht="94.5" x14ac:dyDescent="0.25">
      <c r="A9" s="126"/>
      <c r="B9" s="123"/>
      <c r="C9" s="59"/>
      <c r="D9" s="59"/>
      <c r="E9" s="58" t="s">
        <v>104</v>
      </c>
      <c r="F9" s="126"/>
      <c r="G9" s="126"/>
      <c r="H9" s="62"/>
      <c r="I9" s="63">
        <v>48142.26</v>
      </c>
      <c r="J9" s="67"/>
      <c r="K9" s="65">
        <f t="shared" ref="K9:K11" si="1">M9</f>
        <v>48.1</v>
      </c>
      <c r="L9" s="63"/>
      <c r="M9" s="65">
        <v>48.1</v>
      </c>
    </row>
    <row r="10" spans="1:13" s="3" customFormat="1" ht="94.5" x14ac:dyDescent="0.25">
      <c r="A10" s="126"/>
      <c r="B10" s="123"/>
      <c r="C10" s="59"/>
      <c r="D10" s="59"/>
      <c r="E10" s="58" t="s">
        <v>105</v>
      </c>
      <c r="F10" s="126"/>
      <c r="G10" s="126"/>
      <c r="H10" s="62"/>
      <c r="I10" s="63">
        <v>32095.26</v>
      </c>
      <c r="J10" s="67"/>
      <c r="K10" s="65">
        <f t="shared" si="1"/>
        <v>32.1</v>
      </c>
      <c r="L10" s="63"/>
      <c r="M10" s="65">
        <v>32.1</v>
      </c>
    </row>
    <row r="11" spans="1:13" s="3" customFormat="1" ht="94.5" x14ac:dyDescent="0.25">
      <c r="A11" s="126"/>
      <c r="B11" s="123"/>
      <c r="C11" s="59"/>
      <c r="D11" s="59"/>
      <c r="E11" s="58" t="s">
        <v>106</v>
      </c>
      <c r="F11" s="126"/>
      <c r="G11" s="126"/>
      <c r="H11" s="62"/>
      <c r="I11" s="63">
        <v>32095.26</v>
      </c>
      <c r="J11" s="67"/>
      <c r="K11" s="65">
        <f t="shared" si="1"/>
        <v>32.1</v>
      </c>
      <c r="L11" s="63"/>
      <c r="M11" s="65">
        <v>32.1</v>
      </c>
    </row>
    <row r="12" spans="1:13" s="3" customFormat="1" ht="31.5" x14ac:dyDescent="0.25">
      <c r="A12" s="126"/>
      <c r="B12" s="123"/>
      <c r="C12" s="59"/>
      <c r="D12" s="59"/>
      <c r="E12" s="66" t="s">
        <v>107</v>
      </c>
      <c r="F12" s="126"/>
      <c r="G12" s="126"/>
      <c r="H12" s="62"/>
      <c r="I12" s="63">
        <v>62066.73</v>
      </c>
      <c r="J12" s="67"/>
      <c r="K12" s="65">
        <f t="shared" ref="K12:K22" si="2">M12</f>
        <v>52.5</v>
      </c>
      <c r="L12" s="63"/>
      <c r="M12" s="65">
        <v>52.5</v>
      </c>
    </row>
    <row r="13" spans="1:13" s="3" customFormat="1" ht="31.5" x14ac:dyDescent="0.25">
      <c r="A13" s="126"/>
      <c r="B13" s="123"/>
      <c r="C13" s="59"/>
      <c r="D13" s="59"/>
      <c r="E13" s="66" t="s">
        <v>109</v>
      </c>
      <c r="F13" s="126"/>
      <c r="G13" s="126"/>
      <c r="H13" s="62"/>
      <c r="I13" s="63">
        <v>2259046.7200000002</v>
      </c>
      <c r="J13" s="67"/>
      <c r="K13" s="65">
        <f t="shared" si="2"/>
        <v>1940.8</v>
      </c>
      <c r="L13" s="63"/>
      <c r="M13" s="65">
        <v>1940.8</v>
      </c>
    </row>
    <row r="14" spans="1:13" s="3" customFormat="1" ht="31.5" x14ac:dyDescent="0.25">
      <c r="A14" s="126"/>
      <c r="B14" s="123"/>
      <c r="C14" s="59"/>
      <c r="D14" s="59"/>
      <c r="E14" s="66" t="s">
        <v>110</v>
      </c>
      <c r="F14" s="126"/>
      <c r="G14" s="126"/>
      <c r="H14" s="62"/>
      <c r="I14" s="63">
        <v>916883.31</v>
      </c>
      <c r="J14" s="67"/>
      <c r="K14" s="65">
        <f t="shared" si="2"/>
        <v>738</v>
      </c>
      <c r="L14" s="63"/>
      <c r="M14" s="65">
        <v>738</v>
      </c>
    </row>
    <row r="15" spans="1:13" s="3" customFormat="1" ht="31.5" x14ac:dyDescent="0.25">
      <c r="A15" s="126"/>
      <c r="B15" s="123"/>
      <c r="C15" s="59"/>
      <c r="D15" s="59"/>
      <c r="E15" s="66" t="s">
        <v>111</v>
      </c>
      <c r="F15" s="126"/>
      <c r="G15" s="126"/>
      <c r="H15" s="62"/>
      <c r="I15" s="63">
        <v>125728.06</v>
      </c>
      <c r="J15" s="67"/>
      <c r="K15" s="65">
        <f t="shared" si="2"/>
        <v>125.7</v>
      </c>
      <c r="L15" s="63"/>
      <c r="M15" s="65">
        <v>125.7</v>
      </c>
    </row>
    <row r="16" spans="1:13" s="3" customFormat="1" ht="31.5" x14ac:dyDescent="0.25">
      <c r="A16" s="126"/>
      <c r="B16" s="123"/>
      <c r="C16" s="59"/>
      <c r="D16" s="59"/>
      <c r="E16" s="66" t="s">
        <v>112</v>
      </c>
      <c r="F16" s="126"/>
      <c r="G16" s="126"/>
      <c r="H16" s="62"/>
      <c r="I16" s="100" t="s">
        <v>137</v>
      </c>
      <c r="J16" s="62"/>
      <c r="K16" s="65">
        <f t="shared" si="2"/>
        <v>410.1</v>
      </c>
      <c r="L16" s="62"/>
      <c r="M16" s="65">
        <v>410.1</v>
      </c>
    </row>
    <row r="17" spans="1:13" s="3" customFormat="1" ht="31.5" x14ac:dyDescent="0.25">
      <c r="A17" s="126"/>
      <c r="B17" s="123"/>
      <c r="C17" s="59"/>
      <c r="D17" s="59"/>
      <c r="E17" s="66" t="s">
        <v>108</v>
      </c>
      <c r="F17" s="126"/>
      <c r="G17" s="126"/>
      <c r="H17" s="62"/>
      <c r="I17" s="63">
        <v>70.75</v>
      </c>
      <c r="J17" s="62"/>
      <c r="K17" s="63">
        <f t="shared" si="2"/>
        <v>7.0000000000000007E-2</v>
      </c>
      <c r="L17" s="62"/>
      <c r="M17" s="63">
        <v>7.0000000000000007E-2</v>
      </c>
    </row>
    <row r="18" spans="1:13" s="3" customFormat="1" ht="31.5" x14ac:dyDescent="0.25">
      <c r="A18" s="126"/>
      <c r="B18" s="123"/>
      <c r="C18" s="59"/>
      <c r="D18" s="59"/>
      <c r="E18" s="60" t="s">
        <v>113</v>
      </c>
      <c r="F18" s="126"/>
      <c r="G18" s="126"/>
      <c r="H18" s="62"/>
      <c r="I18" s="63">
        <v>5126.96</v>
      </c>
      <c r="J18" s="62"/>
      <c r="K18" s="65">
        <f t="shared" si="2"/>
        <v>5.0999999999999996</v>
      </c>
      <c r="L18" s="62"/>
      <c r="M18" s="65">
        <v>5.0999999999999996</v>
      </c>
    </row>
    <row r="19" spans="1:13" s="3" customFormat="1" ht="31.5" x14ac:dyDescent="0.25">
      <c r="A19" s="126"/>
      <c r="B19" s="123"/>
      <c r="C19" s="59"/>
      <c r="D19" s="59"/>
      <c r="E19" s="60" t="s">
        <v>138</v>
      </c>
      <c r="F19" s="126"/>
      <c r="G19" s="126"/>
      <c r="H19" s="62"/>
      <c r="I19" s="100" t="s">
        <v>139</v>
      </c>
      <c r="J19" s="62"/>
      <c r="K19" s="65">
        <f t="shared" si="2"/>
        <v>8</v>
      </c>
      <c r="L19" s="62"/>
      <c r="M19" s="65">
        <v>8</v>
      </c>
    </row>
    <row r="20" spans="1:13" s="3" customFormat="1" ht="31.5" x14ac:dyDescent="0.25">
      <c r="A20" s="126"/>
      <c r="B20" s="123"/>
      <c r="C20" s="59"/>
      <c r="D20" s="59"/>
      <c r="E20" s="60" t="s">
        <v>140</v>
      </c>
      <c r="F20" s="126"/>
      <c r="G20" s="126"/>
      <c r="H20" s="62"/>
      <c r="I20" s="101">
        <v>16047.63</v>
      </c>
      <c r="J20" s="62"/>
      <c r="K20" s="65">
        <f t="shared" si="2"/>
        <v>5.3</v>
      </c>
      <c r="L20" s="62"/>
      <c r="M20" s="65">
        <v>5.3</v>
      </c>
    </row>
    <row r="21" spans="1:13" s="3" customFormat="1" ht="31.5" x14ac:dyDescent="0.25">
      <c r="A21" s="126"/>
      <c r="B21" s="123"/>
      <c r="C21" s="59"/>
      <c r="D21" s="59"/>
      <c r="E21" s="60" t="s">
        <v>141</v>
      </c>
      <c r="F21" s="126"/>
      <c r="G21" s="126"/>
      <c r="H21" s="62"/>
      <c r="I21" s="101">
        <v>34078.89</v>
      </c>
      <c r="J21" s="62"/>
      <c r="K21" s="65">
        <f t="shared" si="2"/>
        <v>11.4</v>
      </c>
      <c r="L21" s="62"/>
      <c r="M21" s="65">
        <v>11.4</v>
      </c>
    </row>
    <row r="22" spans="1:13" s="3" customFormat="1" ht="31.5" x14ac:dyDescent="0.25">
      <c r="A22" s="127"/>
      <c r="B22" s="124"/>
      <c r="C22" s="59"/>
      <c r="D22" s="59"/>
      <c r="E22" s="60" t="s">
        <v>142</v>
      </c>
      <c r="F22" s="127"/>
      <c r="G22" s="127"/>
      <c r="H22" s="62"/>
      <c r="I22" s="101">
        <v>16047.63</v>
      </c>
      <c r="J22" s="62"/>
      <c r="K22" s="65">
        <f t="shared" si="2"/>
        <v>5.3</v>
      </c>
      <c r="L22" s="62"/>
      <c r="M22" s="65">
        <v>5.3</v>
      </c>
    </row>
    <row r="23" spans="1:13" s="3" customFormat="1" ht="69" customHeight="1" x14ac:dyDescent="0.25">
      <c r="A23" s="68">
        <v>3</v>
      </c>
      <c r="B23" s="69" t="s">
        <v>81</v>
      </c>
      <c r="C23" s="69"/>
      <c r="D23" s="69"/>
      <c r="E23" s="70" t="s">
        <v>126</v>
      </c>
      <c r="F23" s="71" t="s">
        <v>127</v>
      </c>
      <c r="G23" s="55"/>
      <c r="H23" s="56"/>
      <c r="I23" s="72"/>
      <c r="J23" s="73"/>
      <c r="K23" s="74">
        <f>M23</f>
        <v>473.4</v>
      </c>
      <c r="L23" s="74"/>
      <c r="M23" s="74">
        <v>473.4</v>
      </c>
    </row>
    <row r="24" spans="1:13" s="3" customFormat="1" ht="63" customHeight="1" x14ac:dyDescent="0.25">
      <c r="A24" s="68">
        <v>4</v>
      </c>
      <c r="B24" s="75" t="s">
        <v>82</v>
      </c>
      <c r="C24" s="75"/>
      <c r="D24" s="75"/>
      <c r="E24" s="75" t="s">
        <v>93</v>
      </c>
      <c r="F24" s="75" t="s">
        <v>94</v>
      </c>
      <c r="G24" s="97" t="s">
        <v>95</v>
      </c>
      <c r="H24" s="76">
        <v>45230</v>
      </c>
      <c r="I24" s="77">
        <v>619801.68999999994</v>
      </c>
      <c r="J24" s="78"/>
      <c r="K24" s="74">
        <f t="shared" ref="K24:K26" si="3">M24</f>
        <v>619.79999999999995</v>
      </c>
      <c r="L24" s="78"/>
      <c r="M24" s="78">
        <f>имущество!I27</f>
        <v>619.79999999999995</v>
      </c>
    </row>
    <row r="25" spans="1:13" s="3" customFormat="1" ht="63.75" customHeight="1" x14ac:dyDescent="0.25">
      <c r="A25" s="68">
        <v>5</v>
      </c>
      <c r="B25" s="69" t="s">
        <v>83</v>
      </c>
      <c r="C25" s="69"/>
      <c r="D25" s="69"/>
      <c r="E25" s="69" t="s">
        <v>98</v>
      </c>
      <c r="F25" s="69" t="s">
        <v>99</v>
      </c>
      <c r="G25" s="98" t="s">
        <v>95</v>
      </c>
      <c r="H25" s="56">
        <v>45291</v>
      </c>
      <c r="I25" s="72">
        <v>922500</v>
      </c>
      <c r="J25" s="73"/>
      <c r="K25" s="74">
        <f t="shared" si="3"/>
        <v>922.5</v>
      </c>
      <c r="L25" s="73"/>
      <c r="M25" s="78">
        <f>имущество!I28</f>
        <v>922.5</v>
      </c>
    </row>
    <row r="26" spans="1:13" s="3" customFormat="1" ht="63.75" customHeight="1" x14ac:dyDescent="0.25">
      <c r="A26" s="68">
        <v>6</v>
      </c>
      <c r="B26" s="69" t="s">
        <v>128</v>
      </c>
      <c r="C26" s="69"/>
      <c r="D26" s="69"/>
      <c r="E26" s="54" t="s">
        <v>129</v>
      </c>
      <c r="F26" s="54" t="s">
        <v>130</v>
      </c>
      <c r="G26" s="98" t="s">
        <v>95</v>
      </c>
      <c r="H26" s="56">
        <v>45229</v>
      </c>
      <c r="I26" s="57">
        <v>610147.67000000004</v>
      </c>
      <c r="J26" s="73"/>
      <c r="K26" s="74">
        <f t="shared" si="3"/>
        <v>610.1</v>
      </c>
      <c r="L26" s="73"/>
      <c r="M26" s="78">
        <f>имущество!I29</f>
        <v>610.1</v>
      </c>
    </row>
    <row r="27" spans="1:13" s="3" customFormat="1" ht="53.25" customHeight="1" x14ac:dyDescent="0.25">
      <c r="A27" s="68">
        <v>7</v>
      </c>
      <c r="B27" s="79" t="s">
        <v>74</v>
      </c>
      <c r="C27" s="80"/>
      <c r="D27" s="80"/>
      <c r="E27" s="81" t="s">
        <v>85</v>
      </c>
      <c r="F27" s="81" t="s">
        <v>86</v>
      </c>
      <c r="G27" s="4" t="s">
        <v>1</v>
      </c>
      <c r="H27" s="82">
        <v>45291</v>
      </c>
      <c r="I27" s="83">
        <v>683772</v>
      </c>
      <c r="J27" s="84"/>
      <c r="K27" s="85">
        <f>M27</f>
        <v>683.77200000000005</v>
      </c>
      <c r="L27" s="86"/>
      <c r="M27" s="87">
        <f>имущество!I31</f>
        <v>683.77200000000005</v>
      </c>
    </row>
    <row r="28" spans="1:13" s="3" customFormat="1" ht="39" customHeight="1" x14ac:dyDescent="0.25">
      <c r="A28" s="58">
        <v>8</v>
      </c>
      <c r="B28" s="88" t="s">
        <v>84</v>
      </c>
      <c r="C28" s="62"/>
      <c r="D28" s="62"/>
      <c r="E28" s="89" t="s">
        <v>100</v>
      </c>
      <c r="F28" s="89" t="s">
        <v>101</v>
      </c>
      <c r="G28" s="99" t="s">
        <v>1</v>
      </c>
      <c r="H28" s="90">
        <v>44926</v>
      </c>
      <c r="I28" s="91">
        <v>2581360.7999999998</v>
      </c>
      <c r="J28" s="84"/>
      <c r="K28" s="85">
        <f t="shared" ref="K28:K31" si="4">M28</f>
        <v>0</v>
      </c>
      <c r="L28" s="86"/>
      <c r="M28" s="92">
        <f>имущество!I32</f>
        <v>0</v>
      </c>
    </row>
    <row r="29" spans="1:13" s="3" customFormat="1" ht="68.25" customHeight="1" x14ac:dyDescent="0.25">
      <c r="A29" s="58">
        <v>9</v>
      </c>
      <c r="B29" s="93" t="s">
        <v>91</v>
      </c>
      <c r="C29" s="62"/>
      <c r="D29" s="62"/>
      <c r="E29" s="54" t="s">
        <v>131</v>
      </c>
      <c r="F29" s="94" t="s">
        <v>136</v>
      </c>
      <c r="G29" s="98" t="s">
        <v>95</v>
      </c>
      <c r="H29" s="90">
        <v>45291</v>
      </c>
      <c r="I29" s="91">
        <v>269630</v>
      </c>
      <c r="J29" s="84"/>
      <c r="K29" s="85">
        <f t="shared" si="4"/>
        <v>269.60000000000002</v>
      </c>
      <c r="L29" s="86"/>
      <c r="M29" s="92">
        <f>имущество!I33</f>
        <v>269.60000000000002</v>
      </c>
    </row>
    <row r="30" spans="1:13" s="3" customFormat="1" ht="78.75" customHeight="1" x14ac:dyDescent="0.25">
      <c r="A30" s="58">
        <v>10</v>
      </c>
      <c r="B30" s="93" t="s">
        <v>122</v>
      </c>
      <c r="C30" s="62"/>
      <c r="D30" s="62"/>
      <c r="E30" s="54" t="s">
        <v>132</v>
      </c>
      <c r="F30" s="54" t="s">
        <v>133</v>
      </c>
      <c r="G30" s="98" t="s">
        <v>95</v>
      </c>
      <c r="H30" s="90">
        <v>45189</v>
      </c>
      <c r="I30" s="95">
        <v>460000</v>
      </c>
      <c r="J30" s="84"/>
      <c r="K30" s="85">
        <f t="shared" si="4"/>
        <v>460</v>
      </c>
      <c r="L30" s="86"/>
      <c r="M30" s="92">
        <f>имущество!I35</f>
        <v>460</v>
      </c>
    </row>
    <row r="31" spans="1:13" s="3" customFormat="1" ht="78.75" customHeight="1" x14ac:dyDescent="0.25">
      <c r="A31" s="58">
        <v>11</v>
      </c>
      <c r="B31" s="96" t="s">
        <v>123</v>
      </c>
      <c r="C31" s="62"/>
      <c r="D31" s="62"/>
      <c r="E31" s="54" t="s">
        <v>135</v>
      </c>
      <c r="F31" s="54" t="s">
        <v>86</v>
      </c>
      <c r="G31" s="98" t="s">
        <v>95</v>
      </c>
      <c r="H31" s="90">
        <v>45230</v>
      </c>
      <c r="I31" s="95">
        <v>413983.94</v>
      </c>
      <c r="J31" s="84"/>
      <c r="K31" s="85">
        <f t="shared" si="4"/>
        <v>0</v>
      </c>
      <c r="L31" s="86"/>
      <c r="M31" s="92">
        <f>имущество!I36</f>
        <v>0</v>
      </c>
    </row>
    <row r="32" spans="1:13" s="3" customFormat="1" ht="89.25" customHeight="1" x14ac:dyDescent="0.25">
      <c r="A32" s="58">
        <v>12</v>
      </c>
      <c r="B32" s="69" t="s">
        <v>96</v>
      </c>
      <c r="C32" s="69"/>
      <c r="D32" s="69"/>
      <c r="E32" s="69" t="s">
        <v>97</v>
      </c>
      <c r="F32" s="69" t="s">
        <v>102</v>
      </c>
      <c r="G32" s="98" t="s">
        <v>95</v>
      </c>
      <c r="H32" s="56">
        <v>45056</v>
      </c>
      <c r="I32" s="72">
        <v>2288500</v>
      </c>
      <c r="J32" s="73"/>
      <c r="K32" s="74">
        <f>имущество!J38</f>
        <v>2288.5</v>
      </c>
      <c r="L32" s="74"/>
      <c r="M32" s="74">
        <f>K32</f>
        <v>2288.5</v>
      </c>
    </row>
    <row r="33" spans="1:13" ht="15" customHeight="1" x14ac:dyDescent="0.25">
      <c r="A33" s="115" t="s">
        <v>23</v>
      </c>
      <c r="B33" s="116"/>
      <c r="C33" s="116"/>
      <c r="D33" s="116"/>
      <c r="E33" s="116"/>
      <c r="F33" s="116"/>
      <c r="G33" s="116"/>
      <c r="H33" s="116"/>
      <c r="I33" s="117"/>
      <c r="J33" s="35">
        <f>SUM(J8:J32)</f>
        <v>0</v>
      </c>
      <c r="K33" s="35">
        <f>SUM(K8:K32)</f>
        <v>9810.4420000000009</v>
      </c>
      <c r="L33" s="35">
        <f>SUM(L8:L32)</f>
        <v>0</v>
      </c>
      <c r="M33" s="35">
        <f>SUM(M8:M32)</f>
        <v>9810.4420000000009</v>
      </c>
    </row>
    <row r="36" spans="1:13" x14ac:dyDescent="0.25">
      <c r="K36" s="36"/>
    </row>
    <row r="37" spans="1:13" x14ac:dyDescent="0.25">
      <c r="K37" s="33"/>
    </row>
  </sheetData>
  <mergeCells count="22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33:I33"/>
    <mergeCell ref="J3:J5"/>
    <mergeCell ref="K3:M3"/>
    <mergeCell ref="C4:C5"/>
    <mergeCell ref="D4:D5"/>
    <mergeCell ref="K4:K5"/>
    <mergeCell ref="L4:L5"/>
    <mergeCell ref="M4:M5"/>
    <mergeCell ref="B8:B22"/>
    <mergeCell ref="A8:A22"/>
    <mergeCell ref="F8:F22"/>
    <mergeCell ref="G8:G22"/>
  </mergeCells>
  <pageMargins left="0.39370078740157483" right="0.39370078740157483" top="0.39370078740157483" bottom="0.39370078740157483" header="0.31496062992125984" footer="0.31496062992125984"/>
  <pageSetup paperSize="9" scale="57" orientation="landscape" r:id="rId1"/>
  <rowBreaks count="1" manualBreakCount="1">
    <brk id="26" max="16383" man="1"/>
  </rowBreaks>
  <colBreaks count="1" manualBreakCount="1">
    <brk id="14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имущество</vt:lpstr>
      <vt:lpstr>имущество 2</vt:lpstr>
      <vt:lpstr>имущество!Заголовки_для_печати</vt:lpstr>
      <vt:lpstr>'имущество 2'!Заголовки_для_печати</vt:lpstr>
      <vt:lpstr>имущество!Область_печати</vt:lpstr>
      <vt:lpstr>'имущество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2023-07-24T12:36:56Z</cp:lastPrinted>
  <dcterms:created xsi:type="dcterms:W3CDTF">2015-07-01T06:08:23Z</dcterms:created>
  <dcterms:modified xsi:type="dcterms:W3CDTF">2023-10-31T07:44:40Z</dcterms:modified>
</cp:coreProperties>
</file>