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2'!$A$1:$N$44</definedName>
    <definedName name="Z_676C7EBD_E16D_4DD0_B42E_F8075547C9A3_.wvu.PrintArea" localSheetId="1" hidden="1">'имущество 2'!$A$1:$N$44</definedName>
    <definedName name="Z_79A8BF50_58E9_46AC_AFD7_D75F740A8CFE_.wvu.PrintArea" localSheetId="1" hidden="1">'имущество 2'!$A$1:$N$44</definedName>
    <definedName name="Z_F75B3EC3_CC43_4B33_913D_5D7444E65C48_.wvu.PrintArea" localSheetId="1" hidden="1">'имущество 2'!$A$1:$N$44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имущество!$A$1:$N$51</definedName>
    <definedName name="_xlnm.Print_Area" localSheetId="1">'имущество 2'!$A$1:$M$44</definedName>
  </definedNames>
  <calcPr calcId="162913"/>
</workbook>
</file>

<file path=xl/calcChain.xml><?xml version="1.0" encoding="utf-8"?>
<calcChain xmlns="http://schemas.openxmlformats.org/spreadsheetml/2006/main">
  <c r="M24" i="4" l="1"/>
  <c r="M44" i="4"/>
  <c r="M46" i="4"/>
  <c r="M49" i="4"/>
  <c r="K14" i="22" l="1"/>
  <c r="M14" i="22"/>
  <c r="N13" i="4" l="1"/>
  <c r="M13" i="4"/>
  <c r="M11" i="4"/>
  <c r="K11" i="4"/>
  <c r="I11" i="4"/>
  <c r="G11" i="4"/>
  <c r="M30" i="4"/>
  <c r="K30" i="4"/>
  <c r="I30" i="4"/>
  <c r="G30" i="4"/>
  <c r="M33" i="4"/>
  <c r="K33" i="4"/>
  <c r="I33" i="4"/>
  <c r="G33" i="4"/>
  <c r="M35" i="4"/>
  <c r="K35" i="4"/>
  <c r="I35" i="4"/>
  <c r="G35" i="4"/>
  <c r="M47" i="4"/>
  <c r="M50" i="4"/>
  <c r="K50" i="4"/>
  <c r="I50" i="4"/>
  <c r="G50" i="4"/>
  <c r="K47" i="4"/>
  <c r="I47" i="4"/>
  <c r="G47" i="4"/>
  <c r="L44" i="22"/>
  <c r="B14" i="22"/>
  <c r="I39" i="22" l="1"/>
  <c r="M38" i="22"/>
  <c r="L34" i="4" l="1"/>
  <c r="K34" i="4" s="1"/>
  <c r="L38" i="4"/>
  <c r="H22" i="4"/>
  <c r="H36" i="4"/>
  <c r="E36" i="4"/>
  <c r="F36" i="4"/>
  <c r="F51" i="4" s="1"/>
  <c r="J36" i="4"/>
  <c r="F48" i="4"/>
  <c r="G48" i="4"/>
  <c r="H48" i="4"/>
  <c r="I48" i="4"/>
  <c r="J48" i="4"/>
  <c r="K48" i="4"/>
  <c r="L48" i="4"/>
  <c r="F13" i="4"/>
  <c r="G13" i="4"/>
  <c r="H13" i="4"/>
  <c r="E13" i="4"/>
  <c r="F12" i="4"/>
  <c r="G12" i="4"/>
  <c r="H12" i="4"/>
  <c r="E12" i="4"/>
  <c r="F6" i="4"/>
  <c r="H6" i="4"/>
  <c r="E6" i="4"/>
  <c r="J6" i="4"/>
  <c r="E48" i="4"/>
  <c r="E47" i="4"/>
  <c r="G34" i="4"/>
  <c r="M34" i="4"/>
  <c r="I34" i="4"/>
  <c r="E35" i="4"/>
  <c r="E34" i="4"/>
  <c r="H51" i="4" l="1"/>
  <c r="N34" i="4"/>
  <c r="E33" i="4"/>
  <c r="M10" i="4"/>
  <c r="E54" i="4" l="1"/>
  <c r="M15" i="4"/>
  <c r="L15" i="4"/>
  <c r="N15" i="4" s="1"/>
  <c r="M16" i="4"/>
  <c r="L16" i="4"/>
  <c r="N17" i="4"/>
  <c r="M17" i="4"/>
  <c r="L17" i="4"/>
  <c r="M25" i="4"/>
  <c r="L25" i="4"/>
  <c r="N25" i="4" s="1"/>
  <c r="N14" i="4"/>
  <c r="M14" i="4"/>
  <c r="L14" i="4"/>
  <c r="J13" i="4"/>
  <c r="J12" i="4" s="1"/>
  <c r="N19" i="4"/>
  <c r="M19" i="4"/>
  <c r="L19" i="4"/>
  <c r="M22" i="4"/>
  <c r="L22" i="4"/>
  <c r="N22" i="4" s="1"/>
  <c r="M18" i="4"/>
  <c r="N18" i="4" s="1"/>
  <c r="L18" i="4"/>
  <c r="J51" i="4" l="1"/>
  <c r="J54" i="4" s="1"/>
  <c r="N16" i="4"/>
  <c r="L21" i="4"/>
  <c r="L13" i="4" s="1"/>
  <c r="L12" i="4" s="1"/>
  <c r="M21" i="4"/>
  <c r="N8" i="4"/>
  <c r="M8" i="4"/>
  <c r="K26" i="4"/>
  <c r="I26" i="4"/>
  <c r="G26" i="4"/>
  <c r="G38" i="4"/>
  <c r="L43" i="4"/>
  <c r="K43" i="4"/>
  <c r="G43" i="4"/>
  <c r="N21" i="4" l="1"/>
  <c r="M37" i="22"/>
  <c r="K37" i="22" s="1"/>
  <c r="M36" i="22"/>
  <c r="K36" i="22" s="1"/>
  <c r="B37" i="22"/>
  <c r="B36" i="22"/>
  <c r="M34" i="22"/>
  <c r="K34" i="22" s="1"/>
  <c r="B34" i="22" l="1"/>
  <c r="M16" i="22"/>
  <c r="K16" i="22" s="1"/>
  <c r="B16" i="22"/>
  <c r="M15" i="22"/>
  <c r="K15" i="22" s="1"/>
  <c r="B15" i="22"/>
  <c r="M13" i="22"/>
  <c r="K13" i="22" s="1"/>
  <c r="B13" i="22"/>
  <c r="M12" i="22"/>
  <c r="K12" i="22" s="1"/>
  <c r="M11" i="22"/>
  <c r="G11" i="22"/>
  <c r="K11" i="22" l="1"/>
  <c r="K44" i="22" s="1"/>
  <c r="M44" i="22"/>
  <c r="M8" i="22"/>
  <c r="M9" i="22"/>
  <c r="K9" i="22" s="1"/>
  <c r="M10" i="22"/>
  <c r="K10" i="22" s="1"/>
  <c r="B10" i="22"/>
  <c r="B9" i="22"/>
  <c r="B8" i="22"/>
  <c r="M7" i="22"/>
  <c r="B7" i="22"/>
  <c r="K8" i="22" l="1"/>
  <c r="K7" i="22"/>
  <c r="N32" i="4"/>
  <c r="M32" i="4"/>
  <c r="L32" i="4"/>
  <c r="L42" i="4"/>
  <c r="L40" i="4"/>
  <c r="L41" i="4"/>
  <c r="L37" i="4"/>
  <c r="I43" i="4" l="1"/>
  <c r="G44" i="4"/>
  <c r="I44" i="4"/>
  <c r="K44" i="4"/>
  <c r="G45" i="4"/>
  <c r="I45" i="4"/>
  <c r="K45" i="4"/>
  <c r="G46" i="4"/>
  <c r="I46" i="4"/>
  <c r="K46" i="4"/>
  <c r="E44" i="4"/>
  <c r="E45" i="4"/>
  <c r="E46" i="4"/>
  <c r="K32" i="4"/>
  <c r="I32" i="4"/>
  <c r="G32" i="4"/>
  <c r="E32" i="4"/>
  <c r="L39" i="4" l="1"/>
  <c r="L36" i="4" s="1"/>
  <c r="L7" i="4"/>
  <c r="K49" i="4" l="1"/>
  <c r="I49" i="4"/>
  <c r="G49" i="4"/>
  <c r="I38" i="4"/>
  <c r="G39" i="4"/>
  <c r="G36" i="4" s="1"/>
  <c r="I39" i="4"/>
  <c r="K39" i="4"/>
  <c r="G40" i="4"/>
  <c r="I40" i="4"/>
  <c r="K40" i="4"/>
  <c r="G41" i="4"/>
  <c r="I41" i="4"/>
  <c r="M41" i="4" s="1"/>
  <c r="K41" i="4"/>
  <c r="G42" i="4"/>
  <c r="I42" i="4"/>
  <c r="K42" i="4"/>
  <c r="K37" i="4"/>
  <c r="I37" i="4"/>
  <c r="G37" i="4"/>
  <c r="G15" i="4"/>
  <c r="I15" i="4"/>
  <c r="K15" i="4"/>
  <c r="G16" i="4"/>
  <c r="I16" i="4"/>
  <c r="K1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I27" i="4"/>
  <c r="K27" i="4"/>
  <c r="I28" i="4"/>
  <c r="K28" i="4"/>
  <c r="I29" i="4"/>
  <c r="K29" i="4"/>
  <c r="I31" i="4"/>
  <c r="K14" i="4"/>
  <c r="I14" i="4"/>
  <c r="G14" i="4"/>
  <c r="E49" i="4"/>
  <c r="E43" i="4"/>
  <c r="E42" i="4"/>
  <c r="E41" i="4"/>
  <c r="E40" i="4"/>
  <c r="E39" i="4"/>
  <c r="E37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0" i="4"/>
  <c r="E9" i="4"/>
  <c r="E7" i="4"/>
  <c r="N40" i="4" l="1"/>
  <c r="K36" i="4"/>
  <c r="M40" i="4"/>
  <c r="I36" i="4"/>
  <c r="I13" i="4"/>
  <c r="I12" i="4" s="1"/>
  <c r="K13" i="4"/>
  <c r="K12" i="4" s="1"/>
  <c r="N41" i="4"/>
  <c r="N42" i="4"/>
  <c r="M42" i="4"/>
  <c r="M37" i="4"/>
  <c r="N37" i="4"/>
  <c r="N39" i="4"/>
  <c r="M17" i="22"/>
  <c r="M39" i="4"/>
  <c r="L9" i="4"/>
  <c r="L6" i="4" s="1"/>
  <c r="L51" i="4" s="1"/>
  <c r="H54" i="4"/>
  <c r="I8" i="4"/>
  <c r="K8" i="4"/>
  <c r="I9" i="4"/>
  <c r="I10" i="4"/>
  <c r="K10" i="4"/>
  <c r="K7" i="4"/>
  <c r="I7" i="4"/>
  <c r="G10" i="4"/>
  <c r="G7" i="4"/>
  <c r="G8" i="4"/>
  <c r="G9" i="4"/>
  <c r="I6" i="4" l="1"/>
  <c r="I51" i="4" s="1"/>
  <c r="G6" i="4"/>
  <c r="G51" i="4" s="1"/>
  <c r="N7" i="4"/>
  <c r="M7" i="4"/>
  <c r="E51" i="4"/>
  <c r="E55" i="4" s="1"/>
  <c r="N10" i="4"/>
  <c r="K17" i="22"/>
  <c r="M36" i="4"/>
  <c r="N36" i="4"/>
  <c r="M9" i="4"/>
  <c r="K9" i="4"/>
  <c r="K6" i="4" s="1"/>
  <c r="K51" i="4" s="1"/>
  <c r="N51" i="4" l="1"/>
  <c r="M51" i="4"/>
  <c r="M6" i="4"/>
  <c r="N9" i="4"/>
  <c r="N12" i="4"/>
  <c r="H4" i="4"/>
  <c r="J4" i="4" s="1"/>
  <c r="L4" i="4" s="1"/>
  <c r="N6" i="4" l="1"/>
  <c r="M12" i="4"/>
  <c r="J44" i="22" l="1"/>
  <c r="F6" i="22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<sst xmlns="http://schemas.openxmlformats.org/spreadsheetml/2006/main" count="301" uniqueCount="189">
  <si>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</si>
  <si>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</si>
  <si>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</si>
  <si>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</si>
  <si>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</si>
  <si>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</si>
  <si>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</si>
  <si>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</si>
  <si>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</si>
  <si>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</si>
  <si>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</si>
  <si>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</si>
  <si>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</si>
  <si>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</si>
  <si>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</si>
  <si>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</si>
  <si>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</si>
  <si>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</si>
  <si>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</si>
  <si>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</si>
  <si>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</si>
  <si>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</si>
  <si>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</si>
  <si>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</si>
  <si>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</si>
  <si>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</si>
  <si>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</si>
  <si>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</si>
  <si>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</si>
  <si>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</si>
  <si>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</si>
  <si>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</si>
  <si>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</si>
  <si>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</si>
  <si>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План на 2022 год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</si>
  <si>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</si>
  <si>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</si>
  <si>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</si>
  <si>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</si>
  <si>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</si>
  <si>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</si>
  <si>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</si>
  <si>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</si>
  <si>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</si>
  <si>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</si>
  <si>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</si>
  <si>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</si>
  <si>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</si>
  <si>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</si>
  <si>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</si>
  <si>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</si>
  <si>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</si>
  <si>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</si>
  <si>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</si>
  <si>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</si>
  <si>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</si>
  <si>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</si>
  <si>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</si>
  <si>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</si>
  <si>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</si>
  <si>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</si>
  <si>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</si>
  <si>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</si>
  <si>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</si>
  <si>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</si>
  <si>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</si>
  <si>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</si>
  <si>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</si>
  <si>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</si>
  <si>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</si>
  <si>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Разработка ПСД на утилизацию емкостей ГСМ в п. Амдерма</t>
  </si>
  <si>
    <t>2.3.</t>
  </si>
  <si>
    <t>Снос (демонтаж) здания основной общеобразовательной школы в д. Волоковая</t>
  </si>
  <si>
    <t>2.4.</t>
  </si>
  <si>
    <t>Снос (демонтаж) здания начальной общеобразовательной школы в д. Волоковая</t>
  </si>
  <si>
    <t>2.5.</t>
  </si>
  <si>
    <t>Снос (демонтаж) здания столярной мастерской в д. Волоковая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</si>
  <si>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</si>
  <si>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</si>
  <si>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</si>
  <si>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</si>
  <si>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3.</t>
  </si>
  <si>
    <t>Раздел 3. Капитальный и текущий ремонт муниципального имущества</t>
  </si>
  <si>
    <t>3.1.</t>
  </si>
  <si>
    <t>Ремонт здания гаража в д. Андег Сельского поселения "Андегский сельсовет" ЗР НАО</t>
  </si>
  <si>
    <t>3.2.</t>
  </si>
  <si>
    <t>Ремонт здания аэропорта в п. Харута МО "Хоседа-Хардский сельсовет" НАО</t>
  </si>
  <si>
    <t>3.3.</t>
  </si>
  <si>
    <t>Ремонтно-строительные работы в спортивном сооружении с универсальном игровым залом в п. Амдерма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</si>
  <si>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</si>
  <si>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</si>
  <si>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</si>
  <si>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</si>
  <si>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</si>
  <si>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</si>
  <si>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</si>
  <si>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</si>
  <si>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4.</t>
  </si>
  <si>
    <t>Раздел 4. Иные мероприятия</t>
  </si>
  <si>
    <t>4.1.</t>
  </si>
  <si>
    <t>Проведение аудита муниципальных предприятий Заполярного района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</si>
  <si>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</si>
  <si>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</si>
  <si>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МК № 0184300000422000003 от 21.02.2022</t>
  </si>
  <si>
    <t xml:space="preserve">ООО «ПАЛАР» </t>
  </si>
  <si>
    <t>№03 от 02.03.2022</t>
  </si>
  <si>
    <t>№27у/2022 от 09.03.2022</t>
  </si>
  <si>
    <t>ИП Дудников В.И.</t>
  </si>
  <si>
    <t>ИП Пригара Н.Г.</t>
  </si>
  <si>
    <t>№ 24/у2022 от 25.03.2022</t>
  </si>
  <si>
    <t>№ 25/у2022 от 25.03.2023</t>
  </si>
  <si>
    <t>№ 28у/2022 от 10.04.2022</t>
  </si>
  <si>
    <t>№ 29у/2022 от 10.04.2023</t>
  </si>
  <si>
    <t>№23п/2022 от 28.02.2022</t>
  </si>
  <si>
    <t>ООО "Альфа-строй"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</si>
  <si>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</si>
  <si>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</si>
  <si>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3.8.</t>
  </si>
  <si>
    <t>3.9.</t>
  </si>
  <si>
    <t>3.10.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</si>
  <si>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</si>
  <si>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</si>
  <si>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</si>
  <si>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№ 0184300000420000059 от 02.06.2020</t>
  </si>
  <si>
    <t>01-15-15/22 от 21.02.2022</t>
  </si>
  <si>
    <t>ИП ЩЕЛКУНОВ АЛЕКСЕЙ ИВАНОВИЧ</t>
  </si>
  <si>
    <t>Администрация ЗР</t>
  </si>
  <si>
    <t>01-15-14/22 от 21.02.2022</t>
  </si>
  <si>
    <t>01-15-16/22 от 21.02.2022</t>
  </si>
  <si>
    <t>Договор № 16/2021 от 19.11.21</t>
  </si>
  <si>
    <t>ООО «Северная теплоэнергетическая сервисная компания»</t>
  </si>
  <si>
    <t>№ 0184300000421000199 от 28.12.2021</t>
  </si>
  <si>
    <t>ИП Абдукодиров Абдулатиф</t>
  </si>
  <si>
    <t>Договор № 04/2022-ПС от 09.03.2022</t>
  </si>
  <si>
    <t>ООО "Асгард" (работы по монтажу системы АИС в помещении)</t>
  </si>
  <si>
    <t>0184300000422000062 от 29.04.2022</t>
  </si>
  <si>
    <t>ИП АБДУКОДИРОВ АБДУЛАТИФ</t>
  </si>
  <si>
    <t>0184300000422000019 от 11.03.2022</t>
  </si>
  <si>
    <t>ИП КУЗНЕЦОВ КОНСТАНТИН АЛЕКСАНДРОВИЧ</t>
  </si>
  <si>
    <t>договор от 01.06.2022 № б/н</t>
  </si>
  <si>
    <t>от 01.07.2021 № 8</t>
  </si>
  <si>
    <t>ИП Белугина А.А.</t>
  </si>
  <si>
    <t xml:space="preserve">ИП Нечаева А.Б. </t>
  </si>
  <si>
    <t>№ 264 от 09.11.2021</t>
  </si>
  <si>
    <t>ООО «Архстройэксперт»</t>
  </si>
  <si>
    <t>№ 01/120522/11 от 12.05.2022</t>
  </si>
  <si>
    <t>ООО «Северспецтех»</t>
  </si>
  <si>
    <t>МП ЗР "Севержилкомсервис"</t>
  </si>
  <si>
    <t>№23/СТ-2022 от 23.03.2022</t>
  </si>
  <si>
    <t>АО "Нарьян-Марский ОАО"</t>
  </si>
  <si>
    <t>№ 330-АГ-22 от 12.04.2022</t>
  </si>
  <si>
    <t>№ 39/у/2022/424-АТ-22 от 20.05.2022</t>
  </si>
  <si>
    <t>№ 22 от 13.04.2022</t>
  </si>
  <si>
    <t>№ 06 от 13.04.2022</t>
  </si>
  <si>
    <t>ИП Передерий М.И.</t>
  </si>
  <si>
    <t>№ 35п/2022 от 26.04.2022</t>
  </si>
  <si>
    <t>ИП Пуляев А.В.</t>
  </si>
  <si>
    <t>№ 40п/2022 от 18.05.2022</t>
  </si>
  <si>
    <t>№ 33п/2022 от 12.04.2022</t>
  </si>
  <si>
    <t>№ 45п/2022 от 14.06.2022</t>
  </si>
  <si>
    <t>ИП Каламутдинов Д.А.</t>
  </si>
  <si>
    <t>по состоянию на 01 октября 2022  года (с начала года нарастающим итогом)</t>
  </si>
  <si>
    <t>План на 01.10.2022</t>
  </si>
  <si>
    <t>2.9.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</si>
  <si>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</si>
  <si>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2.10.</t>
  </si>
  <si>
    <t>2.11.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</si>
  <si>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</si>
  <si>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</si>
  <si>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3.11.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</si>
  <si>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</si>
  <si>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4.2.</t>
  </si>
  <si>
    <t>Строительно-техническая экспертиза на объекте «Спортивное сооружение с универсальным игровым залом в п. Амдерма»</t>
  </si>
  <si>
    <t>Проведение кадастровых работ по формированию земельных участков</t>
  </si>
  <si>
    <t>01-15-46/22 от 14.06.2022</t>
  </si>
  <si>
    <t>ООО "АФ ГНК"</t>
  </si>
  <si>
    <t>№ 0184300000422000136 от 11.07.2022</t>
  </si>
  <si>
    <t>Абдукодиров А. _.</t>
  </si>
  <si>
    <t>№ 0184300000422000151 от 01.08.2022</t>
  </si>
  <si>
    <t>ООО "АВТОМАРКЕТ"</t>
  </si>
  <si>
    <t>№ 0184300000422000156 от 01.08.2022</t>
  </si>
  <si>
    <t>Соколов Евгений Викторович -.</t>
  </si>
  <si>
    <t>№ 3 от 15.08.2022</t>
  </si>
  <si>
    <t>Титар иван иванович -.</t>
  </si>
  <si>
    <t>29.04.2022, 30.06.2022 (доп.соглашение)</t>
  </si>
  <si>
    <t>Администрация поселения</t>
  </si>
  <si>
    <t>1.5</t>
  </si>
  <si>
    <t>Договор № 07/2022-Пс от 01.08.2022</t>
  </si>
  <si>
    <t xml:space="preserve">ООО "Асгард"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</si>
</sst>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0.0"/>
    <numFmt numFmtId="171" formatCode="_-* #,##0.0\ _₽_-;\-* #,##0.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1" fillId="0" borderId="10">
      <alignment vertical="top" wrapText="1"/>
    </xf>
    <xf numFmtId="43" fontId="1" fillId="0" borderId="0" applyFont="0" applyFill="0" applyBorder="0" applyAlignment="0" applyProtection="0"/>
    <xf numFmtId="4" fontId="11" fillId="4" borderId="10">
      <alignment horizontal="right" vertical="top" shrinkToFit="1"/>
    </xf>
  </cellStyleXfs>
  <cellXfs count="148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8" applyNumberFormat="1" applyFont="1" applyFill="1" applyBorder="1" applyProtection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10" fillId="2" borderId="7" xfId="8" applyNumberFormat="1" applyFont="1" applyFill="1" applyBorder="1" applyProtection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167" fontId="14" fillId="2" borderId="1" xfId="7" applyNumberFormat="1" applyFont="1" applyFill="1" applyBorder="1" applyAlignment="1">
      <alignment horizontal="right" vertical="center" wrapText="1"/>
    </xf>
    <xf numFmtId="166" fontId="9" fillId="2" borderId="1" xfId="6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7" fontId="9" fillId="2" borderId="1" xfId="7" applyNumberFormat="1" applyFont="1" applyFill="1" applyBorder="1" applyAlignment="1">
      <alignment horizontal="right" vertical="center" wrapText="1"/>
    </xf>
    <xf numFmtId="167" fontId="9" fillId="2" borderId="1" xfId="2" applyNumberFormat="1" applyFont="1" applyFill="1" applyBorder="1" applyAlignment="1">
      <alignment vertical="center" wrapText="1"/>
    </xf>
    <xf numFmtId="169" fontId="9" fillId="2" borderId="1" xfId="2" applyNumberFormat="1" applyFont="1" applyFill="1" applyBorder="1" applyAlignment="1">
      <alignment vertical="center"/>
    </xf>
    <xf numFmtId="0" fontId="9" fillId="2" borderId="1" xfId="7" applyFont="1" applyFill="1" applyBorder="1" applyAlignment="1">
      <alignment vertical="center" wrapText="1"/>
    </xf>
    <xf numFmtId="167" fontId="9" fillId="2" borderId="1" xfId="7" applyNumberFormat="1" applyFont="1" applyFill="1" applyBorder="1" applyAlignment="1">
      <alignment vertical="center" wrapText="1"/>
    </xf>
    <xf numFmtId="167" fontId="15" fillId="2" borderId="1" xfId="0" applyNumberFormat="1" applyFont="1" applyFill="1" applyBorder="1" applyAlignment="1">
      <alignment horizontal="right" vertical="center" wrapText="1"/>
    </xf>
    <xf numFmtId="0" fontId="9" fillId="2" borderId="1" xfId="7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center" wrapText="1"/>
    </xf>
    <xf numFmtId="14" fontId="9" fillId="2" borderId="1" xfId="7" applyNumberFormat="1" applyFont="1" applyFill="1" applyBorder="1" applyAlignment="1">
      <alignment horizontal="center" vertical="center"/>
    </xf>
    <xf numFmtId="167" fontId="9" fillId="2" borderId="7" xfId="7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170" fontId="9" fillId="2" borderId="1" xfId="0" applyNumberFormat="1" applyFont="1" applyFill="1" applyBorder="1" applyAlignment="1">
      <alignment horizontal="right" vertical="center" wrapText="1"/>
    </xf>
    <xf numFmtId="0" fontId="16" fillId="2" borderId="4" xfId="0" applyFont="1" applyFill="1" applyBorder="1" applyAlignment="1">
      <alignment horizontal="center" vertical="center" wrapText="1"/>
    </xf>
    <xf numFmtId="16" fontId="14" fillId="2" borderId="1" xfId="7" applyNumberFormat="1" applyFont="1" applyFill="1" applyBorder="1" applyAlignment="1">
      <alignment horizontal="center" vertical="center"/>
    </xf>
    <xf numFmtId="166" fontId="14" fillId="2" borderId="1" xfId="6" applyNumberFormat="1" applyFont="1" applyFill="1" applyBorder="1" applyAlignment="1">
      <alignment horizontal="center" vertical="center" wrapText="1"/>
    </xf>
    <xf numFmtId="16" fontId="9" fillId="2" borderId="1" xfId="7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10" fontId="9" fillId="2" borderId="1" xfId="2" applyNumberFormat="1" applyFont="1" applyFill="1" applyBorder="1" applyAlignment="1">
      <alignment horizontal="center" vertical="center" wrapText="1"/>
    </xf>
    <xf numFmtId="0" fontId="9" fillId="2" borderId="2" xfId="7" applyFont="1" applyFill="1" applyBorder="1" applyAlignment="1">
      <alignment horizontal="center" vertical="center"/>
    </xf>
    <xf numFmtId="171" fontId="9" fillId="2" borderId="1" xfId="9" applyNumberFormat="1" applyFont="1" applyFill="1" applyBorder="1" applyAlignment="1">
      <alignment horizontal="right" vertical="center" wrapText="1"/>
    </xf>
    <xf numFmtId="167" fontId="9" fillId="2" borderId="4" xfId="2" applyNumberFormat="1" applyFont="1" applyFill="1" applyBorder="1" applyAlignment="1">
      <alignment vertical="center" wrapText="1"/>
    </xf>
    <xf numFmtId="171" fontId="10" fillId="2" borderId="1" xfId="9" applyNumberFormat="1" applyFont="1" applyFill="1" applyBorder="1" applyAlignment="1">
      <alignment horizontal="right" vertical="center" wrapText="1"/>
    </xf>
    <xf numFmtId="171" fontId="10" fillId="2" borderId="9" xfId="9" applyNumberFormat="1" applyFont="1" applyFill="1" applyBorder="1" applyAlignment="1">
      <alignment horizontal="right" vertical="center" wrapText="1"/>
    </xf>
    <xf numFmtId="0" fontId="9" fillId="2" borderId="0" xfId="0" applyFont="1" applyFill="1"/>
    <xf numFmtId="168" fontId="14" fillId="2" borderId="1" xfId="0" applyNumberFormat="1" applyFont="1" applyFill="1" applyBorder="1" applyAlignment="1">
      <alignment horizontal="center"/>
    </xf>
    <xf numFmtId="0" fontId="17" fillId="2" borderId="0" xfId="0" applyFont="1" applyFill="1"/>
    <xf numFmtId="165" fontId="9" fillId="2" borderId="0" xfId="0" applyNumberFormat="1" applyFont="1" applyFill="1"/>
    <xf numFmtId="165" fontId="17" fillId="2" borderId="0" xfId="0" applyNumberFormat="1" applyFont="1" applyFill="1"/>
    <xf numFmtId="167" fontId="9" fillId="2" borderId="2" xfId="7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170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wrapText="1"/>
    </xf>
    <xf numFmtId="14" fontId="6" fillId="0" borderId="4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14" fontId="6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8" fillId="0" borderId="9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70" fontId="5" fillId="0" borderId="1" xfId="0" applyNumberFormat="1" applyFont="1" applyBorder="1" applyAlignment="1">
      <alignment horizontal="left" vertical="center" wrapText="1"/>
    </xf>
    <xf numFmtId="170" fontId="5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16" fontId="9" fillId="2" borderId="4" xfId="7" applyNumberFormat="1" applyFont="1" applyFill="1" applyBorder="1" applyAlignment="1">
      <alignment horizontal="center" vertical="center"/>
    </xf>
  </cellXfs>
  <cellStyles count="11">
    <cellStyle name="xl32" xfId="8"/>
    <cellStyle name="xl38" xfId="10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72;&#1089;&#1089;&#1086;&#1074;&#1086;&#1077;%20&#1080;&#1089;&#1087;&#1086;&#1083;&#1085;&#1077;&#1085;&#1080;&#1077;/&#1048;&#1084;&#1091;&#1097;&#1077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47">
          <cell r="W147">
            <v>34227500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5"/>
  <sheetViews>
    <sheetView tabSelected="1" view="pageBreakPreview" zoomScale="90" zoomScaleNormal="70" zoomScaleSheetLayoutView="90" workbookViewId="0">
      <pane xSplit="4" ySplit="5" topLeftCell="E48" activePane="bottomRight" state="frozen"/>
      <selection pane="topRight"/>
      <selection pane="bottomLeft"/>
      <selection pane="bottomRight" activeCell="J51" sqref="J51"/>
    </sheetView>
  </sheetViews>
  <sheetFormatPr defaultRowHeight="16.5" x14ac:dyDescent="0.25"/>
  <cols>
    <col min="1" max="1" width="7.5703125" style="43" customWidth="1"/>
    <col min="2" max="2" width="41.85546875" style="43" customWidth="1"/>
    <col min="3" max="3" width="22.7109375" style="43" customWidth="1"/>
    <col min="4" max="4" width="23.5703125" style="43" customWidth="1"/>
    <col min="5" max="8" width="16.85546875" style="43" customWidth="1"/>
    <col min="9" max="9" width="14.85546875" style="45" customWidth="1"/>
    <col min="10" max="10" width="16.42578125" style="45" customWidth="1"/>
    <col min="11" max="11" width="16" style="45" customWidth="1"/>
    <col min="12" max="12" width="15.140625" style="45" customWidth="1"/>
    <col min="13" max="13" width="26" style="45" customWidth="1"/>
    <col min="14" max="14" width="26.140625" style="45" customWidth="1"/>
    <col min="15" max="16384" width="9.140625" style="10"/>
  </cols>
  <sheetData>
    <row r="1" spans="1:14" ht="32.25" customHeight="1" x14ac:dyDescent="0.25">
      <c r="A1" s="97" t="s">
        <v>35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ht="32.25" customHeight="1" x14ac:dyDescent="0.25">
      <c r="A2" s="98" t="s">
        <v>161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100"/>
    </row>
    <row r="3" spans="1:14" s="11" customFormat="1" ht="27" customHeight="1" x14ac:dyDescent="0.25">
      <c r="A3" s="101" t="s">
        <v>7</v>
      </c>
      <c r="B3" s="101" t="s">
        <v>5</v>
      </c>
      <c r="C3" s="101" t="s">
        <v>2</v>
      </c>
      <c r="D3" s="101" t="s">
        <v>6</v>
      </c>
      <c r="E3" s="102" t="s">
        <v>34</v>
      </c>
      <c r="F3" s="103"/>
      <c r="G3" s="102" t="s">
        <v>162</v>
      </c>
      <c r="H3" s="103"/>
      <c r="I3" s="102" t="s">
        <v>3</v>
      </c>
      <c r="J3" s="103"/>
      <c r="K3" s="101" t="s">
        <v>4</v>
      </c>
      <c r="L3" s="101"/>
      <c r="M3" s="101" t="s">
        <v>101</v>
      </c>
      <c r="N3" s="101" t="s">
        <v>102</v>
      </c>
    </row>
    <row r="4" spans="1:14" s="11" customFormat="1" ht="66.75" customHeight="1" x14ac:dyDescent="0.25">
      <c r="A4" s="101"/>
      <c r="B4" s="101"/>
      <c r="C4" s="101"/>
      <c r="D4" s="101"/>
      <c r="E4" s="12" t="s">
        <v>0</v>
      </c>
      <c r="F4" s="12" t="s">
        <v>33</v>
      </c>
      <c r="G4" s="12" t="s">
        <v>0</v>
      </c>
      <c r="H4" s="12" t="str">
        <f>F4</f>
        <v>районный бюджет</v>
      </c>
      <c r="I4" s="12" t="s">
        <v>0</v>
      </c>
      <c r="J4" s="12" t="str">
        <f>H4</f>
        <v>районный бюджет</v>
      </c>
      <c r="K4" s="12" t="s">
        <v>0</v>
      </c>
      <c r="L4" s="12" t="str">
        <f>J4</f>
        <v>районный бюджет</v>
      </c>
      <c r="M4" s="101"/>
      <c r="N4" s="101"/>
    </row>
    <row r="5" spans="1:14" s="11" customFormat="1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  <c r="M5" s="12">
        <v>13</v>
      </c>
      <c r="N5" s="12">
        <v>14</v>
      </c>
    </row>
    <row r="6" spans="1:14" s="11" customFormat="1" ht="16.5" customHeight="1" x14ac:dyDescent="0.25">
      <c r="A6" s="13" t="s">
        <v>25</v>
      </c>
      <c r="B6" s="96" t="s">
        <v>36</v>
      </c>
      <c r="C6" s="96"/>
      <c r="D6" s="96"/>
      <c r="E6" s="14">
        <f>SUM(E7:E11)</f>
        <v>5180</v>
      </c>
      <c r="F6" s="14">
        <f t="shared" ref="F6:H6" si="0">SUM(F7:F11)</f>
        <v>5180</v>
      </c>
      <c r="G6" s="14">
        <f t="shared" si="0"/>
        <v>2815.5</v>
      </c>
      <c r="H6" s="14">
        <f t="shared" si="0"/>
        <v>2815.5</v>
      </c>
      <c r="I6" s="14">
        <f t="shared" ref="I6:L6" si="1">SUM(I7:I11)</f>
        <v>2814.9</v>
      </c>
      <c r="J6" s="14">
        <f t="shared" si="1"/>
        <v>2814.9</v>
      </c>
      <c r="K6" s="14">
        <f t="shared" si="1"/>
        <v>2814.9</v>
      </c>
      <c r="L6" s="14">
        <f t="shared" si="1"/>
        <v>2814.9</v>
      </c>
      <c r="M6" s="15">
        <f t="shared" ref="M6:M12" si="2">I6/G6</f>
        <v>0.99978689397975495</v>
      </c>
      <c r="N6" s="15">
        <f t="shared" ref="N6:N12" si="3">K6/G6</f>
        <v>0.99978689397975495</v>
      </c>
    </row>
    <row r="7" spans="1:14" s="11" customFormat="1" ht="49.5" x14ac:dyDescent="0.25">
      <c r="A7" s="16" t="s">
        <v>29</v>
      </c>
      <c r="B7" s="17" t="s">
        <v>37</v>
      </c>
      <c r="C7" s="18" t="s">
        <v>38</v>
      </c>
      <c r="D7" s="18" t="s">
        <v>38</v>
      </c>
      <c r="E7" s="19">
        <f>SUM(F7:F7)</f>
        <v>270</v>
      </c>
      <c r="F7" s="19">
        <v>270</v>
      </c>
      <c r="G7" s="20">
        <f>SUM(H7:H7)</f>
        <v>67.5</v>
      </c>
      <c r="H7" s="21">
        <v>67.5</v>
      </c>
      <c r="I7" s="20">
        <f>SUM(J7:J7)</f>
        <v>67.5</v>
      </c>
      <c r="J7" s="21">
        <v>67.5</v>
      </c>
      <c r="K7" s="20">
        <f>SUM(L7:L7)</f>
        <v>67.5</v>
      </c>
      <c r="L7" s="21">
        <f>J7</f>
        <v>67.5</v>
      </c>
      <c r="M7" s="15">
        <f t="shared" si="2"/>
        <v>1</v>
      </c>
      <c r="N7" s="15">
        <f t="shared" si="3"/>
        <v>1</v>
      </c>
    </row>
    <row r="8" spans="1:14" s="11" customFormat="1" ht="49.5" x14ac:dyDescent="0.25">
      <c r="A8" s="16" t="s">
        <v>30</v>
      </c>
      <c r="B8" s="17" t="s">
        <v>39</v>
      </c>
      <c r="C8" s="18" t="s">
        <v>38</v>
      </c>
      <c r="D8" s="18" t="s">
        <v>38</v>
      </c>
      <c r="E8" s="19">
        <v>125</v>
      </c>
      <c r="F8" s="19">
        <v>125</v>
      </c>
      <c r="G8" s="20">
        <f>SUM(H8:H8)</f>
        <v>85</v>
      </c>
      <c r="H8" s="21">
        <v>85</v>
      </c>
      <c r="I8" s="20">
        <f>SUM(J8:J8)</f>
        <v>85</v>
      </c>
      <c r="J8" s="21">
        <v>85</v>
      </c>
      <c r="K8" s="20">
        <f>SUM(L8:L8)</f>
        <v>85</v>
      </c>
      <c r="L8" s="21">
        <v>85</v>
      </c>
      <c r="M8" s="15">
        <f t="shared" si="2"/>
        <v>1</v>
      </c>
      <c r="N8" s="15">
        <f t="shared" si="3"/>
        <v>1</v>
      </c>
    </row>
    <row r="9" spans="1:14" s="11" customFormat="1" ht="82.5" x14ac:dyDescent="0.25">
      <c r="A9" s="16" t="s">
        <v>31</v>
      </c>
      <c r="B9" s="17" t="s">
        <v>40</v>
      </c>
      <c r="C9" s="18" t="s">
        <v>38</v>
      </c>
      <c r="D9" s="18" t="s">
        <v>38</v>
      </c>
      <c r="E9" s="19">
        <f>SUM(F9:F9)</f>
        <v>54.1</v>
      </c>
      <c r="F9" s="22">
        <v>54.1</v>
      </c>
      <c r="G9" s="20">
        <f>SUM(H9:H9)</f>
        <v>36.1</v>
      </c>
      <c r="H9" s="21">
        <v>36.1</v>
      </c>
      <c r="I9" s="20">
        <f>SUM(J9:J9)</f>
        <v>36</v>
      </c>
      <c r="J9" s="21">
        <v>36</v>
      </c>
      <c r="K9" s="20">
        <f>SUM(L9:L9)</f>
        <v>36</v>
      </c>
      <c r="L9" s="21">
        <f>J9</f>
        <v>36</v>
      </c>
      <c r="M9" s="15">
        <f t="shared" si="2"/>
        <v>0.99722991689750684</v>
      </c>
      <c r="N9" s="15">
        <f t="shared" si="3"/>
        <v>0.99722991689750684</v>
      </c>
    </row>
    <row r="10" spans="1:14" s="11" customFormat="1" ht="165" x14ac:dyDescent="0.25">
      <c r="A10" s="16" t="s">
        <v>32</v>
      </c>
      <c r="B10" s="17" t="s">
        <v>41</v>
      </c>
      <c r="C10" s="18" t="s">
        <v>8</v>
      </c>
      <c r="D10" s="18" t="s">
        <v>1</v>
      </c>
      <c r="E10" s="19">
        <f>SUM(F10:F10)</f>
        <v>4680.8999999999996</v>
      </c>
      <c r="F10" s="22">
        <v>4680.8999999999996</v>
      </c>
      <c r="G10" s="20">
        <f>SUM(H10:H10)</f>
        <v>2626.9</v>
      </c>
      <c r="H10" s="21">
        <v>2626.9</v>
      </c>
      <c r="I10" s="20">
        <f>SUM(J10:J10)</f>
        <v>2626.4</v>
      </c>
      <c r="J10" s="21">
        <v>2626.4</v>
      </c>
      <c r="K10" s="20">
        <f>SUM(L10:L10)</f>
        <v>2626.4</v>
      </c>
      <c r="L10" s="21">
        <v>2626.4</v>
      </c>
      <c r="M10" s="15">
        <f>I10/G10</f>
        <v>0.99980966157828621</v>
      </c>
      <c r="N10" s="15">
        <f t="shared" si="3"/>
        <v>0.99980966157828621</v>
      </c>
    </row>
    <row r="11" spans="1:14" s="11" customFormat="1" ht="38.25" customHeight="1" x14ac:dyDescent="0.25">
      <c r="A11" s="16" t="s">
        <v>186</v>
      </c>
      <c r="B11" s="17" t="s">
        <v>173</v>
      </c>
      <c r="C11" s="18" t="s">
        <v>8</v>
      </c>
      <c r="D11" s="18" t="s">
        <v>1</v>
      </c>
      <c r="E11" s="19">
        <v>50</v>
      </c>
      <c r="F11" s="23">
        <v>50</v>
      </c>
      <c r="G11" s="20">
        <f>SUM(H11:H11)</f>
        <v>0</v>
      </c>
      <c r="H11" s="21">
        <v>0</v>
      </c>
      <c r="I11" s="20">
        <f>SUM(J11:J11)</f>
        <v>0</v>
      </c>
      <c r="J11" s="21">
        <v>0</v>
      </c>
      <c r="K11" s="20">
        <f>SUM(L11:L11)</f>
        <v>0</v>
      </c>
      <c r="L11" s="21">
        <v>0</v>
      </c>
      <c r="M11" s="20">
        <f>SUM(N11:N11)</f>
        <v>0</v>
      </c>
      <c r="N11" s="21">
        <v>0</v>
      </c>
    </row>
    <row r="12" spans="1:14" s="11" customFormat="1" ht="25.5" customHeight="1" x14ac:dyDescent="0.25">
      <c r="A12" s="13" t="s">
        <v>26</v>
      </c>
      <c r="B12" s="96" t="s">
        <v>42</v>
      </c>
      <c r="C12" s="96"/>
      <c r="D12" s="96"/>
      <c r="E12" s="14">
        <f>E13+E26+E27+E28+E29+E30+E31+E32+E33+E34+E35</f>
        <v>11220.6</v>
      </c>
      <c r="F12" s="14">
        <f t="shared" ref="F12:L12" si="4">F13+F26+F27+F28+F29+F30+F31+F32+F33+F34+F35</f>
        <v>11220.6</v>
      </c>
      <c r="G12" s="14">
        <f t="shared" si="4"/>
        <v>3965.6499999999996</v>
      </c>
      <c r="H12" s="14">
        <f t="shared" si="4"/>
        <v>3965.7</v>
      </c>
      <c r="I12" s="14">
        <f t="shared" si="4"/>
        <v>2679.5</v>
      </c>
      <c r="J12" s="14">
        <f t="shared" si="4"/>
        <v>2679.5</v>
      </c>
      <c r="K12" s="14">
        <f t="shared" si="4"/>
        <v>2679.4500000000003</v>
      </c>
      <c r="L12" s="14">
        <f t="shared" si="4"/>
        <v>2679.4500000000003</v>
      </c>
      <c r="M12" s="34">
        <f t="shared" si="2"/>
        <v>0.67567737949642559</v>
      </c>
      <c r="N12" s="34">
        <f t="shared" si="3"/>
        <v>0.6756647712228766</v>
      </c>
    </row>
    <row r="13" spans="1:14" s="11" customFormat="1" ht="34.5" customHeight="1" x14ac:dyDescent="0.25">
      <c r="A13" s="16" t="s">
        <v>28</v>
      </c>
      <c r="B13" s="104" t="s">
        <v>43</v>
      </c>
      <c r="C13" s="105"/>
      <c r="D13" s="106"/>
      <c r="E13" s="24">
        <f>SUM(E14:E25)</f>
        <v>863.6</v>
      </c>
      <c r="F13" s="24">
        <f t="shared" ref="F13:L13" si="5">SUM(F14:F25)</f>
        <v>863.6</v>
      </c>
      <c r="G13" s="24">
        <f t="shared" si="5"/>
        <v>746.60000000000014</v>
      </c>
      <c r="H13" s="24">
        <f t="shared" si="5"/>
        <v>746.60000000000014</v>
      </c>
      <c r="I13" s="24">
        <f t="shared" si="5"/>
        <v>707</v>
      </c>
      <c r="J13" s="24">
        <f t="shared" si="5"/>
        <v>707</v>
      </c>
      <c r="K13" s="24">
        <f t="shared" si="5"/>
        <v>707</v>
      </c>
      <c r="L13" s="24">
        <f t="shared" si="5"/>
        <v>707</v>
      </c>
      <c r="M13" s="34">
        <f t="shared" ref="M13" si="6">I13/G13</f>
        <v>0.94695954995981768</v>
      </c>
      <c r="N13" s="34">
        <f t="shared" ref="N13" si="7">K13/G13</f>
        <v>0.94695954995981768</v>
      </c>
    </row>
    <row r="14" spans="1:14" s="11" customFormat="1" ht="50.25" customHeight="1" x14ac:dyDescent="0.25">
      <c r="A14" s="25" t="s">
        <v>44</v>
      </c>
      <c r="B14" s="5" t="s">
        <v>45</v>
      </c>
      <c r="C14" s="26" t="s">
        <v>8</v>
      </c>
      <c r="D14" s="26" t="s">
        <v>46</v>
      </c>
      <c r="E14" s="19">
        <f>F14</f>
        <v>198</v>
      </c>
      <c r="F14" s="19">
        <v>198</v>
      </c>
      <c r="G14" s="20">
        <f t="shared" ref="G14:G25" si="8">SUM(H14:H14)</f>
        <v>198</v>
      </c>
      <c r="H14" s="21">
        <v>198</v>
      </c>
      <c r="I14" s="20">
        <f t="shared" ref="I14:I31" si="9">SUM(J14:J14)</f>
        <v>198</v>
      </c>
      <c r="J14" s="21">
        <v>198</v>
      </c>
      <c r="K14" s="20">
        <f t="shared" ref="K14:K29" si="10">SUM(L14:L14)</f>
        <v>198</v>
      </c>
      <c r="L14" s="21">
        <f t="shared" ref="L14:L19" si="11">J14</f>
        <v>198</v>
      </c>
      <c r="M14" s="27">
        <f>J14/H14</f>
        <v>1</v>
      </c>
      <c r="N14" s="27">
        <f>L14/H14</f>
        <v>1</v>
      </c>
    </row>
    <row r="15" spans="1:14" s="11" customFormat="1" ht="33" x14ac:dyDescent="0.25">
      <c r="A15" s="25" t="s">
        <v>47</v>
      </c>
      <c r="B15" s="5" t="s">
        <v>48</v>
      </c>
      <c r="C15" s="26" t="s">
        <v>8</v>
      </c>
      <c r="D15" s="26" t="s">
        <v>46</v>
      </c>
      <c r="E15" s="19">
        <f t="shared" ref="E15:E31" si="12">F15</f>
        <v>44.8</v>
      </c>
      <c r="F15" s="19">
        <v>44.8</v>
      </c>
      <c r="G15" s="20">
        <f t="shared" si="8"/>
        <v>44.8</v>
      </c>
      <c r="H15" s="21">
        <v>44.8</v>
      </c>
      <c r="I15" s="20">
        <f t="shared" si="9"/>
        <v>44.8</v>
      </c>
      <c r="J15" s="21">
        <v>44.8</v>
      </c>
      <c r="K15" s="20">
        <f t="shared" si="10"/>
        <v>44.8</v>
      </c>
      <c r="L15" s="21">
        <f t="shared" si="11"/>
        <v>44.8</v>
      </c>
      <c r="M15" s="27">
        <f>J15/H15</f>
        <v>1</v>
      </c>
      <c r="N15" s="27">
        <f>L15/H15</f>
        <v>1</v>
      </c>
    </row>
    <row r="16" spans="1:14" s="11" customFormat="1" ht="33" x14ac:dyDescent="0.25">
      <c r="A16" s="25" t="s">
        <v>49</v>
      </c>
      <c r="B16" s="5" t="s">
        <v>50</v>
      </c>
      <c r="C16" s="26" t="s">
        <v>8</v>
      </c>
      <c r="D16" s="26" t="s">
        <v>46</v>
      </c>
      <c r="E16" s="19">
        <f t="shared" si="12"/>
        <v>39.299999999999997</v>
      </c>
      <c r="F16" s="19">
        <v>39.299999999999997</v>
      </c>
      <c r="G16" s="20">
        <f t="shared" si="8"/>
        <v>39.299999999999997</v>
      </c>
      <c r="H16" s="21">
        <v>39.299999999999997</v>
      </c>
      <c r="I16" s="20">
        <f t="shared" si="9"/>
        <v>39.200000000000003</v>
      </c>
      <c r="J16" s="21">
        <v>39.200000000000003</v>
      </c>
      <c r="K16" s="20">
        <f t="shared" si="10"/>
        <v>39.200000000000003</v>
      </c>
      <c r="L16" s="21">
        <f t="shared" si="11"/>
        <v>39.200000000000003</v>
      </c>
      <c r="M16" s="27">
        <f>J16/H16</f>
        <v>0.99745547073791363</v>
      </c>
      <c r="N16" s="27">
        <f>L16/H16</f>
        <v>0.99745547073791363</v>
      </c>
    </row>
    <row r="17" spans="1:14" s="11" customFormat="1" ht="56.25" customHeight="1" x14ac:dyDescent="0.25">
      <c r="A17" s="25" t="s">
        <v>51</v>
      </c>
      <c r="B17" s="5" t="s">
        <v>52</v>
      </c>
      <c r="C17" s="26" t="s">
        <v>8</v>
      </c>
      <c r="D17" s="26" t="s">
        <v>46</v>
      </c>
      <c r="E17" s="19">
        <f t="shared" si="12"/>
        <v>75.8</v>
      </c>
      <c r="F17" s="19">
        <v>75.8</v>
      </c>
      <c r="G17" s="20">
        <f t="shared" si="8"/>
        <v>75.8</v>
      </c>
      <c r="H17" s="21">
        <v>75.8</v>
      </c>
      <c r="I17" s="20">
        <f t="shared" si="9"/>
        <v>75.7</v>
      </c>
      <c r="J17" s="21">
        <v>75.7</v>
      </c>
      <c r="K17" s="20">
        <f t="shared" si="10"/>
        <v>75.7</v>
      </c>
      <c r="L17" s="21">
        <f t="shared" si="11"/>
        <v>75.7</v>
      </c>
      <c r="M17" s="27">
        <f>J17/H17</f>
        <v>0.99868073878627972</v>
      </c>
      <c r="N17" s="27">
        <f>L17/H17</f>
        <v>0.99868073878627972</v>
      </c>
    </row>
    <row r="18" spans="1:14" s="11" customFormat="1" ht="47.25" customHeight="1" x14ac:dyDescent="0.25">
      <c r="A18" s="28" t="s">
        <v>53</v>
      </c>
      <c r="B18" s="5" t="s">
        <v>54</v>
      </c>
      <c r="C18" s="26" t="s">
        <v>8</v>
      </c>
      <c r="D18" s="26" t="s">
        <v>46</v>
      </c>
      <c r="E18" s="19">
        <f t="shared" si="12"/>
        <v>116</v>
      </c>
      <c r="F18" s="19">
        <v>116</v>
      </c>
      <c r="G18" s="20">
        <f t="shared" si="8"/>
        <v>115.8</v>
      </c>
      <c r="H18" s="21">
        <v>115.8</v>
      </c>
      <c r="I18" s="20">
        <f t="shared" si="9"/>
        <v>115.8</v>
      </c>
      <c r="J18" s="21">
        <v>115.8</v>
      </c>
      <c r="K18" s="20">
        <f t="shared" si="10"/>
        <v>115.8</v>
      </c>
      <c r="L18" s="21">
        <f t="shared" si="11"/>
        <v>115.8</v>
      </c>
      <c r="M18" s="27">
        <f>J18/F18</f>
        <v>0.99827586206896546</v>
      </c>
      <c r="N18" s="27">
        <f>M18</f>
        <v>0.99827586206896546</v>
      </c>
    </row>
    <row r="19" spans="1:14" s="11" customFormat="1" ht="35.25" customHeight="1" x14ac:dyDescent="0.25">
      <c r="A19" s="25" t="s">
        <v>55</v>
      </c>
      <c r="B19" s="5" t="s">
        <v>56</v>
      </c>
      <c r="C19" s="26" t="s">
        <v>8</v>
      </c>
      <c r="D19" s="26" t="s">
        <v>46</v>
      </c>
      <c r="E19" s="19">
        <f t="shared" si="12"/>
        <v>90.6</v>
      </c>
      <c r="F19" s="19">
        <v>90.6</v>
      </c>
      <c r="G19" s="20">
        <f t="shared" si="8"/>
        <v>90.6</v>
      </c>
      <c r="H19" s="21">
        <v>90.6</v>
      </c>
      <c r="I19" s="20">
        <f t="shared" si="9"/>
        <v>86.4</v>
      </c>
      <c r="J19" s="21">
        <v>86.4</v>
      </c>
      <c r="K19" s="20">
        <f t="shared" si="10"/>
        <v>86.4</v>
      </c>
      <c r="L19" s="21">
        <f t="shared" si="11"/>
        <v>86.4</v>
      </c>
      <c r="M19" s="27">
        <f>J19/H19</f>
        <v>0.95364238410596036</v>
      </c>
      <c r="N19" s="27">
        <f>L19/H19</f>
        <v>0.95364238410596036</v>
      </c>
    </row>
    <row r="20" spans="1:14" s="11" customFormat="1" ht="33" customHeight="1" x14ac:dyDescent="0.25">
      <c r="A20" s="25" t="s">
        <v>57</v>
      </c>
      <c r="B20" s="5" t="s">
        <v>58</v>
      </c>
      <c r="C20" s="26" t="s">
        <v>8</v>
      </c>
      <c r="D20" s="26" t="s">
        <v>46</v>
      </c>
      <c r="E20" s="19">
        <f t="shared" si="12"/>
        <v>82.3</v>
      </c>
      <c r="F20" s="19">
        <v>82.3</v>
      </c>
      <c r="G20" s="20">
        <f t="shared" si="8"/>
        <v>0</v>
      </c>
      <c r="H20" s="21">
        <v>0</v>
      </c>
      <c r="I20" s="20">
        <f t="shared" si="9"/>
        <v>0</v>
      </c>
      <c r="J20" s="21">
        <v>0</v>
      </c>
      <c r="K20" s="20">
        <f t="shared" si="10"/>
        <v>0</v>
      </c>
      <c r="L20" s="21">
        <v>0</v>
      </c>
      <c r="M20" s="27">
        <v>0</v>
      </c>
      <c r="N20" s="27">
        <v>0</v>
      </c>
    </row>
    <row r="21" spans="1:14" ht="33" x14ac:dyDescent="0.25">
      <c r="A21" s="25" t="s">
        <v>59</v>
      </c>
      <c r="B21" s="5" t="s">
        <v>60</v>
      </c>
      <c r="C21" s="26" t="s">
        <v>8</v>
      </c>
      <c r="D21" s="26" t="s">
        <v>46</v>
      </c>
      <c r="E21" s="19">
        <f t="shared" si="12"/>
        <v>61.7</v>
      </c>
      <c r="F21" s="19">
        <v>61.7</v>
      </c>
      <c r="G21" s="20">
        <f t="shared" si="8"/>
        <v>61.7</v>
      </c>
      <c r="H21" s="21">
        <v>61.7</v>
      </c>
      <c r="I21" s="20">
        <f t="shared" si="9"/>
        <v>61.7</v>
      </c>
      <c r="J21" s="21">
        <v>61.7</v>
      </c>
      <c r="K21" s="20">
        <f t="shared" si="10"/>
        <v>61.7</v>
      </c>
      <c r="L21" s="21">
        <f>J21</f>
        <v>61.7</v>
      </c>
      <c r="M21" s="27">
        <f>J21/H21</f>
        <v>1</v>
      </c>
      <c r="N21" s="27">
        <f>L21/H21</f>
        <v>1</v>
      </c>
    </row>
    <row r="22" spans="1:14" ht="33" x14ac:dyDescent="0.25">
      <c r="A22" s="25" t="s">
        <v>61</v>
      </c>
      <c r="B22" s="5" t="s">
        <v>62</v>
      </c>
      <c r="C22" s="26" t="s">
        <v>8</v>
      </c>
      <c r="D22" s="26" t="s">
        <v>46</v>
      </c>
      <c r="E22" s="19">
        <f t="shared" si="12"/>
        <v>83.2</v>
      </c>
      <c r="F22" s="19">
        <v>83.2</v>
      </c>
      <c r="G22" s="20">
        <f t="shared" si="8"/>
        <v>83.2</v>
      </c>
      <c r="H22" s="21">
        <f>F22</f>
        <v>83.2</v>
      </c>
      <c r="I22" s="20">
        <f t="shared" si="9"/>
        <v>71</v>
      </c>
      <c r="J22" s="21">
        <v>71</v>
      </c>
      <c r="K22" s="20">
        <f t="shared" si="10"/>
        <v>71</v>
      </c>
      <c r="L22" s="21">
        <f>J22</f>
        <v>71</v>
      </c>
      <c r="M22" s="27">
        <f>J22/H22</f>
        <v>0.85336538461538458</v>
      </c>
      <c r="N22" s="27">
        <f>L22/H22</f>
        <v>0.85336538461538458</v>
      </c>
    </row>
    <row r="23" spans="1:14" ht="33" x14ac:dyDescent="0.25">
      <c r="A23" s="25" t="s">
        <v>63</v>
      </c>
      <c r="B23" s="5" t="s">
        <v>64</v>
      </c>
      <c r="C23" s="26" t="s">
        <v>8</v>
      </c>
      <c r="D23" s="26" t="s">
        <v>46</v>
      </c>
      <c r="E23" s="19">
        <f t="shared" si="12"/>
        <v>23</v>
      </c>
      <c r="F23" s="19">
        <v>23</v>
      </c>
      <c r="G23" s="20">
        <f t="shared" si="8"/>
        <v>23</v>
      </c>
      <c r="H23" s="21">
        <v>23</v>
      </c>
      <c r="I23" s="20">
        <f t="shared" si="9"/>
        <v>0</v>
      </c>
      <c r="J23" s="21">
        <v>0</v>
      </c>
      <c r="K23" s="20">
        <f t="shared" si="10"/>
        <v>0</v>
      </c>
      <c r="L23" s="21">
        <v>0</v>
      </c>
      <c r="M23" s="27">
        <v>0</v>
      </c>
      <c r="N23" s="27">
        <v>0</v>
      </c>
    </row>
    <row r="24" spans="1:14" ht="33" x14ac:dyDescent="0.25">
      <c r="A24" s="25" t="s">
        <v>65</v>
      </c>
      <c r="B24" s="5" t="s">
        <v>66</v>
      </c>
      <c r="C24" s="26" t="s">
        <v>8</v>
      </c>
      <c r="D24" s="26" t="s">
        <v>46</v>
      </c>
      <c r="E24" s="19">
        <f t="shared" si="12"/>
        <v>34.5</v>
      </c>
      <c r="F24" s="19">
        <v>34.5</v>
      </c>
      <c r="G24" s="20">
        <f t="shared" si="8"/>
        <v>0</v>
      </c>
      <c r="H24" s="21">
        <v>0</v>
      </c>
      <c r="I24" s="20">
        <f t="shared" si="9"/>
        <v>0</v>
      </c>
      <c r="J24" s="21">
        <v>0</v>
      </c>
      <c r="K24" s="20">
        <f t="shared" si="10"/>
        <v>0</v>
      </c>
      <c r="L24" s="21">
        <v>0</v>
      </c>
      <c r="M24" s="20">
        <f>SUM(N24:N24)</f>
        <v>0</v>
      </c>
      <c r="N24" s="21">
        <v>0</v>
      </c>
    </row>
    <row r="25" spans="1:14" ht="33" x14ac:dyDescent="0.25">
      <c r="A25" s="25" t="s">
        <v>67</v>
      </c>
      <c r="B25" s="5" t="s">
        <v>68</v>
      </c>
      <c r="C25" s="26" t="s">
        <v>8</v>
      </c>
      <c r="D25" s="26" t="s">
        <v>46</v>
      </c>
      <c r="E25" s="19">
        <f t="shared" si="12"/>
        <v>14.4</v>
      </c>
      <c r="F25" s="19">
        <v>14.4</v>
      </c>
      <c r="G25" s="20">
        <f t="shared" si="8"/>
        <v>14.4</v>
      </c>
      <c r="H25" s="21">
        <v>14.4</v>
      </c>
      <c r="I25" s="20">
        <f t="shared" si="9"/>
        <v>14.4</v>
      </c>
      <c r="J25" s="21">
        <v>14.4</v>
      </c>
      <c r="K25" s="20">
        <f t="shared" si="10"/>
        <v>14.4</v>
      </c>
      <c r="L25" s="21">
        <f>J25</f>
        <v>14.4</v>
      </c>
      <c r="M25" s="27">
        <f>J25/H25</f>
        <v>1</v>
      </c>
      <c r="N25" s="27">
        <f>L25/H25</f>
        <v>1</v>
      </c>
    </row>
    <row r="26" spans="1:14" ht="33" x14ac:dyDescent="0.25">
      <c r="A26" s="25" t="s">
        <v>69</v>
      </c>
      <c r="B26" s="6" t="s">
        <v>70</v>
      </c>
      <c r="C26" s="26" t="s">
        <v>8</v>
      </c>
      <c r="D26" s="26" t="s">
        <v>1</v>
      </c>
      <c r="E26" s="19">
        <f t="shared" si="12"/>
        <v>523.9</v>
      </c>
      <c r="F26" s="29">
        <v>523.9</v>
      </c>
      <c r="G26" s="19">
        <f t="shared" ref="G26" si="13">H26</f>
        <v>523.9</v>
      </c>
      <c r="H26" s="29">
        <v>523.9</v>
      </c>
      <c r="I26" s="19">
        <f t="shared" ref="I26" si="14">J26</f>
        <v>523.9</v>
      </c>
      <c r="J26" s="29">
        <v>523.9</v>
      </c>
      <c r="K26" s="19">
        <f t="shared" ref="K26" si="15">L26</f>
        <v>523.9</v>
      </c>
      <c r="L26" s="29">
        <v>523.9</v>
      </c>
      <c r="M26" s="27">
        <v>1</v>
      </c>
      <c r="N26" s="27">
        <v>1</v>
      </c>
    </row>
    <row r="27" spans="1:14" ht="49.5" x14ac:dyDescent="0.25">
      <c r="A27" s="25" t="s">
        <v>71</v>
      </c>
      <c r="B27" s="7" t="s">
        <v>72</v>
      </c>
      <c r="C27" s="26" t="s">
        <v>8</v>
      </c>
      <c r="D27" s="26" t="s">
        <v>8</v>
      </c>
      <c r="E27" s="19">
        <f t="shared" si="12"/>
        <v>598.20000000000005</v>
      </c>
      <c r="F27" s="30">
        <v>598.20000000000005</v>
      </c>
      <c r="G27" s="20">
        <v>598.20000000000005</v>
      </c>
      <c r="H27" s="21">
        <v>598.20000000000005</v>
      </c>
      <c r="I27" s="20">
        <f t="shared" si="9"/>
        <v>0</v>
      </c>
      <c r="J27" s="21">
        <v>0</v>
      </c>
      <c r="K27" s="20">
        <f t="shared" si="10"/>
        <v>0</v>
      </c>
      <c r="L27" s="21">
        <v>0</v>
      </c>
      <c r="M27" s="27">
        <v>0</v>
      </c>
      <c r="N27" s="27">
        <v>0</v>
      </c>
    </row>
    <row r="28" spans="1:14" ht="49.5" x14ac:dyDescent="0.25">
      <c r="A28" s="25" t="s">
        <v>73</v>
      </c>
      <c r="B28" s="7" t="s">
        <v>74</v>
      </c>
      <c r="C28" s="26" t="s">
        <v>8</v>
      </c>
      <c r="D28" s="26" t="s">
        <v>8</v>
      </c>
      <c r="E28" s="19">
        <f t="shared" si="12"/>
        <v>539.6</v>
      </c>
      <c r="F28" s="30">
        <v>539.6</v>
      </c>
      <c r="G28" s="20">
        <v>539.6</v>
      </c>
      <c r="H28" s="21">
        <v>539.6</v>
      </c>
      <c r="I28" s="20">
        <f t="shared" si="9"/>
        <v>0</v>
      </c>
      <c r="J28" s="21">
        <v>0</v>
      </c>
      <c r="K28" s="20">
        <f t="shared" si="10"/>
        <v>0</v>
      </c>
      <c r="L28" s="21">
        <v>0</v>
      </c>
      <c r="M28" s="27">
        <v>0</v>
      </c>
      <c r="N28" s="27">
        <v>0</v>
      </c>
    </row>
    <row r="29" spans="1:14" ht="33" x14ac:dyDescent="0.25">
      <c r="A29" s="25" t="s">
        <v>75</v>
      </c>
      <c r="B29" s="7" t="s">
        <v>76</v>
      </c>
      <c r="C29" s="26" t="s">
        <v>8</v>
      </c>
      <c r="D29" s="26" t="s">
        <v>8</v>
      </c>
      <c r="E29" s="19">
        <f t="shared" si="12"/>
        <v>108.7</v>
      </c>
      <c r="F29" s="30">
        <v>108.7</v>
      </c>
      <c r="G29" s="20">
        <v>108.7</v>
      </c>
      <c r="H29" s="21">
        <v>108.7</v>
      </c>
      <c r="I29" s="20">
        <f t="shared" si="9"/>
        <v>0</v>
      </c>
      <c r="J29" s="21">
        <v>0</v>
      </c>
      <c r="K29" s="20">
        <f t="shared" si="10"/>
        <v>0</v>
      </c>
      <c r="L29" s="21">
        <v>0</v>
      </c>
      <c r="M29" s="27">
        <v>0</v>
      </c>
      <c r="N29" s="27">
        <v>0</v>
      </c>
    </row>
    <row r="30" spans="1:14" ht="132" x14ac:dyDescent="0.25">
      <c r="A30" s="25" t="s">
        <v>77</v>
      </c>
      <c r="B30" s="7" t="s">
        <v>78</v>
      </c>
      <c r="C30" s="26" t="s">
        <v>8</v>
      </c>
      <c r="D30" s="26" t="s">
        <v>46</v>
      </c>
      <c r="E30" s="19">
        <f t="shared" si="12"/>
        <v>600</v>
      </c>
      <c r="F30" s="31">
        <v>600</v>
      </c>
      <c r="G30" s="20">
        <f>SUM(H30:H30)</f>
        <v>0</v>
      </c>
      <c r="H30" s="21">
        <v>0</v>
      </c>
      <c r="I30" s="20">
        <f>SUM(J30:J30)</f>
        <v>0</v>
      </c>
      <c r="J30" s="21">
        <v>0</v>
      </c>
      <c r="K30" s="20">
        <f>SUM(L30:L30)</f>
        <v>0</v>
      </c>
      <c r="L30" s="21">
        <v>0</v>
      </c>
      <c r="M30" s="20">
        <f>SUM(N30:N30)</f>
        <v>0</v>
      </c>
      <c r="N30" s="21">
        <v>0</v>
      </c>
    </row>
    <row r="31" spans="1:14" ht="99" x14ac:dyDescent="0.25">
      <c r="A31" s="25" t="s">
        <v>79</v>
      </c>
      <c r="B31" s="7" t="s">
        <v>80</v>
      </c>
      <c r="C31" s="26" t="s">
        <v>8</v>
      </c>
      <c r="D31" s="26" t="s">
        <v>1</v>
      </c>
      <c r="E31" s="19">
        <f t="shared" si="12"/>
        <v>942.5</v>
      </c>
      <c r="F31" s="31">
        <v>942.5</v>
      </c>
      <c r="G31" s="20">
        <v>942.45</v>
      </c>
      <c r="H31" s="21">
        <v>942.5</v>
      </c>
      <c r="I31" s="20">
        <f t="shared" si="9"/>
        <v>942.5</v>
      </c>
      <c r="J31" s="21">
        <v>942.5</v>
      </c>
      <c r="K31" s="20">
        <v>942.45</v>
      </c>
      <c r="L31" s="21">
        <v>942.45</v>
      </c>
      <c r="M31" s="27">
        <v>1</v>
      </c>
      <c r="N31" s="27">
        <v>1</v>
      </c>
    </row>
    <row r="32" spans="1:14" ht="66" x14ac:dyDescent="0.25">
      <c r="A32" s="25" t="s">
        <v>115</v>
      </c>
      <c r="B32" s="7" t="s">
        <v>116</v>
      </c>
      <c r="C32" s="26" t="s">
        <v>8</v>
      </c>
      <c r="D32" s="26" t="s">
        <v>46</v>
      </c>
      <c r="E32" s="19">
        <f t="shared" ref="E32:E35" si="16">F32</f>
        <v>280</v>
      </c>
      <c r="F32" s="31">
        <v>280</v>
      </c>
      <c r="G32" s="20">
        <f t="shared" ref="G32" si="17">SUM(H32:H32)</f>
        <v>280</v>
      </c>
      <c r="H32" s="21">
        <v>280</v>
      </c>
      <c r="I32" s="20">
        <f t="shared" ref="I32" si="18">SUM(J32:J32)</f>
        <v>280</v>
      </c>
      <c r="J32" s="21">
        <v>280</v>
      </c>
      <c r="K32" s="20">
        <f t="shared" ref="K32" si="19">SUM(L32:L32)</f>
        <v>280</v>
      </c>
      <c r="L32" s="21">
        <f>J32</f>
        <v>280</v>
      </c>
      <c r="M32" s="15">
        <f>I32/G32</f>
        <v>1</v>
      </c>
      <c r="N32" s="15">
        <f>K32/G32</f>
        <v>1</v>
      </c>
    </row>
    <row r="33" spans="1:14" ht="82.5" x14ac:dyDescent="0.25">
      <c r="A33" s="25" t="s">
        <v>163</v>
      </c>
      <c r="B33" s="7" t="s">
        <v>164</v>
      </c>
      <c r="C33" s="26" t="s">
        <v>8</v>
      </c>
      <c r="D33" s="26" t="s">
        <v>1</v>
      </c>
      <c r="E33" s="19">
        <f t="shared" si="16"/>
        <v>4237.8999999999996</v>
      </c>
      <c r="F33" s="31">
        <v>4237.8999999999996</v>
      </c>
      <c r="G33" s="20">
        <f>SUM(H33:H33)</f>
        <v>0</v>
      </c>
      <c r="H33" s="21">
        <v>0</v>
      </c>
      <c r="I33" s="20">
        <f>SUM(J33:J33)</f>
        <v>0</v>
      </c>
      <c r="J33" s="21">
        <v>0</v>
      </c>
      <c r="K33" s="20">
        <f>SUM(L33:L33)</f>
        <v>0</v>
      </c>
      <c r="L33" s="21">
        <v>0</v>
      </c>
      <c r="M33" s="20">
        <f>SUM(N33:N33)</f>
        <v>0</v>
      </c>
      <c r="N33" s="21">
        <v>0</v>
      </c>
    </row>
    <row r="34" spans="1:14" ht="66" x14ac:dyDescent="0.25">
      <c r="A34" s="25" t="s">
        <v>165</v>
      </c>
      <c r="B34" s="7" t="s">
        <v>167</v>
      </c>
      <c r="C34" s="32" t="s">
        <v>8</v>
      </c>
      <c r="D34" s="26" t="s">
        <v>46</v>
      </c>
      <c r="E34" s="19">
        <f t="shared" si="16"/>
        <v>226.2</v>
      </c>
      <c r="F34" s="31">
        <v>226.2</v>
      </c>
      <c r="G34" s="20">
        <f>H34</f>
        <v>226.2</v>
      </c>
      <c r="H34" s="21">
        <v>226.2</v>
      </c>
      <c r="I34" s="20">
        <f>J34</f>
        <v>226.1</v>
      </c>
      <c r="J34" s="21">
        <v>226.1</v>
      </c>
      <c r="K34" s="20">
        <f>L34</f>
        <v>226.1</v>
      </c>
      <c r="L34" s="21">
        <f>J34</f>
        <v>226.1</v>
      </c>
      <c r="M34" s="15">
        <f>J34/H34</f>
        <v>0.99955791335101685</v>
      </c>
      <c r="N34" s="15">
        <f>L34/H34</f>
        <v>0.99955791335101685</v>
      </c>
    </row>
    <row r="35" spans="1:14" ht="165" x14ac:dyDescent="0.25">
      <c r="A35" s="25" t="s">
        <v>166</v>
      </c>
      <c r="B35" s="7" t="s">
        <v>168</v>
      </c>
      <c r="C35" s="32" t="s">
        <v>8</v>
      </c>
      <c r="D35" s="26" t="s">
        <v>46</v>
      </c>
      <c r="E35" s="19">
        <f t="shared" si="16"/>
        <v>2300</v>
      </c>
      <c r="F35" s="31">
        <v>2300</v>
      </c>
      <c r="G35" s="20">
        <f>SUM(H35:H35)</f>
        <v>0</v>
      </c>
      <c r="H35" s="21">
        <v>0</v>
      </c>
      <c r="I35" s="20">
        <f>SUM(J35:J35)</f>
        <v>0</v>
      </c>
      <c r="J35" s="21">
        <v>0</v>
      </c>
      <c r="K35" s="20">
        <f>SUM(L35:L35)</f>
        <v>0</v>
      </c>
      <c r="L35" s="21">
        <v>0</v>
      </c>
      <c r="M35" s="20">
        <f>SUM(N35:N35)</f>
        <v>0</v>
      </c>
      <c r="N35" s="21">
        <v>0</v>
      </c>
    </row>
    <row r="36" spans="1:14" x14ac:dyDescent="0.25">
      <c r="A36" s="33" t="s">
        <v>81</v>
      </c>
      <c r="B36" s="107" t="s">
        <v>82</v>
      </c>
      <c r="C36" s="107"/>
      <c r="D36" s="107"/>
      <c r="E36" s="24">
        <f>SUM(E37:E47)</f>
        <v>17443.565979999999</v>
      </c>
      <c r="F36" s="24">
        <f t="shared" ref="F36:L36" si="20">SUM(F37:F47)</f>
        <v>17443.565979999999</v>
      </c>
      <c r="G36" s="24">
        <f t="shared" si="20"/>
        <v>10739.5</v>
      </c>
      <c r="H36" s="24">
        <f>SUM(H37:H47)</f>
        <v>10739.5</v>
      </c>
      <c r="I36" s="24">
        <f t="shared" si="20"/>
        <v>8804.2000000000007</v>
      </c>
      <c r="J36" s="24">
        <f t="shared" si="20"/>
        <v>8804.2000000000007</v>
      </c>
      <c r="K36" s="24">
        <f t="shared" si="20"/>
        <v>8804.2928900000006</v>
      </c>
      <c r="L36" s="24">
        <f t="shared" si="20"/>
        <v>8804.2269100000012</v>
      </c>
      <c r="M36" s="34">
        <f>I36/G36</f>
        <v>0.81979607989198755</v>
      </c>
      <c r="N36" s="34">
        <f>K36/G36</f>
        <v>0.81980472927045023</v>
      </c>
    </row>
    <row r="37" spans="1:14" ht="49.5" x14ac:dyDescent="0.25">
      <c r="A37" s="25" t="s">
        <v>83</v>
      </c>
      <c r="B37" s="6" t="s">
        <v>84</v>
      </c>
      <c r="C37" s="26" t="s">
        <v>8</v>
      </c>
      <c r="D37" s="26" t="s">
        <v>46</v>
      </c>
      <c r="E37" s="19">
        <f t="shared" ref="E37:E46" si="21">F37</f>
        <v>1613.1</v>
      </c>
      <c r="F37" s="19">
        <v>1613.1</v>
      </c>
      <c r="G37" s="20">
        <f t="shared" ref="G37:G43" si="22">SUM(H37:H37)</f>
        <v>1613.1</v>
      </c>
      <c r="H37" s="21">
        <v>1613.1</v>
      </c>
      <c r="I37" s="20">
        <f t="shared" ref="I37:I42" si="23">SUM(J37:J37)</f>
        <v>1605</v>
      </c>
      <c r="J37" s="21">
        <v>1605</v>
      </c>
      <c r="K37" s="20">
        <f t="shared" ref="K37:K43" si="24">SUM(L37:L37)</f>
        <v>1605</v>
      </c>
      <c r="L37" s="21">
        <f t="shared" ref="L37:L42" si="25">J37</f>
        <v>1605</v>
      </c>
      <c r="M37" s="15">
        <f>I37/G37</f>
        <v>0.99497861260926168</v>
      </c>
      <c r="N37" s="15">
        <f>K37/G37</f>
        <v>0.99497861260926168</v>
      </c>
    </row>
    <row r="38" spans="1:14" ht="49.5" x14ac:dyDescent="0.25">
      <c r="A38" s="25" t="s">
        <v>85</v>
      </c>
      <c r="B38" s="6" t="s">
        <v>86</v>
      </c>
      <c r="C38" s="26" t="s">
        <v>8</v>
      </c>
      <c r="D38" s="26" t="s">
        <v>46</v>
      </c>
      <c r="E38" s="19">
        <v>787.56597999999997</v>
      </c>
      <c r="F38" s="19">
        <v>787.56597999999997</v>
      </c>
      <c r="G38" s="20">
        <f t="shared" si="22"/>
        <v>787.6</v>
      </c>
      <c r="H38" s="21">
        <v>787.6</v>
      </c>
      <c r="I38" s="20">
        <f t="shared" si="23"/>
        <v>787.5</v>
      </c>
      <c r="J38" s="21">
        <v>787.5</v>
      </c>
      <c r="K38" s="20">
        <v>787.56597999999997</v>
      </c>
      <c r="L38" s="21">
        <f t="shared" si="25"/>
        <v>787.5</v>
      </c>
      <c r="M38" s="27">
        <v>1</v>
      </c>
      <c r="N38" s="27">
        <v>1</v>
      </c>
    </row>
    <row r="39" spans="1:14" ht="66" x14ac:dyDescent="0.25">
      <c r="A39" s="35" t="s">
        <v>87</v>
      </c>
      <c r="B39" s="6" t="s">
        <v>88</v>
      </c>
      <c r="C39" s="26" t="s">
        <v>8</v>
      </c>
      <c r="D39" s="26" t="s">
        <v>1</v>
      </c>
      <c r="E39" s="19">
        <f t="shared" si="21"/>
        <v>5544</v>
      </c>
      <c r="F39" s="19">
        <v>5544</v>
      </c>
      <c r="G39" s="20">
        <f t="shared" si="22"/>
        <v>4660.7</v>
      </c>
      <c r="H39" s="21">
        <v>4660.7</v>
      </c>
      <c r="I39" s="20">
        <f t="shared" si="23"/>
        <v>4660.3999999999996</v>
      </c>
      <c r="J39" s="21">
        <v>4660.3999999999996</v>
      </c>
      <c r="K39" s="20">
        <f t="shared" si="24"/>
        <v>4660.3999999999996</v>
      </c>
      <c r="L39" s="21">
        <f t="shared" si="25"/>
        <v>4660.3999999999996</v>
      </c>
      <c r="M39" s="15">
        <f>I39/G39</f>
        <v>0.9999356319866114</v>
      </c>
      <c r="N39" s="15">
        <f>K39/G39</f>
        <v>0.9999356319866114</v>
      </c>
    </row>
    <row r="40" spans="1:14" ht="49.5" x14ac:dyDescent="0.25">
      <c r="A40" s="25" t="s">
        <v>89</v>
      </c>
      <c r="B40" s="6" t="s">
        <v>90</v>
      </c>
      <c r="C40" s="26" t="s">
        <v>8</v>
      </c>
      <c r="D40" s="26" t="s">
        <v>46</v>
      </c>
      <c r="E40" s="19">
        <f t="shared" si="21"/>
        <v>675.5</v>
      </c>
      <c r="F40" s="19">
        <v>675.5</v>
      </c>
      <c r="G40" s="20">
        <f t="shared" si="22"/>
        <v>605.6</v>
      </c>
      <c r="H40" s="21">
        <v>605.6</v>
      </c>
      <c r="I40" s="20">
        <f t="shared" si="23"/>
        <v>605.6</v>
      </c>
      <c r="J40" s="21">
        <v>605.6</v>
      </c>
      <c r="K40" s="20">
        <f t="shared" si="24"/>
        <v>605.6</v>
      </c>
      <c r="L40" s="21">
        <f t="shared" si="25"/>
        <v>605.6</v>
      </c>
      <c r="M40" s="15">
        <f>I40/G40</f>
        <v>1</v>
      </c>
      <c r="N40" s="15">
        <f>K40/G40</f>
        <v>1</v>
      </c>
    </row>
    <row r="41" spans="1:14" ht="66" x14ac:dyDescent="0.25">
      <c r="A41" s="25" t="s">
        <v>91</v>
      </c>
      <c r="B41" s="6" t="s">
        <v>92</v>
      </c>
      <c r="C41" s="26" t="s">
        <v>8</v>
      </c>
      <c r="D41" s="26" t="s">
        <v>46</v>
      </c>
      <c r="E41" s="19">
        <f t="shared" si="21"/>
        <v>416.5</v>
      </c>
      <c r="F41" s="19">
        <v>416.5</v>
      </c>
      <c r="G41" s="20">
        <f t="shared" si="22"/>
        <v>416.5</v>
      </c>
      <c r="H41" s="21">
        <v>416.5</v>
      </c>
      <c r="I41" s="20">
        <f t="shared" si="23"/>
        <v>416.5</v>
      </c>
      <c r="J41" s="21">
        <v>416.5</v>
      </c>
      <c r="K41" s="20">
        <f t="shared" si="24"/>
        <v>416.5</v>
      </c>
      <c r="L41" s="21">
        <f t="shared" si="25"/>
        <v>416.5</v>
      </c>
      <c r="M41" s="15">
        <f>I41/G41</f>
        <v>1</v>
      </c>
      <c r="N41" s="15">
        <f>K41/G41</f>
        <v>1</v>
      </c>
    </row>
    <row r="42" spans="1:14" ht="49.5" x14ac:dyDescent="0.25">
      <c r="A42" s="25" t="s">
        <v>93</v>
      </c>
      <c r="B42" s="6" t="s">
        <v>94</v>
      </c>
      <c r="C42" s="26" t="s">
        <v>8</v>
      </c>
      <c r="D42" s="26" t="s">
        <v>46</v>
      </c>
      <c r="E42" s="19">
        <f t="shared" si="21"/>
        <v>98.3</v>
      </c>
      <c r="F42" s="19">
        <v>98.3</v>
      </c>
      <c r="G42" s="20">
        <f t="shared" si="22"/>
        <v>98.3</v>
      </c>
      <c r="H42" s="21">
        <v>98.3</v>
      </c>
      <c r="I42" s="20">
        <f t="shared" si="23"/>
        <v>98.1</v>
      </c>
      <c r="J42" s="21">
        <v>98.1</v>
      </c>
      <c r="K42" s="20">
        <f t="shared" si="24"/>
        <v>98.1</v>
      </c>
      <c r="L42" s="21">
        <f t="shared" si="25"/>
        <v>98.1</v>
      </c>
      <c r="M42" s="15">
        <f>I42/G42</f>
        <v>0.99796541200406919</v>
      </c>
      <c r="N42" s="15">
        <f>K42/G42</f>
        <v>0.99796541200406919</v>
      </c>
    </row>
    <row r="43" spans="1:14" ht="66" x14ac:dyDescent="0.25">
      <c r="A43" s="25" t="s">
        <v>95</v>
      </c>
      <c r="B43" s="8" t="s">
        <v>96</v>
      </c>
      <c r="C43" s="36" t="s">
        <v>8</v>
      </c>
      <c r="D43" s="26" t="s">
        <v>46</v>
      </c>
      <c r="E43" s="19">
        <f t="shared" si="21"/>
        <v>631.20000000000005</v>
      </c>
      <c r="F43" s="29">
        <v>631.20000000000005</v>
      </c>
      <c r="G43" s="20">
        <f t="shared" si="22"/>
        <v>631.20000000000005</v>
      </c>
      <c r="H43" s="21">
        <v>631.20000000000005</v>
      </c>
      <c r="I43" s="20">
        <f t="shared" ref="I43:I46" si="26">SUM(J43:J43)</f>
        <v>631.1</v>
      </c>
      <c r="J43" s="21">
        <v>631.1</v>
      </c>
      <c r="K43" s="20">
        <f t="shared" si="24"/>
        <v>631.12691000000007</v>
      </c>
      <c r="L43" s="21">
        <f>631126.91/1000</f>
        <v>631.12691000000007</v>
      </c>
      <c r="M43" s="37">
        <v>0.99990000000000001</v>
      </c>
      <c r="N43" s="37">
        <v>0.99990000000000001</v>
      </c>
    </row>
    <row r="44" spans="1:14" ht="33" x14ac:dyDescent="0.25">
      <c r="A44" s="38" t="s">
        <v>117</v>
      </c>
      <c r="B44" s="9" t="s">
        <v>120</v>
      </c>
      <c r="C44" s="26" t="s">
        <v>8</v>
      </c>
      <c r="D44" s="26" t="s">
        <v>1</v>
      </c>
      <c r="E44" s="48">
        <f t="shared" si="21"/>
        <v>2581.4</v>
      </c>
      <c r="F44" s="39">
        <v>2581.4</v>
      </c>
      <c r="G44" s="40">
        <f t="shared" ref="G44:G46" si="27">SUM(H44:H44)</f>
        <v>0</v>
      </c>
      <c r="H44" s="21">
        <v>0</v>
      </c>
      <c r="I44" s="20">
        <f t="shared" si="26"/>
        <v>0</v>
      </c>
      <c r="J44" s="21">
        <v>0</v>
      </c>
      <c r="K44" s="20">
        <f t="shared" ref="K44:K46" si="28">SUM(L44:L44)</f>
        <v>0</v>
      </c>
      <c r="L44" s="21">
        <v>0</v>
      </c>
      <c r="M44" s="20">
        <f>SUM(N44:N44)</f>
        <v>0</v>
      </c>
      <c r="N44" s="21">
        <v>0</v>
      </c>
    </row>
    <row r="45" spans="1:14" ht="49.5" x14ac:dyDescent="0.25">
      <c r="A45" s="38" t="s">
        <v>118</v>
      </c>
      <c r="B45" s="9" t="s">
        <v>121</v>
      </c>
      <c r="C45" s="26" t="s">
        <v>8</v>
      </c>
      <c r="D45" s="26" t="s">
        <v>46</v>
      </c>
      <c r="E45" s="48">
        <f t="shared" si="21"/>
        <v>1926.5</v>
      </c>
      <c r="F45" s="39">
        <v>1926.5</v>
      </c>
      <c r="G45" s="40">
        <f t="shared" si="27"/>
        <v>1926.5</v>
      </c>
      <c r="H45" s="21">
        <v>1926.5</v>
      </c>
      <c r="I45" s="20">
        <f t="shared" si="26"/>
        <v>0</v>
      </c>
      <c r="J45" s="21">
        <v>0</v>
      </c>
      <c r="K45" s="20">
        <f t="shared" si="28"/>
        <v>0</v>
      </c>
      <c r="L45" s="21">
        <v>0</v>
      </c>
      <c r="M45" s="37">
        <v>0</v>
      </c>
      <c r="N45" s="37">
        <v>0</v>
      </c>
    </row>
    <row r="46" spans="1:14" ht="66" x14ac:dyDescent="0.25">
      <c r="A46" s="38" t="s">
        <v>119</v>
      </c>
      <c r="B46" s="9" t="s">
        <v>122</v>
      </c>
      <c r="C46" s="26" t="s">
        <v>8</v>
      </c>
      <c r="D46" s="26" t="s">
        <v>46</v>
      </c>
      <c r="E46" s="48">
        <f t="shared" si="21"/>
        <v>2700</v>
      </c>
      <c r="F46" s="41">
        <v>2700</v>
      </c>
      <c r="G46" s="40">
        <f t="shared" si="27"/>
        <v>0</v>
      </c>
      <c r="H46" s="21">
        <v>0</v>
      </c>
      <c r="I46" s="20">
        <f t="shared" si="26"/>
        <v>0</v>
      </c>
      <c r="J46" s="21">
        <v>0</v>
      </c>
      <c r="K46" s="20">
        <f t="shared" si="28"/>
        <v>0</v>
      </c>
      <c r="L46" s="21">
        <v>0</v>
      </c>
      <c r="M46" s="20">
        <f>SUM(N46:N46)</f>
        <v>0</v>
      </c>
      <c r="N46" s="21">
        <v>0</v>
      </c>
    </row>
    <row r="47" spans="1:14" ht="82.5" x14ac:dyDescent="0.25">
      <c r="A47" s="38" t="s">
        <v>169</v>
      </c>
      <c r="B47" s="9" t="s">
        <v>170</v>
      </c>
      <c r="C47" s="32" t="s">
        <v>8</v>
      </c>
      <c r="D47" s="26" t="s">
        <v>46</v>
      </c>
      <c r="E47" s="48">
        <f>F47</f>
        <v>469.5</v>
      </c>
      <c r="F47" s="42">
        <v>469.5</v>
      </c>
      <c r="G47" s="20">
        <f>SUM(H47:H47)</f>
        <v>0</v>
      </c>
      <c r="H47" s="21">
        <v>0</v>
      </c>
      <c r="I47" s="20">
        <f>SUM(J47:J47)</f>
        <v>0</v>
      </c>
      <c r="J47" s="21">
        <v>0</v>
      </c>
      <c r="K47" s="20">
        <f>SUM(L47:L47)</f>
        <v>0</v>
      </c>
      <c r="L47" s="21">
        <v>0</v>
      </c>
      <c r="M47" s="20">
        <f>SUM(N47:N47)</f>
        <v>0</v>
      </c>
      <c r="N47" s="21">
        <v>0</v>
      </c>
    </row>
    <row r="48" spans="1:14" x14ac:dyDescent="0.25">
      <c r="A48" s="33" t="s">
        <v>97</v>
      </c>
      <c r="B48" s="108" t="s">
        <v>98</v>
      </c>
      <c r="C48" s="108"/>
      <c r="D48" s="107"/>
      <c r="E48" s="24">
        <f>SUM(E49:E50)</f>
        <v>383.3</v>
      </c>
      <c r="F48" s="24">
        <f t="shared" ref="F48:L48" si="29">SUM(F49:F50)</f>
        <v>383.3</v>
      </c>
      <c r="G48" s="24">
        <f t="shared" si="29"/>
        <v>0</v>
      </c>
      <c r="H48" s="24">
        <f t="shared" si="29"/>
        <v>0</v>
      </c>
      <c r="I48" s="24">
        <f t="shared" si="29"/>
        <v>0</v>
      </c>
      <c r="J48" s="24">
        <f t="shared" si="29"/>
        <v>0</v>
      </c>
      <c r="K48" s="24">
        <f t="shared" si="29"/>
        <v>0</v>
      </c>
      <c r="L48" s="24">
        <f t="shared" si="29"/>
        <v>0</v>
      </c>
      <c r="M48" s="37">
        <v>0</v>
      </c>
      <c r="N48" s="37">
        <v>0</v>
      </c>
    </row>
    <row r="49" spans="1:14" ht="33" x14ac:dyDescent="0.25">
      <c r="A49" s="35" t="s">
        <v>99</v>
      </c>
      <c r="B49" s="5" t="s">
        <v>100</v>
      </c>
      <c r="C49" s="26" t="s">
        <v>8</v>
      </c>
      <c r="D49" s="26" t="s">
        <v>8</v>
      </c>
      <c r="E49" s="19">
        <f>F49</f>
        <v>193.3</v>
      </c>
      <c r="F49" s="19">
        <v>193.3</v>
      </c>
      <c r="G49" s="20">
        <f>SUM(H49:H49)</f>
        <v>0</v>
      </c>
      <c r="H49" s="21">
        <v>0</v>
      </c>
      <c r="I49" s="20">
        <f>SUM(J49:J49)</f>
        <v>0</v>
      </c>
      <c r="J49" s="21">
        <v>0</v>
      </c>
      <c r="K49" s="20">
        <f>SUM(L49:L49)</f>
        <v>0</v>
      </c>
      <c r="L49" s="21">
        <v>0</v>
      </c>
      <c r="M49" s="20">
        <f>SUM(N49:N49)</f>
        <v>0</v>
      </c>
      <c r="N49" s="21">
        <v>0</v>
      </c>
    </row>
    <row r="50" spans="1:14" ht="66" x14ac:dyDescent="0.25">
      <c r="A50" s="147" t="s">
        <v>171</v>
      </c>
      <c r="B50" s="5" t="s">
        <v>172</v>
      </c>
      <c r="C50" s="26" t="s">
        <v>8</v>
      </c>
      <c r="D50" s="26" t="s">
        <v>1</v>
      </c>
      <c r="E50" s="19">
        <v>190</v>
      </c>
      <c r="F50" s="19">
        <v>190</v>
      </c>
      <c r="G50" s="20">
        <f>SUM(H50:H50)</f>
        <v>0</v>
      </c>
      <c r="H50" s="21">
        <v>0</v>
      </c>
      <c r="I50" s="20">
        <f>SUM(J50:J50)</f>
        <v>0</v>
      </c>
      <c r="J50" s="21">
        <v>0</v>
      </c>
      <c r="K50" s="20">
        <f>SUM(L50:L50)</f>
        <v>0</v>
      </c>
      <c r="L50" s="21">
        <v>0</v>
      </c>
      <c r="M50" s="20">
        <f>SUM(N50:N50)</f>
        <v>0</v>
      </c>
      <c r="N50" s="21">
        <v>0</v>
      </c>
    </row>
    <row r="51" spans="1:14" x14ac:dyDescent="0.25">
      <c r="B51" s="109" t="s">
        <v>27</v>
      </c>
      <c r="C51" s="109"/>
      <c r="D51" s="109"/>
      <c r="E51" s="44">
        <f>E12+E6+E36+E48</f>
        <v>34227.465980000001</v>
      </c>
      <c r="F51" s="44">
        <f t="shared" ref="F51:L51" si="30">F12+F6+F36+F48</f>
        <v>34227.465980000001</v>
      </c>
      <c r="G51" s="44">
        <f t="shared" si="30"/>
        <v>17520.650000000001</v>
      </c>
      <c r="H51" s="44">
        <f t="shared" si="30"/>
        <v>17520.7</v>
      </c>
      <c r="I51" s="44">
        <f t="shared" si="30"/>
        <v>14298.6</v>
      </c>
      <c r="J51" s="44">
        <f>J12+J6+J36+J48</f>
        <v>14298.6</v>
      </c>
      <c r="K51" s="44">
        <f t="shared" si="30"/>
        <v>14298.642890000001</v>
      </c>
      <c r="L51" s="44">
        <f t="shared" si="30"/>
        <v>14298.576910000002</v>
      </c>
      <c r="M51" s="34">
        <f>I51/G51</f>
        <v>0.81609985930887263</v>
      </c>
      <c r="N51" s="34">
        <f>K51/G51</f>
        <v>0.81610230727741262</v>
      </c>
    </row>
    <row r="53" spans="1:14" x14ac:dyDescent="0.25">
      <c r="H53" s="43">
        <v>17520.7</v>
      </c>
      <c r="J53" s="45">
        <v>14298.6</v>
      </c>
    </row>
    <row r="54" spans="1:14" x14ac:dyDescent="0.25">
      <c r="E54" s="46">
        <f>'[1]без учета счетов бюджета'!$W$147/1000</f>
        <v>34227.5</v>
      </c>
      <c r="H54" s="46">
        <f>H51-H53</f>
        <v>0</v>
      </c>
      <c r="J54" s="47">
        <f>J51-J53</f>
        <v>0</v>
      </c>
    </row>
    <row r="55" spans="1:14" x14ac:dyDescent="0.25">
      <c r="E55" s="46">
        <f>E54-E51</f>
        <v>3.4019999999145512E-2</v>
      </c>
    </row>
    <row r="56" spans="1:14" ht="30.75" customHeight="1" x14ac:dyDescent="0.25"/>
    <row r="58" spans="1:14" ht="18.75" customHeight="1" x14ac:dyDescent="0.25"/>
    <row r="59" spans="1:14" ht="18.75" customHeight="1" x14ac:dyDescent="0.25"/>
    <row r="62" spans="1:14" ht="18.75" customHeight="1" x14ac:dyDescent="0.25"/>
    <row r="64" spans="1:14" ht="18.75" customHeight="1" x14ac:dyDescent="0.25"/>
    <row r="65" ht="18.75" customHeight="1" x14ac:dyDescent="0.25"/>
  </sheetData>
  <mergeCells count="18">
    <mergeCell ref="B12:D12"/>
    <mergeCell ref="B13:D13"/>
    <mergeCell ref="B36:D36"/>
    <mergeCell ref="B48:D48"/>
    <mergeCell ref="B51:D51"/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44"/>
  <sheetViews>
    <sheetView view="pageBreakPreview" zoomScale="90" zoomScaleNormal="100" zoomScaleSheetLayoutView="90" workbookViewId="0">
      <selection activeCell="H11" sqref="H11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0" style="1" customWidth="1"/>
    <col min="7" max="7" width="20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x14ac:dyDescent="0.25">
      <c r="A1" s="135" t="s">
        <v>35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x14ac:dyDescent="0.25">
      <c r="A2" s="135" t="s">
        <v>161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</row>
    <row r="3" spans="1:13" x14ac:dyDescent="0.25">
      <c r="A3" s="124" t="s">
        <v>9</v>
      </c>
      <c r="B3" s="124" t="s">
        <v>10</v>
      </c>
      <c r="C3" s="136" t="s">
        <v>11</v>
      </c>
      <c r="D3" s="137"/>
      <c r="E3" s="124" t="s">
        <v>12</v>
      </c>
      <c r="F3" s="124" t="s">
        <v>13</v>
      </c>
      <c r="G3" s="124" t="s">
        <v>14</v>
      </c>
      <c r="H3" s="124" t="s">
        <v>15</v>
      </c>
      <c r="I3" s="121" t="s">
        <v>24</v>
      </c>
      <c r="J3" s="121" t="s">
        <v>16</v>
      </c>
      <c r="K3" s="124" t="s">
        <v>17</v>
      </c>
      <c r="L3" s="124"/>
      <c r="M3" s="124"/>
    </row>
    <row r="4" spans="1:13" x14ac:dyDescent="0.25">
      <c r="A4" s="124"/>
      <c r="B4" s="124"/>
      <c r="C4" s="121" t="s">
        <v>18</v>
      </c>
      <c r="D4" s="121" t="s">
        <v>19</v>
      </c>
      <c r="E4" s="124"/>
      <c r="F4" s="124"/>
      <c r="G4" s="124"/>
      <c r="H4" s="124"/>
      <c r="I4" s="122"/>
      <c r="J4" s="122"/>
      <c r="K4" s="124" t="s">
        <v>20</v>
      </c>
      <c r="L4" s="121" t="s">
        <v>21</v>
      </c>
      <c r="M4" s="124" t="s">
        <v>22</v>
      </c>
    </row>
    <row r="5" spans="1:13" x14ac:dyDescent="0.25">
      <c r="A5" s="124"/>
      <c r="B5" s="124"/>
      <c r="C5" s="123"/>
      <c r="D5" s="123"/>
      <c r="E5" s="124"/>
      <c r="F5" s="124"/>
      <c r="G5" s="124"/>
      <c r="H5" s="124"/>
      <c r="I5" s="123"/>
      <c r="J5" s="123"/>
      <c r="K5" s="124"/>
      <c r="L5" s="123"/>
      <c r="M5" s="124"/>
    </row>
    <row r="6" spans="1:13" x14ac:dyDescent="0.25">
      <c r="A6" s="49">
        <v>1</v>
      </c>
      <c r="B6" s="49">
        <v>2</v>
      </c>
      <c r="C6" s="49">
        <f>B6+1</f>
        <v>3</v>
      </c>
      <c r="D6" s="49">
        <f t="shared" ref="D6:K6" si="0">C6+1</f>
        <v>4</v>
      </c>
      <c r="E6" s="49">
        <v>3</v>
      </c>
      <c r="F6" s="49">
        <f t="shared" si="0"/>
        <v>4</v>
      </c>
      <c r="G6" s="49">
        <f t="shared" si="0"/>
        <v>5</v>
      </c>
      <c r="H6" s="49">
        <f t="shared" si="0"/>
        <v>6</v>
      </c>
      <c r="I6" s="49">
        <f t="shared" si="0"/>
        <v>7</v>
      </c>
      <c r="J6" s="49">
        <f t="shared" si="0"/>
        <v>8</v>
      </c>
      <c r="K6" s="49">
        <f t="shared" si="0"/>
        <v>9</v>
      </c>
      <c r="L6" s="49">
        <v>10</v>
      </c>
      <c r="M6" s="49">
        <v>11</v>
      </c>
    </row>
    <row r="7" spans="1:13" s="2" customFormat="1" ht="63" x14ac:dyDescent="0.25">
      <c r="A7" s="50">
        <v>1</v>
      </c>
      <c r="B7" s="95" t="str">
        <f>имущество!B26</f>
        <v>Разработка ПСД на утилизацию емкостей ГСМ в п. Амдерма</v>
      </c>
      <c r="C7" s="51"/>
      <c r="D7" s="51"/>
      <c r="E7" s="52" t="s">
        <v>123</v>
      </c>
      <c r="F7" s="52" t="s">
        <v>130</v>
      </c>
      <c r="G7" s="50" t="s">
        <v>1</v>
      </c>
      <c r="H7" s="53">
        <v>44195</v>
      </c>
      <c r="I7" s="51">
        <v>523.9</v>
      </c>
      <c r="J7" s="51"/>
      <c r="K7" s="51">
        <f>M7</f>
        <v>523.9</v>
      </c>
      <c r="L7" s="51"/>
      <c r="M7" s="50">
        <f>имущество!J26</f>
        <v>523.9</v>
      </c>
    </row>
    <row r="8" spans="1:13" s="2" customFormat="1" ht="47.25" x14ac:dyDescent="0.25">
      <c r="A8" s="50">
        <v>2</v>
      </c>
      <c r="B8" s="95" t="str">
        <f>имущество!B27</f>
        <v>Снос (демонтаж) здания основной общеобразовательной школы в д. Волоковая</v>
      </c>
      <c r="C8" s="51"/>
      <c r="D8" s="51"/>
      <c r="E8" s="52" t="s">
        <v>124</v>
      </c>
      <c r="F8" s="52" t="s">
        <v>125</v>
      </c>
      <c r="G8" s="50" t="s">
        <v>126</v>
      </c>
      <c r="H8" s="53">
        <v>44926</v>
      </c>
      <c r="I8" s="54">
        <v>355.83938999999998</v>
      </c>
      <c r="J8" s="51"/>
      <c r="K8" s="51">
        <f t="shared" ref="K8:K16" si="1">M8</f>
        <v>0</v>
      </c>
      <c r="L8" s="51"/>
      <c r="M8" s="50">
        <f>имущество!J27</f>
        <v>0</v>
      </c>
    </row>
    <row r="9" spans="1:13" s="2" customFormat="1" ht="47.25" x14ac:dyDescent="0.25">
      <c r="A9" s="50">
        <v>3</v>
      </c>
      <c r="B9" s="95" t="str">
        <f>имущество!B28</f>
        <v>Снос (демонтаж) здания начальной общеобразовательной школы в д. Волоковая</v>
      </c>
      <c r="C9" s="51"/>
      <c r="D9" s="51"/>
      <c r="E9" s="52" t="s">
        <v>127</v>
      </c>
      <c r="F9" s="52" t="s">
        <v>125</v>
      </c>
      <c r="G9" s="50" t="s">
        <v>126</v>
      </c>
      <c r="H9" s="53">
        <v>44926</v>
      </c>
      <c r="I9" s="55">
        <v>326.40154000000001</v>
      </c>
      <c r="J9" s="51"/>
      <c r="K9" s="51">
        <f t="shared" si="1"/>
        <v>0</v>
      </c>
      <c r="L9" s="51"/>
      <c r="M9" s="50">
        <f>имущество!J28</f>
        <v>0</v>
      </c>
    </row>
    <row r="10" spans="1:13" s="2" customFormat="1" ht="47.25" x14ac:dyDescent="0.25">
      <c r="A10" s="50">
        <v>4</v>
      </c>
      <c r="B10" s="95" t="str">
        <f>имущество!B29</f>
        <v>Снос (демонтаж) здания столярной мастерской в д. Волоковая</v>
      </c>
      <c r="C10" s="51"/>
      <c r="D10" s="51"/>
      <c r="E10" s="52" t="s">
        <v>128</v>
      </c>
      <c r="F10" s="52" t="s">
        <v>125</v>
      </c>
      <c r="G10" s="50" t="s">
        <v>126</v>
      </c>
      <c r="H10" s="53">
        <v>44926</v>
      </c>
      <c r="I10" s="55">
        <v>72.854290000000006</v>
      </c>
      <c r="J10" s="51"/>
      <c r="K10" s="51">
        <f t="shared" si="1"/>
        <v>0</v>
      </c>
      <c r="L10" s="51"/>
      <c r="M10" s="50">
        <f>имущество!J29</f>
        <v>0</v>
      </c>
    </row>
    <row r="11" spans="1:13" s="2" customFormat="1" ht="126" x14ac:dyDescent="0.25">
      <c r="A11" s="50">
        <v>5</v>
      </c>
      <c r="B11" s="95" t="s">
        <v>78</v>
      </c>
      <c r="C11" s="51"/>
      <c r="D11" s="51"/>
      <c r="E11" s="52" t="s">
        <v>129</v>
      </c>
      <c r="F11" s="52" t="s">
        <v>130</v>
      </c>
      <c r="G11" s="50" t="str">
        <f>имущество!D30</f>
        <v>Администрация поселения ЗР НАО</v>
      </c>
      <c r="H11" s="53">
        <v>44657</v>
      </c>
      <c r="I11" s="55">
        <v>600</v>
      </c>
      <c r="J11" s="51"/>
      <c r="K11" s="51">
        <f t="shared" si="1"/>
        <v>0</v>
      </c>
      <c r="L11" s="51"/>
      <c r="M11" s="50">
        <f>имущество!J30</f>
        <v>0</v>
      </c>
    </row>
    <row r="12" spans="1:13" s="2" customFormat="1" ht="110.25" x14ac:dyDescent="0.25">
      <c r="A12" s="50">
        <v>6</v>
      </c>
      <c r="B12" s="95" t="s">
        <v>80</v>
      </c>
      <c r="C12" s="51"/>
      <c r="D12" s="51"/>
      <c r="E12" s="52" t="s">
        <v>131</v>
      </c>
      <c r="F12" s="52" t="s">
        <v>132</v>
      </c>
      <c r="G12" s="50" t="s">
        <v>1</v>
      </c>
      <c r="H12" s="53">
        <v>44742</v>
      </c>
      <c r="I12" s="55">
        <v>945.45</v>
      </c>
      <c r="J12" s="51"/>
      <c r="K12" s="51">
        <f t="shared" si="1"/>
        <v>942.5</v>
      </c>
      <c r="L12" s="51"/>
      <c r="M12" s="50">
        <f>имущество!J31</f>
        <v>942.5</v>
      </c>
    </row>
    <row r="13" spans="1:13" s="2" customFormat="1" ht="78.75" x14ac:dyDescent="0.25">
      <c r="A13" s="50">
        <v>7</v>
      </c>
      <c r="B13" s="95" t="str">
        <f>имущество!B32</f>
        <v>Замена системы автоматической пожарной сигнализации в здании Администрации Сельского поселения «Пёшский сельсовет» ЗР НАО</v>
      </c>
      <c r="C13" s="51"/>
      <c r="D13" s="51"/>
      <c r="E13" s="52" t="s">
        <v>133</v>
      </c>
      <c r="F13" s="52" t="s">
        <v>134</v>
      </c>
      <c r="G13" s="51" t="s">
        <v>46</v>
      </c>
      <c r="H13" s="53">
        <v>44742</v>
      </c>
      <c r="I13" s="55">
        <v>280</v>
      </c>
      <c r="J13" s="51"/>
      <c r="K13" s="54">
        <f t="shared" si="1"/>
        <v>280</v>
      </c>
      <c r="L13" s="51"/>
      <c r="M13" s="56">
        <f>имущество!J32</f>
        <v>280</v>
      </c>
    </row>
    <row r="14" spans="1:13" s="2" customFormat="1" ht="94.5" x14ac:dyDescent="0.25">
      <c r="A14" s="50">
        <v>8</v>
      </c>
      <c r="B14" s="95" t="str">
        <f>имущество!B34</f>
        <v>Установка системы автоматической пожарной сигнализации в здании Администрации Сельского поселения «Карский сельсовет» ЗР НАО</v>
      </c>
      <c r="C14" s="51"/>
      <c r="D14" s="51"/>
      <c r="E14" s="52" t="s">
        <v>187</v>
      </c>
      <c r="F14" s="52" t="s">
        <v>188</v>
      </c>
      <c r="G14" s="51" t="s">
        <v>46</v>
      </c>
      <c r="H14" s="53">
        <v>44803</v>
      </c>
      <c r="I14" s="55">
        <v>226.17099999999999</v>
      </c>
      <c r="J14" s="51"/>
      <c r="K14" s="54">
        <f>M14</f>
        <v>226.1</v>
      </c>
      <c r="L14" s="51"/>
      <c r="M14" s="56">
        <f>имущество!I34</f>
        <v>226.1</v>
      </c>
    </row>
    <row r="15" spans="1:13" s="2" customFormat="1" ht="47.25" x14ac:dyDescent="0.25">
      <c r="A15" s="50">
        <v>9</v>
      </c>
      <c r="B15" s="95" t="str">
        <f>имущество!B37</f>
        <v>Ремонт здания гаража в д. Андег Сельского поселения "Андегский сельсовет" ЗР НАО</v>
      </c>
      <c r="C15" s="51"/>
      <c r="D15" s="51"/>
      <c r="E15" s="57" t="s">
        <v>135</v>
      </c>
      <c r="F15" s="58" t="s">
        <v>136</v>
      </c>
      <c r="G15" s="51" t="s">
        <v>46</v>
      </c>
      <c r="H15" s="59">
        <v>44876</v>
      </c>
      <c r="I15" s="60">
        <v>1604.97361</v>
      </c>
      <c r="J15" s="51"/>
      <c r="K15" s="54">
        <f t="shared" si="1"/>
        <v>1605</v>
      </c>
      <c r="L15" s="51"/>
      <c r="M15" s="56">
        <f>имущество!J37</f>
        <v>1605</v>
      </c>
    </row>
    <row r="16" spans="1:13" s="2" customFormat="1" ht="63" x14ac:dyDescent="0.25">
      <c r="A16" s="50">
        <v>10</v>
      </c>
      <c r="B16" s="95" t="str">
        <f>имущество!B38</f>
        <v>Ремонт здания аэропорта в п. Харута МО "Хоседа-Хардский сельсовет" НАО</v>
      </c>
      <c r="C16" s="51"/>
      <c r="D16" s="51"/>
      <c r="E16" s="52" t="s">
        <v>137</v>
      </c>
      <c r="F16" s="52" t="s">
        <v>138</v>
      </c>
      <c r="G16" s="51" t="s">
        <v>46</v>
      </c>
      <c r="H16" s="61">
        <v>44834</v>
      </c>
      <c r="I16" s="55">
        <v>787.56597999999997</v>
      </c>
      <c r="J16" s="51"/>
      <c r="K16" s="54">
        <f t="shared" si="1"/>
        <v>787.5</v>
      </c>
      <c r="L16" s="51"/>
      <c r="M16" s="56">
        <f>имущество!J38</f>
        <v>787.5</v>
      </c>
    </row>
    <row r="17" spans="1:13" s="3" customFormat="1" ht="47.25" x14ac:dyDescent="0.25">
      <c r="A17" s="111">
        <v>11</v>
      </c>
      <c r="B17" s="144" t="s">
        <v>88</v>
      </c>
      <c r="C17" s="62"/>
      <c r="D17" s="62"/>
      <c r="E17" s="52" t="s">
        <v>103</v>
      </c>
      <c r="F17" s="142" t="s">
        <v>104</v>
      </c>
      <c r="G17" s="139" t="s">
        <v>1</v>
      </c>
      <c r="H17" s="63">
        <v>2022</v>
      </c>
      <c r="I17" s="64">
        <v>2110.1999999999998</v>
      </c>
      <c r="J17" s="65"/>
      <c r="K17" s="116">
        <f>M17</f>
        <v>4660.3999999999996</v>
      </c>
      <c r="L17" s="66"/>
      <c r="M17" s="133">
        <f>имущество!I39</f>
        <v>4660.3999999999996</v>
      </c>
    </row>
    <row r="18" spans="1:13" s="3" customFormat="1" x14ac:dyDescent="0.25">
      <c r="A18" s="112"/>
      <c r="B18" s="145"/>
      <c r="C18" s="62"/>
      <c r="D18" s="62"/>
      <c r="E18" s="52" t="s">
        <v>158</v>
      </c>
      <c r="F18" s="143"/>
      <c r="G18" s="140"/>
      <c r="H18" s="63">
        <v>2022</v>
      </c>
      <c r="I18" s="67">
        <v>23.2</v>
      </c>
      <c r="J18" s="65"/>
      <c r="K18" s="126"/>
      <c r="L18" s="66"/>
      <c r="M18" s="138"/>
    </row>
    <row r="19" spans="1:13" s="3" customFormat="1" x14ac:dyDescent="0.25">
      <c r="A19" s="112"/>
      <c r="B19" s="145"/>
      <c r="C19" s="61"/>
      <c r="D19" s="62"/>
      <c r="E19" s="52" t="s">
        <v>105</v>
      </c>
      <c r="F19" s="130" t="s">
        <v>107</v>
      </c>
      <c r="G19" s="140"/>
      <c r="H19" s="63">
        <v>2022</v>
      </c>
      <c r="I19" s="67">
        <v>582.03625</v>
      </c>
      <c r="J19" s="68"/>
      <c r="K19" s="126"/>
      <c r="L19" s="69"/>
      <c r="M19" s="138"/>
    </row>
    <row r="20" spans="1:13" s="3" customFormat="1" x14ac:dyDescent="0.25">
      <c r="A20" s="112"/>
      <c r="B20" s="145"/>
      <c r="C20" s="61"/>
      <c r="D20" s="62"/>
      <c r="E20" s="52" t="s">
        <v>106</v>
      </c>
      <c r="F20" s="131"/>
      <c r="G20" s="140"/>
      <c r="H20" s="63">
        <v>2022</v>
      </c>
      <c r="I20" s="55">
        <v>240.136</v>
      </c>
      <c r="J20" s="68"/>
      <c r="K20" s="126"/>
      <c r="L20" s="69"/>
      <c r="M20" s="138"/>
    </row>
    <row r="21" spans="1:13" s="3" customFormat="1" x14ac:dyDescent="0.25">
      <c r="A21" s="112"/>
      <c r="B21" s="145"/>
      <c r="C21" s="61"/>
      <c r="D21" s="62"/>
      <c r="E21" s="52" t="s">
        <v>152</v>
      </c>
      <c r="F21" s="131"/>
      <c r="G21" s="140"/>
      <c r="H21" s="63">
        <v>2022</v>
      </c>
      <c r="I21" s="55">
        <v>2.9</v>
      </c>
      <c r="J21" s="68"/>
      <c r="K21" s="126"/>
      <c r="L21" s="69"/>
      <c r="M21" s="138"/>
    </row>
    <row r="22" spans="1:13" s="3" customFormat="1" x14ac:dyDescent="0.25">
      <c r="A22" s="112"/>
      <c r="B22" s="145"/>
      <c r="C22" s="61"/>
      <c r="D22" s="62"/>
      <c r="E22" s="52" t="s">
        <v>153</v>
      </c>
      <c r="F22" s="132"/>
      <c r="G22" s="140"/>
      <c r="H22" s="63">
        <v>2022</v>
      </c>
      <c r="I22" s="55">
        <v>34.299999999999997</v>
      </c>
      <c r="J22" s="68"/>
      <c r="K22" s="126"/>
      <c r="L22" s="69"/>
      <c r="M22" s="138"/>
    </row>
    <row r="23" spans="1:13" s="3" customFormat="1" x14ac:dyDescent="0.25">
      <c r="A23" s="112"/>
      <c r="B23" s="145"/>
      <c r="C23" s="61"/>
      <c r="D23" s="62"/>
      <c r="E23" s="52" t="s">
        <v>109</v>
      </c>
      <c r="F23" s="125" t="s">
        <v>108</v>
      </c>
      <c r="G23" s="140"/>
      <c r="H23" s="63">
        <v>2022</v>
      </c>
      <c r="I23" s="55">
        <v>330.25</v>
      </c>
      <c r="J23" s="68"/>
      <c r="K23" s="126"/>
      <c r="L23" s="69"/>
      <c r="M23" s="138"/>
    </row>
    <row r="24" spans="1:13" s="3" customFormat="1" x14ac:dyDescent="0.25">
      <c r="A24" s="112"/>
      <c r="B24" s="145"/>
      <c r="C24" s="61"/>
      <c r="D24" s="62"/>
      <c r="E24" s="52" t="s">
        <v>110</v>
      </c>
      <c r="F24" s="125"/>
      <c r="G24" s="140"/>
      <c r="H24" s="63">
        <v>2022</v>
      </c>
      <c r="I24" s="55">
        <v>330.25</v>
      </c>
      <c r="J24" s="68"/>
      <c r="K24" s="126"/>
      <c r="L24" s="69"/>
      <c r="M24" s="138"/>
    </row>
    <row r="25" spans="1:13" s="3" customFormat="1" x14ac:dyDescent="0.25">
      <c r="A25" s="112"/>
      <c r="B25" s="145"/>
      <c r="C25" s="61"/>
      <c r="D25" s="62"/>
      <c r="E25" s="52" t="s">
        <v>111</v>
      </c>
      <c r="F25" s="125"/>
      <c r="G25" s="140"/>
      <c r="H25" s="63">
        <v>2022</v>
      </c>
      <c r="I25" s="55">
        <v>330.25</v>
      </c>
      <c r="J25" s="68"/>
      <c r="K25" s="126"/>
      <c r="L25" s="69"/>
      <c r="M25" s="138"/>
    </row>
    <row r="26" spans="1:13" s="3" customFormat="1" x14ac:dyDescent="0.25">
      <c r="A26" s="112"/>
      <c r="B26" s="145"/>
      <c r="C26" s="61"/>
      <c r="D26" s="62"/>
      <c r="E26" s="52" t="s">
        <v>112</v>
      </c>
      <c r="F26" s="125"/>
      <c r="G26" s="140"/>
      <c r="H26" s="63">
        <v>2022</v>
      </c>
      <c r="I26" s="55">
        <v>330.25</v>
      </c>
      <c r="J26" s="68"/>
      <c r="K26" s="126"/>
      <c r="L26" s="69"/>
      <c r="M26" s="138"/>
    </row>
    <row r="27" spans="1:13" s="3" customFormat="1" ht="31.5" x14ac:dyDescent="0.25">
      <c r="A27" s="112"/>
      <c r="B27" s="145"/>
      <c r="C27" s="61"/>
      <c r="D27" s="62"/>
      <c r="E27" s="52" t="s">
        <v>113</v>
      </c>
      <c r="F27" s="70" t="s">
        <v>114</v>
      </c>
      <c r="G27" s="140"/>
      <c r="H27" s="63">
        <v>2022</v>
      </c>
      <c r="I27" s="71">
        <v>110</v>
      </c>
      <c r="J27" s="68"/>
      <c r="K27" s="117"/>
      <c r="L27" s="69"/>
      <c r="M27" s="138"/>
    </row>
    <row r="28" spans="1:13" s="3" customFormat="1" ht="47.25" x14ac:dyDescent="0.25">
      <c r="A28" s="112"/>
      <c r="B28" s="145"/>
      <c r="C28" s="72"/>
      <c r="D28" s="62"/>
      <c r="E28" s="73" t="s">
        <v>148</v>
      </c>
      <c r="F28" s="74" t="s">
        <v>147</v>
      </c>
      <c r="G28" s="140"/>
      <c r="H28" s="63">
        <v>2022</v>
      </c>
      <c r="I28" s="71">
        <v>50</v>
      </c>
      <c r="J28" s="68"/>
      <c r="K28" s="75"/>
      <c r="L28" s="69"/>
      <c r="M28" s="138"/>
    </row>
    <row r="29" spans="1:13" s="3" customFormat="1" ht="31.5" x14ac:dyDescent="0.25">
      <c r="A29" s="112"/>
      <c r="B29" s="145"/>
      <c r="C29" s="72"/>
      <c r="D29" s="62"/>
      <c r="E29" s="76" t="s">
        <v>150</v>
      </c>
      <c r="F29" s="114" t="s">
        <v>149</v>
      </c>
      <c r="G29" s="140"/>
      <c r="H29" s="63">
        <v>2022</v>
      </c>
      <c r="I29" s="71">
        <v>100</v>
      </c>
      <c r="J29" s="68"/>
      <c r="K29" s="75"/>
      <c r="L29" s="69"/>
      <c r="M29" s="138"/>
    </row>
    <row r="30" spans="1:13" s="3" customFormat="1" ht="31.5" x14ac:dyDescent="0.25">
      <c r="A30" s="112"/>
      <c r="B30" s="145"/>
      <c r="C30" s="72"/>
      <c r="D30" s="62"/>
      <c r="E30" s="76" t="s">
        <v>151</v>
      </c>
      <c r="F30" s="115"/>
      <c r="G30" s="140"/>
      <c r="H30" s="63">
        <v>2022</v>
      </c>
      <c r="I30" s="71">
        <v>40</v>
      </c>
      <c r="J30" s="68"/>
      <c r="K30" s="75"/>
      <c r="L30" s="69"/>
      <c r="M30" s="138"/>
    </row>
    <row r="31" spans="1:13" s="3" customFormat="1" ht="31.5" x14ac:dyDescent="0.25">
      <c r="A31" s="112"/>
      <c r="B31" s="145"/>
      <c r="C31" s="72"/>
      <c r="D31" s="62"/>
      <c r="E31" s="76" t="s">
        <v>155</v>
      </c>
      <c r="F31" s="77" t="s">
        <v>154</v>
      </c>
      <c r="G31" s="140"/>
      <c r="H31" s="63">
        <v>2022</v>
      </c>
      <c r="I31" s="71">
        <v>29.7</v>
      </c>
      <c r="J31" s="68"/>
      <c r="K31" s="75"/>
      <c r="L31" s="69"/>
      <c r="M31" s="138"/>
    </row>
    <row r="32" spans="1:13" s="3" customFormat="1" x14ac:dyDescent="0.25">
      <c r="A32" s="112"/>
      <c r="B32" s="145"/>
      <c r="C32" s="72"/>
      <c r="D32" s="62"/>
      <c r="E32" s="78" t="s">
        <v>157</v>
      </c>
      <c r="F32" s="77" t="s">
        <v>156</v>
      </c>
      <c r="G32" s="140"/>
      <c r="H32" s="63">
        <v>2022</v>
      </c>
      <c r="I32" s="71">
        <v>8.3000000000000007</v>
      </c>
      <c r="J32" s="68"/>
      <c r="K32" s="75"/>
      <c r="L32" s="69"/>
      <c r="M32" s="138"/>
    </row>
    <row r="33" spans="1:13" s="3" customFormat="1" ht="31.5" x14ac:dyDescent="0.25">
      <c r="A33" s="113"/>
      <c r="B33" s="146"/>
      <c r="C33" s="72"/>
      <c r="D33" s="62"/>
      <c r="E33" s="76" t="s">
        <v>159</v>
      </c>
      <c r="F33" s="77" t="s">
        <v>160</v>
      </c>
      <c r="G33" s="141"/>
      <c r="H33" s="63">
        <v>2022</v>
      </c>
      <c r="I33" s="71">
        <v>70</v>
      </c>
      <c r="J33" s="68"/>
      <c r="K33" s="75"/>
      <c r="L33" s="69"/>
      <c r="M33" s="134"/>
    </row>
    <row r="34" spans="1:13" s="3" customFormat="1" ht="31.5" x14ac:dyDescent="0.25">
      <c r="A34" s="127">
        <v>12</v>
      </c>
      <c r="B34" s="128" t="str">
        <f>имущество!B40</f>
        <v>Ремонт снегохода «Arctic Cat Z1» Администрации Сельского поселения «Тиманский сельсовет» ЗР НАО</v>
      </c>
      <c r="C34" s="72"/>
      <c r="D34" s="62"/>
      <c r="E34" s="52" t="s">
        <v>139</v>
      </c>
      <c r="F34" s="52" t="s">
        <v>141</v>
      </c>
      <c r="G34" s="129" t="s">
        <v>46</v>
      </c>
      <c r="H34" s="110">
        <v>2022</v>
      </c>
      <c r="I34" s="55">
        <v>527.78</v>
      </c>
      <c r="J34" s="68"/>
      <c r="K34" s="116">
        <f>M34</f>
        <v>605.6</v>
      </c>
      <c r="L34" s="69"/>
      <c r="M34" s="133">
        <f>имущество!J40</f>
        <v>605.6</v>
      </c>
    </row>
    <row r="35" spans="1:13" s="3" customFormat="1" x14ac:dyDescent="0.25">
      <c r="A35" s="127"/>
      <c r="B35" s="128"/>
      <c r="C35" s="79"/>
      <c r="D35" s="80"/>
      <c r="E35" s="52" t="s">
        <v>140</v>
      </c>
      <c r="F35" s="52" t="s">
        <v>142</v>
      </c>
      <c r="G35" s="129"/>
      <c r="H35" s="110"/>
      <c r="I35" s="55">
        <v>77.81</v>
      </c>
      <c r="J35" s="68"/>
      <c r="K35" s="117"/>
      <c r="L35" s="69"/>
      <c r="M35" s="134"/>
    </row>
    <row r="36" spans="1:13" s="3" customFormat="1" ht="78.75" x14ac:dyDescent="0.25">
      <c r="A36" s="81">
        <v>13</v>
      </c>
      <c r="B36" s="94" t="str">
        <f>имущество!B41</f>
        <v>Разработка проектной документации на ремонт причалов в п. Индига Сельского поселения «Тиманский сельсовет» ЗР НАО</v>
      </c>
      <c r="C36" s="61"/>
      <c r="D36" s="62"/>
      <c r="E36" s="52" t="s">
        <v>143</v>
      </c>
      <c r="F36" s="52" t="s">
        <v>144</v>
      </c>
      <c r="G36" s="82" t="s">
        <v>46</v>
      </c>
      <c r="H36" s="61">
        <v>44643</v>
      </c>
      <c r="I36" s="55">
        <v>595</v>
      </c>
      <c r="J36" s="68"/>
      <c r="K36" s="83">
        <f>M36</f>
        <v>416.5</v>
      </c>
      <c r="L36" s="69"/>
      <c r="M36" s="84">
        <f>имущество!J41</f>
        <v>416.5</v>
      </c>
    </row>
    <row r="37" spans="1:13" s="3" customFormat="1" ht="63" x14ac:dyDescent="0.25">
      <c r="A37" s="4">
        <v>14</v>
      </c>
      <c r="B37" s="94" t="str">
        <f>имущество!B42</f>
        <v>Ремонт снегохода Arctic Cat Администрации Сельского поселения «Малоземельский сельсовет» ЗР НАО</v>
      </c>
      <c r="C37" s="61"/>
      <c r="D37" s="62"/>
      <c r="E37" s="52" t="s">
        <v>145</v>
      </c>
      <c r="F37" s="52" t="s">
        <v>146</v>
      </c>
      <c r="G37" s="82" t="s">
        <v>46</v>
      </c>
      <c r="H37" s="85">
        <v>2022</v>
      </c>
      <c r="I37" s="55">
        <v>98.17</v>
      </c>
      <c r="J37" s="68"/>
      <c r="K37" s="83">
        <f>M37</f>
        <v>98.1</v>
      </c>
      <c r="L37" s="69"/>
      <c r="M37" s="84">
        <f>имущество!J42</f>
        <v>98.1</v>
      </c>
    </row>
    <row r="38" spans="1:13" s="3" customFormat="1" ht="63" x14ac:dyDescent="0.25">
      <c r="A38" s="81">
        <v>15</v>
      </c>
      <c r="B38" s="86" t="s">
        <v>96</v>
      </c>
      <c r="C38" s="61"/>
      <c r="D38" s="62"/>
      <c r="E38" s="52" t="s">
        <v>176</v>
      </c>
      <c r="F38" s="52" t="s">
        <v>177</v>
      </c>
      <c r="G38" s="82" t="s">
        <v>46</v>
      </c>
      <c r="H38" s="61">
        <v>44788</v>
      </c>
      <c r="I38" s="55">
        <v>631.20000000000005</v>
      </c>
      <c r="J38" s="68"/>
      <c r="K38" s="66">
        <v>631.1</v>
      </c>
      <c r="L38" s="69"/>
      <c r="M38" s="87">
        <f>K38</f>
        <v>631.1</v>
      </c>
    </row>
    <row r="39" spans="1:13" s="3" customFormat="1" ht="31.5" x14ac:dyDescent="0.25">
      <c r="A39" s="4">
        <v>16</v>
      </c>
      <c r="B39" s="88" t="s">
        <v>120</v>
      </c>
      <c r="C39" s="61"/>
      <c r="D39" s="62"/>
      <c r="E39" s="52" t="s">
        <v>178</v>
      </c>
      <c r="F39" s="52" t="s">
        <v>179</v>
      </c>
      <c r="G39" s="4" t="s">
        <v>1</v>
      </c>
      <c r="H39" s="61">
        <v>44926</v>
      </c>
      <c r="I39" s="55">
        <f>имущество!F44</f>
        <v>2581.4</v>
      </c>
      <c r="J39" s="68"/>
      <c r="K39" s="66"/>
      <c r="L39" s="69"/>
      <c r="M39" s="87"/>
    </row>
    <row r="40" spans="1:13" s="3" customFormat="1" ht="63" x14ac:dyDescent="0.25">
      <c r="A40" s="81">
        <v>17</v>
      </c>
      <c r="B40" s="88" t="s">
        <v>121</v>
      </c>
      <c r="C40" s="61"/>
      <c r="D40" s="62"/>
      <c r="E40" s="52" t="s">
        <v>180</v>
      </c>
      <c r="F40" s="52" t="s">
        <v>181</v>
      </c>
      <c r="G40" s="82" t="s">
        <v>46</v>
      </c>
      <c r="H40" s="61">
        <v>44834</v>
      </c>
      <c r="I40" s="89">
        <v>1926500</v>
      </c>
      <c r="J40" s="68"/>
      <c r="K40" s="66"/>
      <c r="L40" s="69"/>
      <c r="M40" s="87"/>
    </row>
    <row r="41" spans="1:13" s="3" customFormat="1" ht="78.75" x14ac:dyDescent="0.25">
      <c r="A41" s="4">
        <v>18</v>
      </c>
      <c r="B41" s="88" t="s">
        <v>122</v>
      </c>
      <c r="C41" s="61"/>
      <c r="D41" s="62"/>
      <c r="E41" s="90" t="s">
        <v>182</v>
      </c>
      <c r="F41" s="52" t="s">
        <v>183</v>
      </c>
      <c r="G41" s="91" t="s">
        <v>185</v>
      </c>
      <c r="H41" s="61">
        <v>44834</v>
      </c>
      <c r="I41" s="89">
        <v>1050652.8</v>
      </c>
      <c r="J41" s="68"/>
      <c r="K41" s="66"/>
      <c r="L41" s="69"/>
      <c r="M41" s="87"/>
    </row>
    <row r="42" spans="1:13" s="3" customFormat="1" ht="78.75" x14ac:dyDescent="0.25">
      <c r="A42" s="81">
        <v>19</v>
      </c>
      <c r="B42" s="88" t="s">
        <v>116</v>
      </c>
      <c r="C42" s="61"/>
      <c r="D42" s="62"/>
      <c r="E42" s="52" t="s">
        <v>133</v>
      </c>
      <c r="F42" s="52" t="s">
        <v>134</v>
      </c>
      <c r="G42" s="92" t="s">
        <v>185</v>
      </c>
      <c r="H42" s="61" t="s">
        <v>184</v>
      </c>
      <c r="I42" s="89">
        <v>280000</v>
      </c>
      <c r="J42" s="68"/>
      <c r="K42" s="66">
        <v>280</v>
      </c>
      <c r="L42" s="69"/>
      <c r="M42" s="87">
        <v>280</v>
      </c>
    </row>
    <row r="43" spans="1:13" s="3" customFormat="1" ht="47.25" x14ac:dyDescent="0.25">
      <c r="A43" s="4">
        <v>20</v>
      </c>
      <c r="B43" s="94" t="s">
        <v>100</v>
      </c>
      <c r="C43" s="61"/>
      <c r="D43" s="62"/>
      <c r="E43" s="52" t="s">
        <v>174</v>
      </c>
      <c r="F43" s="52" t="s">
        <v>175</v>
      </c>
      <c r="G43" s="4" t="s">
        <v>8</v>
      </c>
      <c r="H43" s="61">
        <v>44805</v>
      </c>
      <c r="I43" s="55">
        <v>193.25</v>
      </c>
      <c r="J43" s="68"/>
      <c r="K43" s="83"/>
      <c r="L43" s="69"/>
      <c r="M43" s="84"/>
    </row>
    <row r="44" spans="1:13" x14ac:dyDescent="0.25">
      <c r="A44" s="118" t="s">
        <v>23</v>
      </c>
      <c r="B44" s="119"/>
      <c r="C44" s="119"/>
      <c r="D44" s="119"/>
      <c r="E44" s="119"/>
      <c r="F44" s="119"/>
      <c r="G44" s="119"/>
      <c r="H44" s="119"/>
      <c r="I44" s="120"/>
      <c r="J44" s="93">
        <f>SUM(J19:J19)</f>
        <v>0</v>
      </c>
      <c r="K44" s="93">
        <f>SUM(K7:K43)</f>
        <v>11056.7</v>
      </c>
      <c r="L44" s="93">
        <f t="shared" ref="L44:M44" si="2">SUM(L7:L43)</f>
        <v>0</v>
      </c>
      <c r="M44" s="93">
        <f t="shared" si="2"/>
        <v>11056.7</v>
      </c>
    </row>
  </sheetData>
  <mergeCells count="33">
    <mergeCell ref="M34:M3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M17:M33"/>
    <mergeCell ref="G17:G33"/>
    <mergeCell ref="F17:F18"/>
    <mergeCell ref="B17:B33"/>
    <mergeCell ref="J3:J5"/>
    <mergeCell ref="K3:M3"/>
    <mergeCell ref="C4:C5"/>
    <mergeCell ref="D4:D5"/>
    <mergeCell ref="K4:K5"/>
    <mergeCell ref="L4:L5"/>
    <mergeCell ref="M4:M5"/>
    <mergeCell ref="H34:H35"/>
    <mergeCell ref="A17:A33"/>
    <mergeCell ref="F29:F30"/>
    <mergeCell ref="K34:K35"/>
    <mergeCell ref="A44:I44"/>
    <mergeCell ref="F23:F26"/>
    <mergeCell ref="K17:K27"/>
    <mergeCell ref="A34:A35"/>
    <mergeCell ref="B34:B35"/>
    <mergeCell ref="G34:G35"/>
    <mergeCell ref="F19:F22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2022-10-07T08:37:32Z</cp:lastPrinted>
  <dcterms:created xsi:type="dcterms:W3CDTF">2015-07-01T06:08:23Z</dcterms:created>
  <dcterms:modified xsi:type="dcterms:W3CDTF">2022-10-17T10:36:37Z</dcterms:modified>
</cp:coreProperties>
</file>