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425" windowWidth="19440" windowHeight="8280" tabRatio="69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(2)'!$A$1:$L$15</definedName>
    <definedName name="Z_676C7EBD_E16D_4DD0_B42E_F8075547C9A3_.wvu.PrintArea" localSheetId="1" hidden="1">'Подпрограмма 2 (2)'!$A$1:$L$15</definedName>
    <definedName name="Z_79A8BF50_58E9_46AC_AFD7_D75F740A8CFE_.wvu.PrintArea" localSheetId="1" hidden="1">'Подпрограмма 2 (2)'!$A$1:$L$15</definedName>
    <definedName name="Z_F75B3EC3_CC43_4B33_913D_5D7444E65C48_.wvu.PrintArea" localSheetId="1" hidden="1">'Подпрограмма 2 (2)'!$A$1:$L$15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2'!$A$1:$R$68</definedName>
    <definedName name="_xlnm.Print_Area" localSheetId="1">'Подпрограмма 2 (2)'!$A$1:$K$15</definedName>
  </definedNames>
  <calcPr calcId="162913"/>
</workbook>
</file>

<file path=xl/calcChain.xml><?xml version="1.0" encoding="utf-8"?>
<calcChain xmlns="http://schemas.openxmlformats.org/spreadsheetml/2006/main">
  <c r="F63" i="4" l="1"/>
  <c r="G63" i="4"/>
  <c r="H63" i="4"/>
  <c r="I63" i="4"/>
  <c r="J63" i="4"/>
  <c r="K63" i="4"/>
  <c r="L63" i="4"/>
  <c r="M63" i="4"/>
  <c r="N63" i="4"/>
  <c r="O63" i="4"/>
  <c r="P63" i="4"/>
  <c r="E63" i="4"/>
  <c r="Q50" i="4" l="1"/>
  <c r="R50" i="4"/>
  <c r="Q8" i="4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R7" i="4"/>
  <c r="Q7" i="4"/>
  <c r="K14" i="22"/>
  <c r="I14" i="22" s="1"/>
  <c r="B7" i="22" l="1"/>
  <c r="K9" i="22" l="1"/>
  <c r="G68" i="4"/>
  <c r="F68" i="4"/>
  <c r="F60" i="4"/>
  <c r="G60" i="4"/>
  <c r="H60" i="4"/>
  <c r="I60" i="4"/>
  <c r="J60" i="4"/>
  <c r="K60" i="4"/>
  <c r="L60" i="4"/>
  <c r="M60" i="4"/>
  <c r="N60" i="4"/>
  <c r="O60" i="4"/>
  <c r="P60" i="4"/>
  <c r="E60" i="4"/>
  <c r="M39" i="4"/>
  <c r="N67" i="4"/>
  <c r="K67" i="4"/>
  <c r="H67" i="4"/>
  <c r="E67" i="4"/>
  <c r="R64" i="4" l="1"/>
  <c r="Q64" i="4"/>
  <c r="R22" i="4"/>
  <c r="R23" i="4"/>
  <c r="Q23" i="4"/>
  <c r="K23" i="4"/>
  <c r="N23" i="4"/>
  <c r="Q22" i="4"/>
  <c r="N22" i="4"/>
  <c r="K22" i="4"/>
  <c r="N21" i="4"/>
  <c r="K21" i="4"/>
  <c r="H21" i="4"/>
  <c r="H7" i="4"/>
  <c r="J15" i="22" l="1"/>
  <c r="K10" i="22"/>
  <c r="I10" i="22" s="1"/>
  <c r="E10" i="22"/>
  <c r="I9" i="22"/>
  <c r="E22" i="4" l="1"/>
  <c r="E23" i="4"/>
  <c r="E24" i="4"/>
  <c r="E21" i="4"/>
  <c r="H59" i="4" l="1"/>
  <c r="P59" i="4"/>
  <c r="N59" i="4" s="1"/>
  <c r="K59" i="4"/>
  <c r="H24" i="4"/>
  <c r="K24" i="4"/>
  <c r="N24" i="4"/>
  <c r="H14" i="4"/>
  <c r="I8" i="22" l="1"/>
  <c r="K11" i="22" l="1"/>
  <c r="G11" i="22"/>
  <c r="I11" i="22" l="1"/>
  <c r="K62" i="4"/>
  <c r="P58" i="4"/>
  <c r="F51" i="4"/>
  <c r="G51" i="4"/>
  <c r="I51" i="4"/>
  <c r="J51" i="4"/>
  <c r="K51" i="4"/>
  <c r="L51" i="4"/>
  <c r="M51" i="4"/>
  <c r="N51" i="4"/>
  <c r="O51" i="4"/>
  <c r="P51" i="4"/>
  <c r="M25" i="4"/>
  <c r="F20" i="4"/>
  <c r="G20" i="4"/>
  <c r="J20" i="4"/>
  <c r="K12" i="22" l="1"/>
  <c r="I12" i="22" l="1"/>
  <c r="I15" i="22" s="1"/>
  <c r="K15" i="22"/>
  <c r="K8" i="4"/>
  <c r="K9" i="4"/>
  <c r="K10" i="4"/>
  <c r="K11" i="4"/>
  <c r="K12" i="4"/>
  <c r="K13" i="4"/>
  <c r="K14" i="4"/>
  <c r="K15" i="4"/>
  <c r="K16" i="4"/>
  <c r="K17" i="4"/>
  <c r="K18" i="4"/>
  <c r="K19" i="4"/>
  <c r="K7" i="4"/>
  <c r="P62" i="4" l="1"/>
  <c r="N62" i="4" s="1"/>
  <c r="H62" i="4"/>
  <c r="Q62" i="4" s="1"/>
  <c r="E62" i="4"/>
  <c r="H54" i="4"/>
  <c r="E54" i="4"/>
  <c r="H53" i="4"/>
  <c r="E53" i="4"/>
  <c r="R62" i="4" l="1"/>
  <c r="J39" i="4"/>
  <c r="P41" i="4"/>
  <c r="N41" i="4" s="1"/>
  <c r="P42" i="4"/>
  <c r="N42" i="4" s="1"/>
  <c r="P43" i="4"/>
  <c r="N43" i="4" s="1"/>
  <c r="P44" i="4"/>
  <c r="N44" i="4" s="1"/>
  <c r="N45" i="4"/>
  <c r="R45" i="4" s="1"/>
  <c r="N46" i="4"/>
  <c r="N47" i="4"/>
  <c r="N48" i="4"/>
  <c r="N49" i="4"/>
  <c r="N50" i="4"/>
  <c r="P40" i="4"/>
  <c r="N40" i="4" s="1"/>
  <c r="K41" i="4"/>
  <c r="K42" i="4"/>
  <c r="K43" i="4"/>
  <c r="K44" i="4"/>
  <c r="K45" i="4"/>
  <c r="Q45" i="4" s="1"/>
  <c r="K46" i="4"/>
  <c r="K47" i="4"/>
  <c r="K48" i="4"/>
  <c r="K49" i="4"/>
  <c r="K50" i="4"/>
  <c r="K40" i="4"/>
  <c r="H41" i="4"/>
  <c r="H42" i="4"/>
  <c r="H43" i="4"/>
  <c r="H44" i="4"/>
  <c r="H45" i="4"/>
  <c r="H46" i="4"/>
  <c r="H47" i="4"/>
  <c r="H48" i="4"/>
  <c r="H49" i="4"/>
  <c r="H50" i="4"/>
  <c r="H40" i="4"/>
  <c r="P27" i="4"/>
  <c r="N27" i="4" s="1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N36" i="4"/>
  <c r="P37" i="4"/>
  <c r="N37" i="4" s="1"/>
  <c r="P26" i="4"/>
  <c r="N26" i="4" s="1"/>
  <c r="K27" i="4"/>
  <c r="K28" i="4"/>
  <c r="K29" i="4"/>
  <c r="K30" i="4"/>
  <c r="K31" i="4"/>
  <c r="K32" i="4"/>
  <c r="K33" i="4"/>
  <c r="K34" i="4"/>
  <c r="K35" i="4"/>
  <c r="K36" i="4"/>
  <c r="K37" i="4"/>
  <c r="H27" i="4"/>
  <c r="H28" i="4"/>
  <c r="H29" i="4"/>
  <c r="H30" i="4"/>
  <c r="H31" i="4"/>
  <c r="H32" i="4"/>
  <c r="H33" i="4"/>
  <c r="H34" i="4"/>
  <c r="H35" i="4"/>
  <c r="H36" i="4"/>
  <c r="H37" i="4"/>
  <c r="K26" i="4"/>
  <c r="H26" i="4"/>
  <c r="R49" i="4" l="1"/>
  <c r="Q49" i="4"/>
  <c r="R47" i="4"/>
  <c r="Q34" i="4"/>
  <c r="Q48" i="4"/>
  <c r="Q47" i="4"/>
  <c r="R34" i="4"/>
  <c r="R48" i="4"/>
  <c r="Q46" i="4"/>
  <c r="R46" i="4"/>
  <c r="R43" i="4"/>
  <c r="Q32" i="4"/>
  <c r="Q31" i="4"/>
  <c r="Q27" i="4"/>
  <c r="R31" i="4"/>
  <c r="R27" i="4"/>
  <c r="R44" i="4"/>
  <c r="R36" i="4"/>
  <c r="R32" i="4"/>
  <c r="Q44" i="4"/>
  <c r="Q36" i="4"/>
  <c r="Q37" i="4"/>
  <c r="Q33" i="4"/>
  <c r="Q29" i="4"/>
  <c r="R37" i="4"/>
  <c r="R33" i="4"/>
  <c r="R29" i="4"/>
  <c r="Q43" i="4"/>
  <c r="H15" i="22" l="1"/>
  <c r="E8" i="22"/>
  <c r="P56" i="4"/>
  <c r="N56" i="4" s="1"/>
  <c r="K56" i="4"/>
  <c r="H56" i="4"/>
  <c r="H55" i="4" s="1"/>
  <c r="E59" i="4"/>
  <c r="E58" i="4"/>
  <c r="G57" i="4"/>
  <c r="F55" i="4"/>
  <c r="G55" i="4"/>
  <c r="I55" i="4"/>
  <c r="J55" i="4"/>
  <c r="L55" i="4"/>
  <c r="M55" i="4"/>
  <c r="O55" i="4"/>
  <c r="I6" i="4"/>
  <c r="J6" i="4"/>
  <c r="L6" i="4"/>
  <c r="M6" i="4"/>
  <c r="O6" i="4"/>
  <c r="G6" i="4"/>
  <c r="H25" i="4"/>
  <c r="I25" i="4"/>
  <c r="J25" i="4"/>
  <c r="K25" i="4"/>
  <c r="L25" i="4"/>
  <c r="N25" i="4"/>
  <c r="O25" i="4"/>
  <c r="P25" i="4"/>
  <c r="G25" i="4"/>
  <c r="F39" i="4"/>
  <c r="F38" i="4" s="1"/>
  <c r="G39" i="4"/>
  <c r="E41" i="4"/>
  <c r="E42" i="4"/>
  <c r="E43" i="4"/>
  <c r="E44" i="4"/>
  <c r="E45" i="4"/>
  <c r="E46" i="4"/>
  <c r="E47" i="4"/>
  <c r="E48" i="4"/>
  <c r="E49" i="4"/>
  <c r="E50" i="4"/>
  <c r="E40" i="4"/>
  <c r="F25" i="4"/>
  <c r="E27" i="4"/>
  <c r="E28" i="4"/>
  <c r="E29" i="4"/>
  <c r="E30" i="4"/>
  <c r="E31" i="4"/>
  <c r="E32" i="4"/>
  <c r="E33" i="4"/>
  <c r="E34" i="4"/>
  <c r="E35" i="4"/>
  <c r="E36" i="4"/>
  <c r="E37" i="4"/>
  <c r="E26" i="4"/>
  <c r="J4" i="4"/>
  <c r="M4" i="4" s="1"/>
  <c r="P4" i="4" s="1"/>
  <c r="P55" i="4" l="1"/>
  <c r="N55" i="4"/>
  <c r="R55" i="4" s="1"/>
  <c r="R56" i="4"/>
  <c r="R25" i="4"/>
  <c r="Q56" i="4"/>
  <c r="E25" i="4"/>
  <c r="Q25" i="4"/>
  <c r="K55" i="4"/>
  <c r="Q55" i="4" s="1"/>
  <c r="H11" i="4" l="1"/>
  <c r="H64" i="4"/>
  <c r="E56" i="4"/>
  <c r="E55" i="4" s="1"/>
  <c r="E7" i="4"/>
  <c r="P61" i="4" l="1"/>
  <c r="P8" i="4"/>
  <c r="N8" i="4" s="1"/>
  <c r="P9" i="4"/>
  <c r="N9" i="4" s="1"/>
  <c r="P10" i="4"/>
  <c r="N10" i="4" s="1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N7" i="4" s="1"/>
  <c r="P6" i="4" l="1"/>
  <c r="P66" i="4"/>
  <c r="O66" i="4" s="1"/>
  <c r="N66" i="4" s="1"/>
  <c r="M66" i="4" s="1"/>
  <c r="L66" i="4" s="1"/>
  <c r="K66" i="4" s="1"/>
  <c r="J66" i="4" s="1"/>
  <c r="I66" i="4" s="1"/>
  <c r="H66" i="4" s="1"/>
  <c r="P65" i="4"/>
  <c r="N58" i="4"/>
  <c r="N64" i="4"/>
  <c r="N61" i="4"/>
  <c r="K64" i="4"/>
  <c r="H61" i="4"/>
  <c r="Q60" i="4" s="1"/>
  <c r="E61" i="4"/>
  <c r="E64" i="4"/>
  <c r="O65" i="4" l="1"/>
  <c r="R60" i="4"/>
  <c r="K58" i="4"/>
  <c r="J57" i="4"/>
  <c r="M57" i="4"/>
  <c r="P57" i="4"/>
  <c r="F57" i="4"/>
  <c r="E57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N65" i="4" l="1"/>
  <c r="H58" i="4"/>
  <c r="K6" i="4"/>
  <c r="N6" i="4"/>
  <c r="H6" i="4"/>
  <c r="E6" i="4"/>
  <c r="G38" i="4"/>
  <c r="J38" i="4"/>
  <c r="H52" i="4"/>
  <c r="H51" i="4" s="1"/>
  <c r="E66" i="4"/>
  <c r="E65" i="4" s="1"/>
  <c r="E52" i="4"/>
  <c r="E51" i="4" s="1"/>
  <c r="M65" i="4" l="1"/>
  <c r="R6" i="4"/>
  <c r="Q6" i="4"/>
  <c r="L65" i="4" l="1"/>
  <c r="L39" i="4"/>
  <c r="L38" i="4" s="1"/>
  <c r="K65" i="4" l="1"/>
  <c r="D6" i="22"/>
  <c r="E6" i="22" s="1"/>
  <c r="F6" i="22" s="1"/>
  <c r="G6" i="22" s="1"/>
  <c r="H6" i="22" s="1"/>
  <c r="I6" i="22" s="1"/>
  <c r="J65" i="4" l="1"/>
  <c r="O22" i="4"/>
  <c r="L22" i="4" s="1"/>
  <c r="I22" i="4" s="1"/>
  <c r="O21" i="4"/>
  <c r="I65" i="4" l="1"/>
  <c r="J68" i="4"/>
  <c r="H23" i="4"/>
  <c r="H65" i="4" l="1"/>
  <c r="L21" i="4"/>
  <c r="I21" i="4" l="1"/>
  <c r="O39" i="4" l="1"/>
  <c r="O38" i="4" s="1"/>
  <c r="P39" i="4"/>
  <c r="P38" i="4" s="1"/>
  <c r="M38" i="4"/>
  <c r="N39" i="4"/>
  <c r="N38" i="4" l="1"/>
  <c r="K39" i="4"/>
  <c r="E39" i="4"/>
  <c r="E38" i="4" s="1"/>
  <c r="H39" i="4"/>
  <c r="H38" i="4" s="1"/>
  <c r="I39" i="4"/>
  <c r="I38" i="4" s="1"/>
  <c r="K38" i="4" l="1"/>
  <c r="Q39" i="4"/>
  <c r="R39" i="4"/>
  <c r="R38" i="4"/>
  <c r="Q38" i="4" l="1"/>
  <c r="I24" i="4" l="1"/>
  <c r="I20" i="4" s="1"/>
  <c r="H20" i="4" l="1"/>
  <c r="E20" i="4"/>
  <c r="E68" i="4" s="1"/>
  <c r="O24" i="4"/>
  <c r="L24" i="4" l="1"/>
  <c r="L57" i="4"/>
  <c r="K57" i="4"/>
  <c r="N57" i="4"/>
  <c r="I59" i="4"/>
  <c r="I57" i="4" s="1"/>
  <c r="I68" i="4" s="1"/>
  <c r="O57" i="4"/>
  <c r="H57" i="4" l="1"/>
  <c r="H68" i="4" s="1"/>
  <c r="Q59" i="4"/>
  <c r="R59" i="4"/>
  <c r="P20" i="4" l="1"/>
  <c r="P68" i="4" s="1"/>
  <c r="O23" i="4"/>
  <c r="N20" i="4" l="1"/>
  <c r="O20" i="4"/>
  <c r="O68" i="4" s="1"/>
  <c r="N68" i="4" l="1"/>
  <c r="R68" i="4" s="1"/>
  <c r="R20" i="4"/>
  <c r="M20" i="4"/>
  <c r="M68" i="4" s="1"/>
  <c r="L23" i="4"/>
  <c r="L20" i="4" l="1"/>
  <c r="L68" i="4" s="1"/>
  <c r="K20" i="4"/>
  <c r="K68" i="4" l="1"/>
  <c r="Q68" i="4" s="1"/>
  <c r="Q20" i="4"/>
</calcChain>
</file>

<file path=xl/sharedStrings.xml><?xml version="1.0" encoding="utf-8"?>
<sst xmlns="http://schemas.openxmlformats.org/spreadsheetml/2006/main" count="286" uniqueCount="150">
  <si>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</si>
  <si>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</si>
  <si>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</si>
  <si>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</si>
  <si>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</si>
  <si>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</si>
  <si>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</si>
  <si>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</si>
  <si>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</si>
  <si>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</si>
  <si>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</si>
  <si>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</si>
  <si>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</si>
  <si>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</si>
  <si>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</si>
  <si>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</si>
  <si>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</si>
  <si>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</si>
  <si>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</si>
  <si>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</si>
  <si>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</si>
  <si>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</si>
  <si>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</si>
  <si>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</si>
  <si>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</si>
  <si>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</si>
  <si>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</si>
  <si>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</si>
  <si>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</si>
  <si>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</si>
  <si>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</si>
  <si>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</si>
  <si>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</si>
  <si>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</si>
  <si>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</si>
  <si>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</si>
  <si>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</si>
  <si>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</si>
  <si>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</si>
  <si>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</si>
  <si>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</si>
  <si>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</si>
  <si>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</si>
  <si>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</si>
  <si>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</si>
  <si>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</si>
  <si>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</si>
  <si>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</si>
  <si>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</si>
  <si>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</si>
  <si>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</si>
  <si>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</si>
  <si>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</si>
  <si>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</si>
  <si>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</si>
  <si>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</si>
  <si>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</si>
  <si>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</si>
  <si>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</si>
  <si>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</si>
  <si>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</si>
  <si>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</si>
  <si>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</si>
  <si>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</si>
  <si>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МК №01-15-40/20 от 25.05.2020 (на 2020 год - 2017054,28; на 2021 го- 3998302,85, на 2022 год-2005119,04)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</si>
  <si>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</si>
  <si>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</si>
  <si>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</si>
  <si>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</si>
  <si>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</si>
  <si>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</si>
  <si>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</si>
  <si>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</si>
  <si>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</si>
  <si>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</si>
  <si>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</si>
  <si>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</si>
  <si>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</si>
  <si>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</si>
  <si>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</si>
  <si>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</si>
  <si>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</si>
  <si>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</si>
  <si>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</si>
  <si>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</si>
  <si>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</si>
  <si>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</si>
  <si>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</si>
  <si>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</si>
  <si>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</si>
  <si>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</si>
  <si>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</si>
  <si>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6.2.</t>
  </si>
  <si>
    <t>8</t>
  </si>
  <si>
    <t>8.1.</t>
  </si>
  <si>
    <t>11</t>
  </si>
  <si>
    <t>11.1.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</si>
  <si>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</si>
  <si>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План на 2022 год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</si>
  <si>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</si>
  <si>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</si>
  <si>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</si>
  <si>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</si>
  <si>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</si>
  <si>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</si>
  <si>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</si>
  <si>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</si>
  <si>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</si>
  <si>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</si>
  <si>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</si>
  <si>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</si>
  <si>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</si>
  <si>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</si>
  <si>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</si>
  <si>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</si>
  <si>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</si>
  <si>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</si>
  <si>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</si>
  <si>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</si>
  <si>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</si>
  <si>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</si>
  <si>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>Подсыпка щебнем автомобильной дороги общего пользования местного значения "п.Хонгурей-причал</t>
  </si>
  <si>
    <t>Ремонт участка дороги длинной 438 м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</si>
  <si>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«ул. Пролетарская, д. 10 – ул. Оленная, д. 1» протяженностью 460 м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</si>
  <si>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</si>
  <si>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</si>
  <si>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 xml:space="preserve">Поставка пассажирского судна КС </t>
  </si>
  <si>
    <t>Приобретение автомобиля для МП ЗР «СТК»</t>
  </si>
  <si>
    <t>8.2.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</si>
  <si>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</si>
  <si>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№  0184300000422000030 от 04.04.2022</t>
  </si>
  <si>
    <t>ООО "КРАСТ"</t>
  </si>
  <si>
    <t>0184300000422000010 от 22.02.2022</t>
  </si>
  <si>
    <t>ООО "АВТОРЕСУРС"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</si>
  <si>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</si>
  <si>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</si>
  <si>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от 30.03.2022№ 01-15-23/22</t>
  </si>
  <si>
    <t>с 01.06.2022 по 31.05.2024</t>
  </si>
  <si>
    <t>Договор поставки от 07.04.2022 № 13/04/07</t>
  </si>
  <si>
    <t>ООО «Пожрезерв»</t>
  </si>
  <si>
    <t>по состоянию на 01 октября 2022 года (с начала года нарастающим итогом)</t>
  </si>
  <si>
    <t>План на 01.10.2022</t>
  </si>
  <si>
    <t>по состоянию на 01 октября 2022  года (с начала года нарастающим итогом)</t>
  </si>
  <si>
    <t>Отсыпка щебнем по периметру вертолетной площадки в с. Шойна Сельского поселения «Шоинский сельсовет» ЗР НАО</t>
  </si>
  <si>
    <t>11.2.</t>
  </si>
  <si>
    <t>Обустройство проезда в районе от ул. Армейской до сельского кладбища п. Индига МО «Тиманский сельсовет» НАО</t>
  </si>
  <si>
    <t>ООО "АВТОМАРКЕТ"</t>
  </si>
  <si>
    <t>МК № 0184300000422000134 от 04.07.2022</t>
  </si>
  <si>
    <t>№ 65/ст -2022 от 10.08.2022</t>
  </si>
  <si>
    <t>МП ЗР "СЖКС"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</si>
</sst>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  <numFmt numFmtId="169" formatCode="#,##0.0\ _₽"/>
    <numFmt numFmtId="170" formatCode="_-* #,##0.0_р_._-;\-* #,##0.0_р_._-;_-* &quot;-&quot;??_р_.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6" fillId="0" borderId="0" xfId="0" applyFont="1"/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6" fillId="2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0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7" fontId="8" fillId="0" borderId="1" xfId="6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9" fontId="10" fillId="2" borderId="1" xfId="0" applyNumberFormat="1" applyFont="1" applyFill="1" applyBorder="1" applyAlignment="1">
      <alignment horizont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7" fontId="6" fillId="2" borderId="1" xfId="6" applyNumberFormat="1" applyFont="1" applyFill="1" applyBorder="1" applyAlignment="1">
      <alignment horizontal="center" vertical="center" wrapText="1"/>
    </xf>
    <xf numFmtId="169" fontId="10" fillId="2" borderId="1" xfId="0" applyNumberFormat="1" applyFont="1" applyFill="1" applyBorder="1" applyAlignment="1">
      <alignment horizontal="center" vertical="center" wrapText="1"/>
    </xf>
    <xf numFmtId="169" fontId="6" fillId="2" borderId="1" xfId="2" applyNumberFormat="1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9" fontId="8" fillId="2" borderId="1" xfId="2" applyNumberFormat="1" applyFont="1" applyFill="1" applyBorder="1" applyAlignment="1">
      <alignment horizontal="center" vertical="center" wrapText="1"/>
    </xf>
    <xf numFmtId="167" fontId="8" fillId="2" borderId="1" xfId="6" applyNumberFormat="1" applyFont="1" applyFill="1" applyBorder="1" applyAlignment="1">
      <alignment horizontal="center" vertical="center" wrapText="1"/>
    </xf>
    <xf numFmtId="171" fontId="10" fillId="2" borderId="1" xfId="0" applyNumberFormat="1" applyFont="1" applyFill="1" applyBorder="1" applyAlignment="1">
      <alignment horizontal="center" vertical="center" wrapText="1"/>
    </xf>
    <xf numFmtId="171" fontId="6" fillId="2" borderId="1" xfId="7" applyNumberFormat="1" applyFont="1" applyFill="1" applyBorder="1" applyAlignment="1">
      <alignment horizontal="center" vertical="center" wrapText="1"/>
    </xf>
    <xf numFmtId="167" fontId="6" fillId="2" borderId="1" xfId="2" applyNumberFormat="1" applyFont="1" applyFill="1" applyBorder="1" applyAlignment="1">
      <alignment horizontal="center" vertical="center" wrapText="1"/>
    </xf>
    <xf numFmtId="169" fontId="12" fillId="2" borderId="1" xfId="0" applyNumberFormat="1" applyFont="1" applyFill="1" applyBorder="1" applyAlignment="1">
      <alignment horizontal="center" vertical="center" wrapText="1"/>
    </xf>
    <xf numFmtId="167" fontId="8" fillId="2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9" fontId="6" fillId="2" borderId="1" xfId="6" applyFont="1" applyFill="1" applyBorder="1" applyAlignment="1">
      <alignment horizontal="center" vertical="center" wrapText="1"/>
    </xf>
    <xf numFmtId="169" fontId="11" fillId="2" borderId="1" xfId="0" applyNumberFormat="1" applyFont="1" applyFill="1" applyBorder="1" applyAlignment="1">
      <alignment horizontal="center" vertical="center" wrapText="1"/>
    </xf>
    <xf numFmtId="168" fontId="6" fillId="2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8" fillId="2" borderId="1" xfId="0" applyFont="1" applyFill="1" applyBorder="1"/>
    <xf numFmtId="169" fontId="8" fillId="2" borderId="1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03"/>
  <sheetViews>
    <sheetView tabSelected="1" view="pageBreakPreview" zoomScale="90" zoomScaleNormal="70" zoomScaleSheetLayoutView="90" workbookViewId="0">
      <pane xSplit="4" ySplit="5" topLeftCell="E57" activePane="bottomRight" state="frozen"/>
      <selection pane="topRight"/>
      <selection pane="bottomLeft"/>
      <selection pane="bottomRight" activeCell="F68" sqref="F68"/>
    </sheetView>
  </sheetViews>
  <sheetFormatPr defaultRowHeight="15.75" x14ac:dyDescent="0.25"/>
  <cols>
    <col min="1" max="1" width="7.5703125" style="7" customWidth="1"/>
    <col min="2" max="2" width="45.140625" style="3" customWidth="1"/>
    <col min="3" max="3" width="24.7109375" style="3" customWidth="1"/>
    <col min="4" max="4" width="23.5703125" style="3" customWidth="1"/>
    <col min="5" max="7" width="16.85546875" style="3" customWidth="1"/>
    <col min="8" max="8" width="16.7109375" style="14" customWidth="1"/>
    <col min="9" max="9" width="0.5703125" style="14" hidden="1" customWidth="1"/>
    <col min="10" max="10" width="16.85546875" style="14" customWidth="1"/>
    <col min="11" max="11" width="14.85546875" style="15" customWidth="1"/>
    <col min="12" max="12" width="15.28515625" style="15" hidden="1" customWidth="1"/>
    <col min="13" max="13" width="16.42578125" style="15" customWidth="1"/>
    <col min="14" max="14" width="16" style="9" customWidth="1"/>
    <col min="15" max="15" width="15.140625" style="9" hidden="1" customWidth="1"/>
    <col min="16" max="16" width="14.85546875" style="9" customWidth="1"/>
    <col min="17" max="17" width="26" style="9" customWidth="1"/>
    <col min="18" max="18" width="26.140625" style="9" customWidth="1"/>
    <col min="19" max="16384" width="9.140625" style="3"/>
  </cols>
  <sheetData>
    <row r="1" spans="1:19" ht="27.75" customHeight="1" x14ac:dyDescent="0.25">
      <c r="A1" s="90" t="s">
        <v>97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9" ht="25.5" customHeight="1" x14ac:dyDescent="0.25">
      <c r="A2" s="91" t="s">
        <v>140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</row>
    <row r="3" spans="1:19" s="8" customFormat="1" ht="27" customHeight="1" x14ac:dyDescent="0.25">
      <c r="A3" s="91" t="s">
        <v>8</v>
      </c>
      <c r="B3" s="91" t="s">
        <v>6</v>
      </c>
      <c r="C3" s="91" t="s">
        <v>2</v>
      </c>
      <c r="D3" s="91" t="s">
        <v>7</v>
      </c>
      <c r="E3" s="91" t="s">
        <v>98</v>
      </c>
      <c r="F3" s="91"/>
      <c r="G3" s="91"/>
      <c r="H3" s="91" t="s">
        <v>141</v>
      </c>
      <c r="I3" s="91"/>
      <c r="J3" s="91"/>
      <c r="K3" s="91" t="s">
        <v>3</v>
      </c>
      <c r="L3" s="91"/>
      <c r="M3" s="91"/>
      <c r="N3" s="91" t="s">
        <v>4</v>
      </c>
      <c r="O3" s="91"/>
      <c r="P3" s="91"/>
      <c r="Q3" s="91" t="s">
        <v>134</v>
      </c>
      <c r="R3" s="91" t="s">
        <v>135</v>
      </c>
    </row>
    <row r="4" spans="1:19" s="8" customFormat="1" ht="66.75" customHeight="1" x14ac:dyDescent="0.25">
      <c r="A4" s="91"/>
      <c r="B4" s="91"/>
      <c r="C4" s="91"/>
      <c r="D4" s="91"/>
      <c r="E4" s="39" t="s">
        <v>0</v>
      </c>
      <c r="F4" s="39" t="s">
        <v>5</v>
      </c>
      <c r="G4" s="39" t="s">
        <v>54</v>
      </c>
      <c r="H4" s="39" t="s">
        <v>0</v>
      </c>
      <c r="I4" s="39" t="s">
        <v>5</v>
      </c>
      <c r="J4" s="39" t="str">
        <f>G4</f>
        <v>районный бюджет</v>
      </c>
      <c r="K4" s="39" t="s">
        <v>0</v>
      </c>
      <c r="L4" s="39" t="s">
        <v>5</v>
      </c>
      <c r="M4" s="39" t="str">
        <f>J4</f>
        <v>районный бюджет</v>
      </c>
      <c r="N4" s="39" t="s">
        <v>0</v>
      </c>
      <c r="O4" s="39" t="s">
        <v>5</v>
      </c>
      <c r="P4" s="39" t="str">
        <f>M4</f>
        <v>районный бюджет</v>
      </c>
      <c r="Q4" s="91"/>
      <c r="R4" s="91"/>
    </row>
    <row r="5" spans="1:19" s="8" customFormat="1" x14ac:dyDescent="0.25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6</v>
      </c>
      <c r="H5" s="39">
        <v>7</v>
      </c>
      <c r="I5" s="39">
        <v>9</v>
      </c>
      <c r="J5" s="39">
        <v>8</v>
      </c>
      <c r="K5" s="39">
        <v>9</v>
      </c>
      <c r="L5" s="39">
        <v>12</v>
      </c>
      <c r="M5" s="39">
        <v>10</v>
      </c>
      <c r="N5" s="39">
        <v>11</v>
      </c>
      <c r="O5" s="39">
        <v>15</v>
      </c>
      <c r="P5" s="39">
        <v>12</v>
      </c>
      <c r="Q5" s="39">
        <v>13</v>
      </c>
      <c r="R5" s="39">
        <v>14</v>
      </c>
    </row>
    <row r="6" spans="1:19" s="8" customFormat="1" ht="27" customHeight="1" x14ac:dyDescent="0.25">
      <c r="A6" s="42" t="s">
        <v>26</v>
      </c>
      <c r="B6" s="93" t="s">
        <v>10</v>
      </c>
      <c r="C6" s="93"/>
      <c r="D6" s="93"/>
      <c r="E6" s="43">
        <f>SUM(E7:E19)</f>
        <v>3048.9</v>
      </c>
      <c r="F6" s="43">
        <f t="shared" ref="F6" si="0">SUM(F7:F19)</f>
        <v>0</v>
      </c>
      <c r="G6" s="43">
        <f>SUM(G7:G19)</f>
        <v>3048.9</v>
      </c>
      <c r="H6" s="43">
        <f t="shared" ref="H6:P6" si="1">SUM(H7:H19)</f>
        <v>1945.1000000000004</v>
      </c>
      <c r="I6" s="43">
        <f t="shared" si="1"/>
        <v>0</v>
      </c>
      <c r="J6" s="43">
        <f t="shared" si="1"/>
        <v>1945.1000000000004</v>
      </c>
      <c r="K6" s="43">
        <f t="shared" si="1"/>
        <v>1764.7567200000001</v>
      </c>
      <c r="L6" s="43">
        <f t="shared" si="1"/>
        <v>0</v>
      </c>
      <c r="M6" s="43">
        <f t="shared" si="1"/>
        <v>1764.7567200000001</v>
      </c>
      <c r="N6" s="43">
        <f t="shared" si="1"/>
        <v>1764.7567200000001</v>
      </c>
      <c r="O6" s="43">
        <f t="shared" si="1"/>
        <v>0</v>
      </c>
      <c r="P6" s="43">
        <f t="shared" si="1"/>
        <v>1764.7567200000001</v>
      </c>
      <c r="Q6" s="44">
        <f>K6/H6</f>
        <v>0.90728328620636456</v>
      </c>
      <c r="R6" s="44">
        <f>N6/H6</f>
        <v>0.90728328620636456</v>
      </c>
    </row>
    <row r="7" spans="1:19" s="8" customFormat="1" ht="31.5" x14ac:dyDescent="0.25">
      <c r="A7" s="45" t="s">
        <v>38</v>
      </c>
      <c r="B7" s="69" t="s">
        <v>99</v>
      </c>
      <c r="C7" s="32" t="s">
        <v>11</v>
      </c>
      <c r="D7" s="32" t="s">
        <v>9</v>
      </c>
      <c r="E7" s="46">
        <f>F7+G7</f>
        <v>54.4</v>
      </c>
      <c r="F7" s="47">
        <v>0</v>
      </c>
      <c r="G7" s="28">
        <v>54.4</v>
      </c>
      <c r="H7" s="47">
        <f>J7</f>
        <v>23.2</v>
      </c>
      <c r="I7" s="47">
        <v>0</v>
      </c>
      <c r="J7" s="47">
        <v>23.2</v>
      </c>
      <c r="K7" s="47">
        <f>M7</f>
        <v>23.19575</v>
      </c>
      <c r="L7" s="47">
        <v>0</v>
      </c>
      <c r="M7" s="47">
        <v>23.19575</v>
      </c>
      <c r="N7" s="47">
        <f>P7</f>
        <v>23.19575</v>
      </c>
      <c r="O7" s="47">
        <v>0</v>
      </c>
      <c r="P7" s="47">
        <f>M7</f>
        <v>23.19575</v>
      </c>
      <c r="Q7" s="48">
        <f t="shared" ref="Q7" si="2">K7/H7</f>
        <v>0.99981681034482761</v>
      </c>
      <c r="R7" s="48">
        <f t="shared" ref="R7" si="3">N7/H7</f>
        <v>0.99981681034482761</v>
      </c>
      <c r="S7" s="27"/>
    </row>
    <row r="8" spans="1:19" s="8" customFormat="1" ht="31.5" x14ac:dyDescent="0.25">
      <c r="A8" s="45" t="s">
        <v>39</v>
      </c>
      <c r="B8" s="69" t="s">
        <v>100</v>
      </c>
      <c r="C8" s="32" t="s">
        <v>11</v>
      </c>
      <c r="D8" s="32" t="s">
        <v>9</v>
      </c>
      <c r="E8" s="46">
        <f>F8+G8</f>
        <v>170.1</v>
      </c>
      <c r="F8" s="47">
        <v>0</v>
      </c>
      <c r="G8" s="28">
        <v>170.1</v>
      </c>
      <c r="H8" s="49">
        <f>I8+J8</f>
        <v>103.4</v>
      </c>
      <c r="I8" s="47">
        <v>0</v>
      </c>
      <c r="J8" s="50">
        <v>103.4</v>
      </c>
      <c r="K8" s="47">
        <f t="shared" ref="K8:K19" si="4">M8</f>
        <v>103.21733</v>
      </c>
      <c r="L8" s="47">
        <v>0</v>
      </c>
      <c r="M8" s="47">
        <v>103.21733</v>
      </c>
      <c r="N8" s="47">
        <f t="shared" ref="N8:N19" si="5">P8</f>
        <v>103.21733</v>
      </c>
      <c r="O8" s="47">
        <v>0</v>
      </c>
      <c r="P8" s="47">
        <f t="shared" ref="P8:P19" si="6">M8</f>
        <v>103.21733</v>
      </c>
      <c r="Q8" s="48">
        <f t="shared" ref="Q8:Q19" si="7">K8/H8</f>
        <v>0.99823336557059961</v>
      </c>
      <c r="R8" s="48">
        <f t="shared" ref="R8:R19" si="8">N8/H8</f>
        <v>0.99823336557059961</v>
      </c>
      <c r="S8" s="27"/>
    </row>
    <row r="9" spans="1:19" s="8" customFormat="1" ht="31.5" x14ac:dyDescent="0.25">
      <c r="A9" s="45" t="s">
        <v>40</v>
      </c>
      <c r="B9" s="69" t="s">
        <v>101</v>
      </c>
      <c r="C9" s="32" t="s">
        <v>11</v>
      </c>
      <c r="D9" s="32" t="s">
        <v>9</v>
      </c>
      <c r="E9" s="46">
        <f t="shared" ref="E9:E19" si="9">F9+G9</f>
        <v>24.3</v>
      </c>
      <c r="F9" s="47">
        <v>0</v>
      </c>
      <c r="G9" s="28">
        <v>24.3</v>
      </c>
      <c r="H9" s="49">
        <f t="shared" ref="H9:H19" si="10">I9+J9</f>
        <v>16.600000000000001</v>
      </c>
      <c r="I9" s="47">
        <v>0</v>
      </c>
      <c r="J9" s="50">
        <v>16.600000000000001</v>
      </c>
      <c r="K9" s="47">
        <f t="shared" si="4"/>
        <v>3.0267600000000003</v>
      </c>
      <c r="L9" s="47">
        <v>0</v>
      </c>
      <c r="M9" s="51">
        <v>3.0267600000000003</v>
      </c>
      <c r="N9" s="47">
        <f t="shared" si="5"/>
        <v>3.0267600000000003</v>
      </c>
      <c r="O9" s="47">
        <v>0</v>
      </c>
      <c r="P9" s="47">
        <f t="shared" si="6"/>
        <v>3.0267600000000003</v>
      </c>
      <c r="Q9" s="48">
        <f t="shared" si="7"/>
        <v>0.18233493975903614</v>
      </c>
      <c r="R9" s="48">
        <f t="shared" si="8"/>
        <v>0.18233493975903614</v>
      </c>
      <c r="S9" s="27"/>
    </row>
    <row r="10" spans="1:19" s="8" customFormat="1" ht="31.5" x14ac:dyDescent="0.25">
      <c r="A10" s="45" t="s">
        <v>41</v>
      </c>
      <c r="B10" s="69" t="s">
        <v>102</v>
      </c>
      <c r="C10" s="32" t="s">
        <v>11</v>
      </c>
      <c r="D10" s="32" t="s">
        <v>9</v>
      </c>
      <c r="E10" s="46">
        <f t="shared" si="9"/>
        <v>381.9</v>
      </c>
      <c r="F10" s="47">
        <v>0</v>
      </c>
      <c r="G10" s="28">
        <v>381.9</v>
      </c>
      <c r="H10" s="49">
        <f t="shared" si="10"/>
        <v>287.39999999999998</v>
      </c>
      <c r="I10" s="47">
        <v>0</v>
      </c>
      <c r="J10" s="50">
        <v>287.39999999999998</v>
      </c>
      <c r="K10" s="47">
        <f t="shared" si="4"/>
        <v>287.26319999999998</v>
      </c>
      <c r="L10" s="47">
        <v>0</v>
      </c>
      <c r="M10" s="51">
        <v>287.26319999999998</v>
      </c>
      <c r="N10" s="47">
        <f t="shared" si="5"/>
        <v>287.26319999999998</v>
      </c>
      <c r="O10" s="47">
        <v>0</v>
      </c>
      <c r="P10" s="47">
        <f t="shared" si="6"/>
        <v>287.26319999999998</v>
      </c>
      <c r="Q10" s="48">
        <f t="shared" si="7"/>
        <v>0.99952400835073074</v>
      </c>
      <c r="R10" s="48">
        <f t="shared" si="8"/>
        <v>0.99952400835073074</v>
      </c>
      <c r="S10" s="27"/>
    </row>
    <row r="11" spans="1:19" s="8" customFormat="1" ht="31.5" x14ac:dyDescent="0.25">
      <c r="A11" s="45" t="s">
        <v>42</v>
      </c>
      <c r="B11" s="69" t="s">
        <v>103</v>
      </c>
      <c r="C11" s="32" t="s">
        <v>11</v>
      </c>
      <c r="D11" s="32" t="s">
        <v>9</v>
      </c>
      <c r="E11" s="46">
        <f t="shared" si="9"/>
        <v>287</v>
      </c>
      <c r="F11" s="47">
        <v>0</v>
      </c>
      <c r="G11" s="52">
        <v>287</v>
      </c>
      <c r="H11" s="49">
        <f t="shared" si="10"/>
        <v>27.8</v>
      </c>
      <c r="I11" s="47">
        <v>0</v>
      </c>
      <c r="J11" s="47">
        <v>27.8</v>
      </c>
      <c r="K11" s="47">
        <f t="shared" si="4"/>
        <v>27.644249999999996</v>
      </c>
      <c r="L11" s="47">
        <v>0</v>
      </c>
      <c r="M11" s="47">
        <v>27.644249999999996</v>
      </c>
      <c r="N11" s="47">
        <f t="shared" si="5"/>
        <v>27.644249999999996</v>
      </c>
      <c r="O11" s="47">
        <v>0</v>
      </c>
      <c r="P11" s="47">
        <f t="shared" si="6"/>
        <v>27.644249999999996</v>
      </c>
      <c r="Q11" s="48">
        <f t="shared" si="7"/>
        <v>0.99439748201438827</v>
      </c>
      <c r="R11" s="48">
        <f t="shared" si="8"/>
        <v>0.99439748201438827</v>
      </c>
      <c r="S11" s="27"/>
    </row>
    <row r="12" spans="1:19" s="8" customFormat="1" ht="31.5" x14ac:dyDescent="0.25">
      <c r="A12" s="45" t="s">
        <v>43</v>
      </c>
      <c r="B12" s="69" t="s">
        <v>104</v>
      </c>
      <c r="C12" s="32" t="s">
        <v>11</v>
      </c>
      <c r="D12" s="32" t="s">
        <v>9</v>
      </c>
      <c r="E12" s="46">
        <f t="shared" si="9"/>
        <v>348</v>
      </c>
      <c r="F12" s="47">
        <v>0</v>
      </c>
      <c r="G12" s="52">
        <v>348</v>
      </c>
      <c r="H12" s="49">
        <f t="shared" si="10"/>
        <v>235.4</v>
      </c>
      <c r="I12" s="47">
        <v>0</v>
      </c>
      <c r="J12" s="50">
        <v>235.4</v>
      </c>
      <c r="K12" s="47">
        <f t="shared" si="4"/>
        <v>235.28426000000002</v>
      </c>
      <c r="L12" s="47">
        <v>0</v>
      </c>
      <c r="M12" s="51">
        <v>235.28426000000002</v>
      </c>
      <c r="N12" s="47">
        <f t="shared" si="5"/>
        <v>235.28426000000002</v>
      </c>
      <c r="O12" s="47">
        <v>0</v>
      </c>
      <c r="P12" s="47">
        <f t="shared" si="6"/>
        <v>235.28426000000002</v>
      </c>
      <c r="Q12" s="48">
        <f t="shared" si="7"/>
        <v>0.99950832625318609</v>
      </c>
      <c r="R12" s="48">
        <f t="shared" si="8"/>
        <v>0.99950832625318609</v>
      </c>
      <c r="S12" s="27"/>
    </row>
    <row r="13" spans="1:19" s="8" customFormat="1" ht="31.5" x14ac:dyDescent="0.25">
      <c r="A13" s="45" t="s">
        <v>44</v>
      </c>
      <c r="B13" s="69" t="s">
        <v>105</v>
      </c>
      <c r="C13" s="32" t="s">
        <v>11</v>
      </c>
      <c r="D13" s="32" t="s">
        <v>9</v>
      </c>
      <c r="E13" s="46">
        <f t="shared" si="9"/>
        <v>402</v>
      </c>
      <c r="F13" s="47">
        <v>0</v>
      </c>
      <c r="G13" s="52">
        <v>402</v>
      </c>
      <c r="H13" s="49">
        <f t="shared" si="10"/>
        <v>402</v>
      </c>
      <c r="I13" s="47">
        <v>0</v>
      </c>
      <c r="J13" s="50">
        <v>402</v>
      </c>
      <c r="K13" s="47">
        <f t="shared" si="4"/>
        <v>236.16541999999998</v>
      </c>
      <c r="L13" s="47">
        <v>0</v>
      </c>
      <c r="M13" s="51">
        <v>236.16541999999998</v>
      </c>
      <c r="N13" s="47">
        <f t="shared" si="5"/>
        <v>236.16541999999998</v>
      </c>
      <c r="O13" s="47">
        <v>0</v>
      </c>
      <c r="P13" s="47">
        <f t="shared" si="6"/>
        <v>236.16541999999998</v>
      </c>
      <c r="Q13" s="48">
        <f t="shared" si="7"/>
        <v>0.58747616915422884</v>
      </c>
      <c r="R13" s="48">
        <f t="shared" si="8"/>
        <v>0.58747616915422884</v>
      </c>
      <c r="S13" s="27"/>
    </row>
    <row r="14" spans="1:19" s="8" customFormat="1" ht="31.5" x14ac:dyDescent="0.25">
      <c r="A14" s="45" t="s">
        <v>45</v>
      </c>
      <c r="B14" s="69" t="s">
        <v>106</v>
      </c>
      <c r="C14" s="32" t="s">
        <v>11</v>
      </c>
      <c r="D14" s="32" t="s">
        <v>9</v>
      </c>
      <c r="E14" s="46">
        <f t="shared" si="9"/>
        <v>54.4</v>
      </c>
      <c r="F14" s="47">
        <v>0</v>
      </c>
      <c r="G14" s="28">
        <v>54.4</v>
      </c>
      <c r="H14" s="49">
        <f t="shared" si="10"/>
        <v>27.2</v>
      </c>
      <c r="I14" s="47">
        <v>0</v>
      </c>
      <c r="J14" s="47">
        <v>27.2</v>
      </c>
      <c r="K14" s="47">
        <f t="shared" si="4"/>
        <v>27.2</v>
      </c>
      <c r="L14" s="47">
        <v>0</v>
      </c>
      <c r="M14" s="47">
        <v>27.2</v>
      </c>
      <c r="N14" s="47">
        <f t="shared" si="5"/>
        <v>27.2</v>
      </c>
      <c r="O14" s="47">
        <v>0</v>
      </c>
      <c r="P14" s="47">
        <f t="shared" si="6"/>
        <v>27.2</v>
      </c>
      <c r="Q14" s="48">
        <f t="shared" si="7"/>
        <v>1</v>
      </c>
      <c r="R14" s="48">
        <f t="shared" si="8"/>
        <v>1</v>
      </c>
      <c r="S14" s="27"/>
    </row>
    <row r="15" spans="1:19" s="8" customFormat="1" ht="31.5" x14ac:dyDescent="0.25">
      <c r="A15" s="45" t="s">
        <v>46</v>
      </c>
      <c r="B15" s="69" t="s">
        <v>107</v>
      </c>
      <c r="C15" s="32" t="s">
        <v>11</v>
      </c>
      <c r="D15" s="32" t="s">
        <v>9</v>
      </c>
      <c r="E15" s="46">
        <f t="shared" si="9"/>
        <v>277.8</v>
      </c>
      <c r="F15" s="47">
        <v>0</v>
      </c>
      <c r="G15" s="28">
        <v>277.8</v>
      </c>
      <c r="H15" s="49">
        <f t="shared" si="10"/>
        <v>189.2</v>
      </c>
      <c r="I15" s="47">
        <v>0</v>
      </c>
      <c r="J15" s="50">
        <v>189.2</v>
      </c>
      <c r="K15" s="47">
        <f t="shared" si="4"/>
        <v>189.12474</v>
      </c>
      <c r="L15" s="47">
        <v>0</v>
      </c>
      <c r="M15" s="51">
        <v>189.12474</v>
      </c>
      <c r="N15" s="47">
        <f t="shared" si="5"/>
        <v>189.12474</v>
      </c>
      <c r="O15" s="47">
        <v>0</v>
      </c>
      <c r="P15" s="47">
        <f t="shared" si="6"/>
        <v>189.12474</v>
      </c>
      <c r="Q15" s="48">
        <f t="shared" si="7"/>
        <v>0.99960221987315023</v>
      </c>
      <c r="R15" s="48">
        <f t="shared" si="8"/>
        <v>0.99960221987315023</v>
      </c>
      <c r="S15" s="27"/>
    </row>
    <row r="16" spans="1:19" s="8" customFormat="1" ht="31.5" x14ac:dyDescent="0.25">
      <c r="A16" s="45" t="s">
        <v>47</v>
      </c>
      <c r="B16" s="69" t="s">
        <v>108</v>
      </c>
      <c r="C16" s="32" t="s">
        <v>11</v>
      </c>
      <c r="D16" s="32" t="s">
        <v>9</v>
      </c>
      <c r="E16" s="46">
        <f t="shared" si="9"/>
        <v>227</v>
      </c>
      <c r="F16" s="47">
        <v>0</v>
      </c>
      <c r="G16" s="52">
        <v>227</v>
      </c>
      <c r="H16" s="49">
        <f t="shared" si="10"/>
        <v>171.9</v>
      </c>
      <c r="I16" s="47">
        <v>0</v>
      </c>
      <c r="J16" s="50">
        <v>171.9</v>
      </c>
      <c r="K16" s="47">
        <f t="shared" si="4"/>
        <v>171.8</v>
      </c>
      <c r="L16" s="47">
        <v>0</v>
      </c>
      <c r="M16" s="51">
        <v>171.8</v>
      </c>
      <c r="N16" s="47">
        <f t="shared" si="5"/>
        <v>171.8</v>
      </c>
      <c r="O16" s="47">
        <v>0</v>
      </c>
      <c r="P16" s="47">
        <f t="shared" si="6"/>
        <v>171.8</v>
      </c>
      <c r="Q16" s="48">
        <f t="shared" si="7"/>
        <v>0.99941826643397325</v>
      </c>
      <c r="R16" s="48">
        <f t="shared" si="8"/>
        <v>0.99941826643397325</v>
      </c>
      <c r="S16" s="27"/>
    </row>
    <row r="17" spans="1:19" s="8" customFormat="1" ht="31.5" x14ac:dyDescent="0.25">
      <c r="A17" s="45" t="s">
        <v>48</v>
      </c>
      <c r="B17" s="69" t="s">
        <v>109</v>
      </c>
      <c r="C17" s="32" t="s">
        <v>11</v>
      </c>
      <c r="D17" s="32" t="s">
        <v>9</v>
      </c>
      <c r="E17" s="46">
        <f t="shared" si="9"/>
        <v>232.9</v>
      </c>
      <c r="F17" s="47">
        <v>0</v>
      </c>
      <c r="G17" s="28">
        <v>232.9</v>
      </c>
      <c r="H17" s="49">
        <f t="shared" si="10"/>
        <v>59.1</v>
      </c>
      <c r="I17" s="47">
        <v>0</v>
      </c>
      <c r="J17" s="50">
        <v>59.1</v>
      </c>
      <c r="K17" s="47">
        <f t="shared" si="4"/>
        <v>58.963000000000001</v>
      </c>
      <c r="L17" s="47">
        <v>0</v>
      </c>
      <c r="M17" s="47">
        <v>58.963000000000001</v>
      </c>
      <c r="N17" s="47">
        <f t="shared" si="5"/>
        <v>58.963000000000001</v>
      </c>
      <c r="O17" s="47">
        <v>0</v>
      </c>
      <c r="P17" s="47">
        <f t="shared" si="6"/>
        <v>58.963000000000001</v>
      </c>
      <c r="Q17" s="48">
        <f t="shared" si="7"/>
        <v>0.9976818950930626</v>
      </c>
      <c r="R17" s="48">
        <f t="shared" si="8"/>
        <v>0.9976818950930626</v>
      </c>
      <c r="S17" s="27"/>
    </row>
    <row r="18" spans="1:19" s="8" customFormat="1" ht="31.5" x14ac:dyDescent="0.25">
      <c r="A18" s="45" t="s">
        <v>49</v>
      </c>
      <c r="B18" s="69" t="s">
        <v>110</v>
      </c>
      <c r="C18" s="32" t="s">
        <v>11</v>
      </c>
      <c r="D18" s="32" t="s">
        <v>9</v>
      </c>
      <c r="E18" s="46">
        <f t="shared" si="9"/>
        <v>303.39999999999998</v>
      </c>
      <c r="F18" s="47">
        <v>0</v>
      </c>
      <c r="G18" s="28">
        <v>303.39999999999998</v>
      </c>
      <c r="H18" s="49">
        <f t="shared" si="10"/>
        <v>124.8</v>
      </c>
      <c r="I18" s="47">
        <v>0</v>
      </c>
      <c r="J18" s="50">
        <v>124.8</v>
      </c>
      <c r="K18" s="47">
        <f t="shared" si="4"/>
        <v>124.79607</v>
      </c>
      <c r="L18" s="47">
        <v>0</v>
      </c>
      <c r="M18" s="51">
        <v>124.79607</v>
      </c>
      <c r="N18" s="47">
        <f t="shared" si="5"/>
        <v>124.79607</v>
      </c>
      <c r="O18" s="47">
        <v>0</v>
      </c>
      <c r="P18" s="47">
        <f t="shared" si="6"/>
        <v>124.79607</v>
      </c>
      <c r="Q18" s="48">
        <f t="shared" si="7"/>
        <v>0.99996850961538464</v>
      </c>
      <c r="R18" s="48">
        <f t="shared" si="8"/>
        <v>0.99996850961538464</v>
      </c>
      <c r="S18" s="27"/>
    </row>
    <row r="19" spans="1:19" s="8" customFormat="1" ht="31.5" x14ac:dyDescent="0.25">
      <c r="A19" s="45" t="s">
        <v>50</v>
      </c>
      <c r="B19" s="69" t="s">
        <v>111</v>
      </c>
      <c r="C19" s="32" t="s">
        <v>11</v>
      </c>
      <c r="D19" s="32" t="s">
        <v>9</v>
      </c>
      <c r="E19" s="46">
        <f t="shared" si="9"/>
        <v>285.7</v>
      </c>
      <c r="F19" s="47">
        <v>0</v>
      </c>
      <c r="G19" s="28">
        <v>285.7</v>
      </c>
      <c r="H19" s="49">
        <f t="shared" si="10"/>
        <v>277.10000000000002</v>
      </c>
      <c r="I19" s="47">
        <v>0</v>
      </c>
      <c r="J19" s="50">
        <v>277.10000000000002</v>
      </c>
      <c r="K19" s="47">
        <f t="shared" si="4"/>
        <v>277.07594</v>
      </c>
      <c r="L19" s="47">
        <v>0</v>
      </c>
      <c r="M19" s="51">
        <v>277.07594</v>
      </c>
      <c r="N19" s="47">
        <f t="shared" si="5"/>
        <v>277.07594</v>
      </c>
      <c r="O19" s="47">
        <v>0</v>
      </c>
      <c r="P19" s="47">
        <f t="shared" si="6"/>
        <v>277.07594</v>
      </c>
      <c r="Q19" s="48">
        <f t="shared" si="7"/>
        <v>0.99991317214002162</v>
      </c>
      <c r="R19" s="48">
        <f t="shared" si="8"/>
        <v>0.99991317214002162</v>
      </c>
      <c r="S19" s="27"/>
    </row>
    <row r="20" spans="1:19" s="8" customFormat="1" ht="38.25" customHeight="1" x14ac:dyDescent="0.25">
      <c r="A20" s="42" t="s">
        <v>27</v>
      </c>
      <c r="B20" s="88" t="s">
        <v>12</v>
      </c>
      <c r="C20" s="88"/>
      <c r="D20" s="88"/>
      <c r="E20" s="53">
        <f>SUM(E21:E24)</f>
        <v>509.40000000000003</v>
      </c>
      <c r="F20" s="53">
        <f t="shared" ref="F20:P20" si="11">SUM(F21:F24)</f>
        <v>0</v>
      </c>
      <c r="G20" s="53">
        <f t="shared" si="11"/>
        <v>509.40000000000003</v>
      </c>
      <c r="H20" s="53">
        <f t="shared" si="11"/>
        <v>191.9</v>
      </c>
      <c r="I20" s="53">
        <f t="shared" si="11"/>
        <v>306.41559999999998</v>
      </c>
      <c r="J20" s="53">
        <f t="shared" si="11"/>
        <v>191.9</v>
      </c>
      <c r="K20" s="53">
        <f t="shared" si="11"/>
        <v>191.7055</v>
      </c>
      <c r="L20" s="53">
        <f t="shared" si="11"/>
        <v>383.411</v>
      </c>
      <c r="M20" s="53">
        <f t="shared" si="11"/>
        <v>191.7055</v>
      </c>
      <c r="N20" s="53">
        <f t="shared" si="11"/>
        <v>191.7055</v>
      </c>
      <c r="O20" s="53">
        <f t="shared" si="11"/>
        <v>195.70490126331723</v>
      </c>
      <c r="P20" s="53">
        <f t="shared" si="11"/>
        <v>191.7055</v>
      </c>
      <c r="Q20" s="54">
        <f>K20/H20</f>
        <v>0.9989864512767066</v>
      </c>
      <c r="R20" s="54">
        <f>N20/H20</f>
        <v>0.9989864512767066</v>
      </c>
      <c r="S20" s="27"/>
    </row>
    <row r="21" spans="1:19" s="8" customFormat="1" ht="31.5" x14ac:dyDescent="0.25">
      <c r="A21" s="45" t="s">
        <v>34</v>
      </c>
      <c r="B21" s="69" t="s">
        <v>113</v>
      </c>
      <c r="C21" s="32" t="s">
        <v>11</v>
      </c>
      <c r="D21" s="32" t="s">
        <v>9</v>
      </c>
      <c r="E21" s="49">
        <f>SUM(F21:G21)</f>
        <v>68.3</v>
      </c>
      <c r="F21" s="47">
        <v>0</v>
      </c>
      <c r="G21" s="28">
        <v>68.3</v>
      </c>
      <c r="H21" s="55">
        <f>J21</f>
        <v>34.200000000000003</v>
      </c>
      <c r="I21" s="55">
        <f t="shared" ref="I21:I22" si="12">J21+K21</f>
        <v>68.349999999999994</v>
      </c>
      <c r="J21" s="55">
        <v>34.200000000000003</v>
      </c>
      <c r="K21" s="55">
        <f>M21</f>
        <v>34.15</v>
      </c>
      <c r="L21" s="55">
        <f t="shared" ref="L21:L23" si="13">M21+N21</f>
        <v>68.3</v>
      </c>
      <c r="M21" s="55">
        <v>34.15</v>
      </c>
      <c r="N21" s="55">
        <f>P21</f>
        <v>34.15</v>
      </c>
      <c r="O21" s="55">
        <f t="shared" ref="O21:O23" si="14">P21+Q21</f>
        <v>35.15</v>
      </c>
      <c r="P21" s="56">
        <v>34.15</v>
      </c>
      <c r="Q21" s="57">
        <v>1</v>
      </c>
      <c r="R21" s="57">
        <v>1</v>
      </c>
      <c r="S21" s="27"/>
    </row>
    <row r="22" spans="1:19" s="8" customFormat="1" ht="31.5" x14ac:dyDescent="0.25">
      <c r="A22" s="45" t="s">
        <v>35</v>
      </c>
      <c r="B22" s="69" t="s">
        <v>99</v>
      </c>
      <c r="C22" s="32" t="s">
        <v>11</v>
      </c>
      <c r="D22" s="32" t="s">
        <v>9</v>
      </c>
      <c r="E22" s="49">
        <f t="shared" ref="E22:E24" si="15">SUM(F22:G22)</f>
        <v>60.6</v>
      </c>
      <c r="F22" s="47">
        <v>0</v>
      </c>
      <c r="G22" s="28">
        <v>60.6</v>
      </c>
      <c r="H22" s="55">
        <v>44.5</v>
      </c>
      <c r="I22" s="55">
        <f t="shared" si="12"/>
        <v>88.984999999999999</v>
      </c>
      <c r="J22" s="55">
        <v>44.5</v>
      </c>
      <c r="K22" s="55">
        <f>M22</f>
        <v>44.484999999999999</v>
      </c>
      <c r="L22" s="55">
        <f t="shared" si="13"/>
        <v>88.97</v>
      </c>
      <c r="M22" s="55">
        <v>44.484999999999999</v>
      </c>
      <c r="N22" s="55">
        <f>P22</f>
        <v>44.484999999999999</v>
      </c>
      <c r="O22" s="55">
        <f t="shared" si="14"/>
        <v>45.484662921348317</v>
      </c>
      <c r="P22" s="56">
        <v>44.484999999999999</v>
      </c>
      <c r="Q22" s="57">
        <f t="shared" ref="Q22" si="16">M22/J22</f>
        <v>0.99966292134831458</v>
      </c>
      <c r="R22" s="57">
        <f>P22/J22</f>
        <v>0.99966292134831458</v>
      </c>
      <c r="S22" s="27"/>
    </row>
    <row r="23" spans="1:19" s="8" customFormat="1" ht="34.5" customHeight="1" x14ac:dyDescent="0.25">
      <c r="A23" s="45" t="s">
        <v>36</v>
      </c>
      <c r="B23" s="69" t="s">
        <v>106</v>
      </c>
      <c r="C23" s="32" t="s">
        <v>11</v>
      </c>
      <c r="D23" s="32" t="s">
        <v>9</v>
      </c>
      <c r="E23" s="49">
        <f t="shared" si="15"/>
        <v>133.69999999999999</v>
      </c>
      <c r="F23" s="47">
        <v>0</v>
      </c>
      <c r="G23" s="28">
        <v>133.69999999999999</v>
      </c>
      <c r="H23" s="49">
        <f t="shared" ref="H23" si="17">I23+J23</f>
        <v>38.6</v>
      </c>
      <c r="I23" s="49">
        <v>0</v>
      </c>
      <c r="J23" s="49">
        <v>38.6</v>
      </c>
      <c r="K23" s="55">
        <f>M23</f>
        <v>38.5899</v>
      </c>
      <c r="L23" s="49">
        <f t="shared" si="13"/>
        <v>77.1798</v>
      </c>
      <c r="M23" s="49">
        <v>38.5899</v>
      </c>
      <c r="N23" s="55">
        <f>P23</f>
        <v>38.5899</v>
      </c>
      <c r="O23" s="49">
        <f t="shared" si="14"/>
        <v>39.589638341968914</v>
      </c>
      <c r="P23" s="56">
        <v>38.5899</v>
      </c>
      <c r="Q23" s="57">
        <f>M23/J23</f>
        <v>0.99973834196891187</v>
      </c>
      <c r="R23" s="57">
        <f>P23/J23</f>
        <v>0.99973834196891187</v>
      </c>
      <c r="S23" s="27"/>
    </row>
    <row r="24" spans="1:19" s="8" customFormat="1" ht="34.5" customHeight="1" x14ac:dyDescent="0.25">
      <c r="A24" s="45" t="s">
        <v>112</v>
      </c>
      <c r="B24" s="69" t="s">
        <v>114</v>
      </c>
      <c r="C24" s="32" t="s">
        <v>11</v>
      </c>
      <c r="D24" s="32" t="s">
        <v>9</v>
      </c>
      <c r="E24" s="49">
        <f t="shared" si="15"/>
        <v>246.8</v>
      </c>
      <c r="F24" s="47">
        <v>0</v>
      </c>
      <c r="G24" s="28">
        <v>246.8</v>
      </c>
      <c r="H24" s="49">
        <f>J24</f>
        <v>74.599999999999994</v>
      </c>
      <c r="I24" s="49">
        <f t="shared" ref="I24" si="18">J24+K24</f>
        <v>149.0806</v>
      </c>
      <c r="J24" s="49">
        <v>74.599999999999994</v>
      </c>
      <c r="K24" s="49">
        <f>M24</f>
        <v>74.48060000000001</v>
      </c>
      <c r="L24" s="49">
        <f t="shared" ref="L24" si="19">M24+N24</f>
        <v>148.96120000000002</v>
      </c>
      <c r="M24" s="49">
        <v>74.48060000000001</v>
      </c>
      <c r="N24" s="49">
        <f>P24</f>
        <v>74.48060000000001</v>
      </c>
      <c r="O24" s="49">
        <f t="shared" ref="O24" si="20">P24+Q24</f>
        <v>75.48060000000001</v>
      </c>
      <c r="P24" s="56">
        <v>74.48060000000001</v>
      </c>
      <c r="Q24" s="48">
        <v>1</v>
      </c>
      <c r="R24" s="48">
        <v>1</v>
      </c>
      <c r="S24" s="27"/>
    </row>
    <row r="25" spans="1:19" s="8" customFormat="1" ht="36.75" customHeight="1" x14ac:dyDescent="0.25">
      <c r="A25" s="45" t="s">
        <v>65</v>
      </c>
      <c r="B25" s="88" t="s">
        <v>55</v>
      </c>
      <c r="C25" s="88"/>
      <c r="D25" s="88"/>
      <c r="E25" s="58">
        <f>SUM(E26:E37)</f>
        <v>1607</v>
      </c>
      <c r="F25" s="58">
        <f t="shared" ref="F25" si="21">SUM(F26:F37)</f>
        <v>0</v>
      </c>
      <c r="G25" s="58">
        <f>SUM(G26:G37)</f>
        <v>1607</v>
      </c>
      <c r="H25" s="58">
        <f t="shared" ref="H25:P25" si="22">SUM(H26:H37)</f>
        <v>845.7</v>
      </c>
      <c r="I25" s="58">
        <f t="shared" si="22"/>
        <v>0</v>
      </c>
      <c r="J25" s="58">
        <f t="shared" si="22"/>
        <v>845.7</v>
      </c>
      <c r="K25" s="58">
        <f t="shared" si="22"/>
        <v>845.4</v>
      </c>
      <c r="L25" s="58">
        <f t="shared" si="22"/>
        <v>0</v>
      </c>
      <c r="M25" s="58">
        <f>SUM(M26:M37)</f>
        <v>845.4</v>
      </c>
      <c r="N25" s="58">
        <f t="shared" si="22"/>
        <v>845.4</v>
      </c>
      <c r="O25" s="58">
        <f t="shared" si="22"/>
        <v>0</v>
      </c>
      <c r="P25" s="58">
        <f t="shared" si="22"/>
        <v>845.4</v>
      </c>
      <c r="Q25" s="59">
        <f>K25/H25</f>
        <v>0.99964526427811273</v>
      </c>
      <c r="R25" s="59">
        <f>N25/H25</f>
        <v>0.99964526427811273</v>
      </c>
      <c r="S25" s="27"/>
    </row>
    <row r="26" spans="1:19" s="8" customFormat="1" ht="30" customHeight="1" x14ac:dyDescent="0.25">
      <c r="A26" s="60" t="s">
        <v>66</v>
      </c>
      <c r="B26" s="70" t="s">
        <v>113</v>
      </c>
      <c r="C26" s="32" t="s">
        <v>11</v>
      </c>
      <c r="D26" s="32" t="s">
        <v>9</v>
      </c>
      <c r="E26" s="49">
        <f>F26+G26</f>
        <v>34</v>
      </c>
      <c r="F26" s="47">
        <v>0</v>
      </c>
      <c r="G26" s="29">
        <v>34</v>
      </c>
      <c r="H26" s="49">
        <f>I26+J26</f>
        <v>0</v>
      </c>
      <c r="I26" s="49">
        <v>0</v>
      </c>
      <c r="J26" s="49">
        <v>0</v>
      </c>
      <c r="K26" s="49">
        <f>L26+M26</f>
        <v>0</v>
      </c>
      <c r="L26" s="49">
        <v>0</v>
      </c>
      <c r="M26" s="49">
        <v>0</v>
      </c>
      <c r="N26" s="49">
        <f>O26+P26</f>
        <v>0</v>
      </c>
      <c r="O26" s="49">
        <v>0</v>
      </c>
      <c r="P26" s="49">
        <f>M26</f>
        <v>0</v>
      </c>
      <c r="Q26" s="57">
        <v>0</v>
      </c>
      <c r="R26" s="57">
        <v>0</v>
      </c>
      <c r="S26" s="27"/>
    </row>
    <row r="27" spans="1:19" s="8" customFormat="1" ht="28.5" customHeight="1" x14ac:dyDescent="0.25">
      <c r="A27" s="60" t="s">
        <v>67</v>
      </c>
      <c r="B27" s="69" t="s">
        <v>99</v>
      </c>
      <c r="C27" s="32" t="s">
        <v>11</v>
      </c>
      <c r="D27" s="32" t="s">
        <v>9</v>
      </c>
      <c r="E27" s="49">
        <f t="shared" ref="E27:E37" si="23">F27+G27</f>
        <v>125.7</v>
      </c>
      <c r="F27" s="47">
        <v>0</v>
      </c>
      <c r="G27" s="30">
        <v>125.7</v>
      </c>
      <c r="H27" s="49">
        <f t="shared" ref="H27:H37" si="24">I27+J27</f>
        <v>95.9</v>
      </c>
      <c r="I27" s="49">
        <v>0</v>
      </c>
      <c r="J27" s="49">
        <v>95.9</v>
      </c>
      <c r="K27" s="49">
        <f t="shared" ref="K27:K37" si="25">L27+M27</f>
        <v>95.8</v>
      </c>
      <c r="L27" s="49">
        <v>0</v>
      </c>
      <c r="M27" s="49">
        <v>95.8</v>
      </c>
      <c r="N27" s="49">
        <f t="shared" ref="N27:N37" si="26">O27+P27</f>
        <v>95.8</v>
      </c>
      <c r="O27" s="49">
        <v>0</v>
      </c>
      <c r="P27" s="49">
        <f t="shared" ref="P27:P37" si="27">M27</f>
        <v>95.8</v>
      </c>
      <c r="Q27" s="57">
        <f t="shared" ref="Q27:Q37" si="28">K27/H27</f>
        <v>0.9989572471324295</v>
      </c>
      <c r="R27" s="57">
        <f t="shared" ref="R27:R37" si="29">N27/H27</f>
        <v>0.9989572471324295</v>
      </c>
      <c r="S27" s="27"/>
    </row>
    <row r="28" spans="1:19" s="8" customFormat="1" ht="30" customHeight="1" x14ac:dyDescent="0.25">
      <c r="A28" s="60" t="s">
        <v>68</v>
      </c>
      <c r="B28" s="70" t="s">
        <v>100</v>
      </c>
      <c r="C28" s="32" t="s">
        <v>11</v>
      </c>
      <c r="D28" s="32" t="s">
        <v>9</v>
      </c>
      <c r="E28" s="49">
        <f t="shared" si="23"/>
        <v>142.4</v>
      </c>
      <c r="F28" s="47">
        <v>0</v>
      </c>
      <c r="G28" s="30">
        <v>142.4</v>
      </c>
      <c r="H28" s="49">
        <f t="shared" si="24"/>
        <v>0</v>
      </c>
      <c r="I28" s="49">
        <v>0</v>
      </c>
      <c r="J28" s="49">
        <v>0</v>
      </c>
      <c r="K28" s="49">
        <f t="shared" si="25"/>
        <v>0</v>
      </c>
      <c r="L28" s="49">
        <v>0</v>
      </c>
      <c r="M28" s="49">
        <v>0</v>
      </c>
      <c r="N28" s="49">
        <f t="shared" si="26"/>
        <v>0</v>
      </c>
      <c r="O28" s="49">
        <v>0</v>
      </c>
      <c r="P28" s="49">
        <f t="shared" si="27"/>
        <v>0</v>
      </c>
      <c r="Q28" s="57">
        <v>0</v>
      </c>
      <c r="R28" s="57">
        <v>0</v>
      </c>
      <c r="S28" s="27"/>
    </row>
    <row r="29" spans="1:19" s="8" customFormat="1" ht="28.5" customHeight="1" x14ac:dyDescent="0.25">
      <c r="A29" s="60" t="s">
        <v>69</v>
      </c>
      <c r="B29" s="70" t="s">
        <v>115</v>
      </c>
      <c r="C29" s="32" t="s">
        <v>11</v>
      </c>
      <c r="D29" s="32" t="s">
        <v>9</v>
      </c>
      <c r="E29" s="49">
        <f t="shared" si="23"/>
        <v>139.9</v>
      </c>
      <c r="F29" s="47">
        <v>0</v>
      </c>
      <c r="G29" s="30">
        <v>139.9</v>
      </c>
      <c r="H29" s="49">
        <f t="shared" si="24"/>
        <v>49.9</v>
      </c>
      <c r="I29" s="49">
        <v>0</v>
      </c>
      <c r="J29" s="49">
        <v>49.9</v>
      </c>
      <c r="K29" s="49">
        <f t="shared" si="25"/>
        <v>49.9</v>
      </c>
      <c r="L29" s="49">
        <v>0</v>
      </c>
      <c r="M29" s="49">
        <v>49.9</v>
      </c>
      <c r="N29" s="49">
        <f t="shared" si="26"/>
        <v>49.9</v>
      </c>
      <c r="O29" s="49">
        <v>0</v>
      </c>
      <c r="P29" s="49">
        <f t="shared" si="27"/>
        <v>49.9</v>
      </c>
      <c r="Q29" s="57">
        <f t="shared" si="28"/>
        <v>1</v>
      </c>
      <c r="R29" s="57">
        <f t="shared" si="29"/>
        <v>1</v>
      </c>
      <c r="S29" s="27"/>
    </row>
    <row r="30" spans="1:19" s="8" customFormat="1" ht="30" customHeight="1" x14ac:dyDescent="0.25">
      <c r="A30" s="60" t="s">
        <v>70</v>
      </c>
      <c r="B30" s="70" t="s">
        <v>103</v>
      </c>
      <c r="C30" s="32" t="s">
        <v>11</v>
      </c>
      <c r="D30" s="32" t="s">
        <v>9</v>
      </c>
      <c r="E30" s="49">
        <f t="shared" si="23"/>
        <v>23.1</v>
      </c>
      <c r="F30" s="47">
        <v>0</v>
      </c>
      <c r="G30" s="30">
        <v>23.1</v>
      </c>
      <c r="H30" s="49">
        <f t="shared" si="24"/>
        <v>0</v>
      </c>
      <c r="I30" s="49">
        <v>0</v>
      </c>
      <c r="J30" s="49">
        <v>0</v>
      </c>
      <c r="K30" s="49">
        <f t="shared" si="25"/>
        <v>0</v>
      </c>
      <c r="L30" s="49">
        <v>0</v>
      </c>
      <c r="M30" s="49">
        <v>0</v>
      </c>
      <c r="N30" s="49">
        <f t="shared" si="26"/>
        <v>0</v>
      </c>
      <c r="O30" s="49">
        <v>0</v>
      </c>
      <c r="P30" s="49">
        <f t="shared" si="27"/>
        <v>0</v>
      </c>
      <c r="Q30" s="57">
        <v>0</v>
      </c>
      <c r="R30" s="57">
        <v>0</v>
      </c>
      <c r="S30" s="27"/>
    </row>
    <row r="31" spans="1:19" s="8" customFormat="1" ht="28.5" customHeight="1" x14ac:dyDescent="0.25">
      <c r="A31" s="60" t="s">
        <v>71</v>
      </c>
      <c r="B31" s="71" t="s">
        <v>104</v>
      </c>
      <c r="C31" s="32" t="s">
        <v>11</v>
      </c>
      <c r="D31" s="32" t="s">
        <v>9</v>
      </c>
      <c r="E31" s="49">
        <f t="shared" si="23"/>
        <v>166.8</v>
      </c>
      <c r="F31" s="47">
        <v>0</v>
      </c>
      <c r="G31" s="30">
        <v>166.8</v>
      </c>
      <c r="H31" s="49">
        <f t="shared" si="24"/>
        <v>166.8</v>
      </c>
      <c r="I31" s="49">
        <v>0</v>
      </c>
      <c r="J31" s="49">
        <v>166.8</v>
      </c>
      <c r="K31" s="49">
        <f t="shared" si="25"/>
        <v>166.8</v>
      </c>
      <c r="L31" s="49">
        <v>0</v>
      </c>
      <c r="M31" s="49">
        <v>166.8</v>
      </c>
      <c r="N31" s="49">
        <f t="shared" si="26"/>
        <v>166.8</v>
      </c>
      <c r="O31" s="49">
        <v>0</v>
      </c>
      <c r="P31" s="49">
        <f t="shared" si="27"/>
        <v>166.8</v>
      </c>
      <c r="Q31" s="57">
        <f t="shared" si="28"/>
        <v>1</v>
      </c>
      <c r="R31" s="57">
        <f t="shared" si="29"/>
        <v>1</v>
      </c>
      <c r="S31" s="27"/>
    </row>
    <row r="32" spans="1:19" s="8" customFormat="1" ht="30" customHeight="1" x14ac:dyDescent="0.25">
      <c r="A32" s="60" t="s">
        <v>72</v>
      </c>
      <c r="B32" s="71" t="s">
        <v>105</v>
      </c>
      <c r="C32" s="32" t="s">
        <v>11</v>
      </c>
      <c r="D32" s="32" t="s">
        <v>9</v>
      </c>
      <c r="E32" s="49">
        <f t="shared" si="23"/>
        <v>184.8</v>
      </c>
      <c r="F32" s="47">
        <v>0</v>
      </c>
      <c r="G32" s="30">
        <v>184.8</v>
      </c>
      <c r="H32" s="49">
        <f t="shared" si="24"/>
        <v>184.8</v>
      </c>
      <c r="I32" s="49">
        <v>0</v>
      </c>
      <c r="J32" s="49">
        <v>184.8</v>
      </c>
      <c r="K32" s="49">
        <f t="shared" si="25"/>
        <v>184.8</v>
      </c>
      <c r="L32" s="49">
        <v>0</v>
      </c>
      <c r="M32" s="49">
        <v>184.8</v>
      </c>
      <c r="N32" s="49">
        <f t="shared" si="26"/>
        <v>184.8</v>
      </c>
      <c r="O32" s="49">
        <v>0</v>
      </c>
      <c r="P32" s="49">
        <f t="shared" si="27"/>
        <v>184.8</v>
      </c>
      <c r="Q32" s="57">
        <f t="shared" si="28"/>
        <v>1</v>
      </c>
      <c r="R32" s="57">
        <f t="shared" si="29"/>
        <v>1</v>
      </c>
      <c r="S32" s="27"/>
    </row>
    <row r="33" spans="1:19" s="8" customFormat="1" ht="28.5" customHeight="1" x14ac:dyDescent="0.25">
      <c r="A33" s="60" t="s">
        <v>73</v>
      </c>
      <c r="B33" s="71" t="s">
        <v>116</v>
      </c>
      <c r="C33" s="32" t="s">
        <v>11</v>
      </c>
      <c r="D33" s="32" t="s">
        <v>9</v>
      </c>
      <c r="E33" s="49">
        <f t="shared" si="23"/>
        <v>69.900000000000006</v>
      </c>
      <c r="F33" s="47">
        <v>0</v>
      </c>
      <c r="G33" s="30">
        <v>69.900000000000006</v>
      </c>
      <c r="H33" s="49">
        <f t="shared" si="24"/>
        <v>39.1</v>
      </c>
      <c r="I33" s="49">
        <v>0</v>
      </c>
      <c r="J33" s="49">
        <v>39.1</v>
      </c>
      <c r="K33" s="49">
        <f t="shared" si="25"/>
        <v>39</v>
      </c>
      <c r="L33" s="49">
        <v>0</v>
      </c>
      <c r="M33" s="49">
        <v>39</v>
      </c>
      <c r="N33" s="49">
        <f t="shared" si="26"/>
        <v>39</v>
      </c>
      <c r="O33" s="49">
        <v>0</v>
      </c>
      <c r="P33" s="49">
        <f t="shared" si="27"/>
        <v>39</v>
      </c>
      <c r="Q33" s="57">
        <f t="shared" si="28"/>
        <v>0.99744245524296671</v>
      </c>
      <c r="R33" s="57">
        <f t="shared" si="29"/>
        <v>0.99744245524296671</v>
      </c>
      <c r="S33" s="27"/>
    </row>
    <row r="34" spans="1:19" s="8" customFormat="1" ht="30" customHeight="1" x14ac:dyDescent="0.25">
      <c r="A34" s="60" t="s">
        <v>74</v>
      </c>
      <c r="B34" s="71" t="s">
        <v>106</v>
      </c>
      <c r="C34" s="32" t="s">
        <v>11</v>
      </c>
      <c r="D34" s="32" t="s">
        <v>9</v>
      </c>
      <c r="E34" s="49">
        <f t="shared" si="23"/>
        <v>80.2</v>
      </c>
      <c r="F34" s="47">
        <v>0</v>
      </c>
      <c r="G34" s="30">
        <v>80.2</v>
      </c>
      <c r="H34" s="49">
        <f t="shared" si="24"/>
        <v>24.2</v>
      </c>
      <c r="I34" s="49">
        <v>0</v>
      </c>
      <c r="J34" s="49">
        <v>24.2</v>
      </c>
      <c r="K34" s="49">
        <f t="shared" si="25"/>
        <v>24.2</v>
      </c>
      <c r="L34" s="49">
        <v>0</v>
      </c>
      <c r="M34" s="49">
        <v>24.2</v>
      </c>
      <c r="N34" s="49">
        <f t="shared" si="26"/>
        <v>24.2</v>
      </c>
      <c r="O34" s="49">
        <v>0</v>
      </c>
      <c r="P34" s="49">
        <f t="shared" si="27"/>
        <v>24.2</v>
      </c>
      <c r="Q34" s="57">
        <f t="shared" ref="Q34" si="30">K34/H34</f>
        <v>1</v>
      </c>
      <c r="R34" s="57">
        <f t="shared" ref="R34" si="31">N34/H34</f>
        <v>1</v>
      </c>
      <c r="S34" s="27"/>
    </row>
    <row r="35" spans="1:19" s="8" customFormat="1" ht="28.5" customHeight="1" x14ac:dyDescent="0.25">
      <c r="A35" s="60" t="s">
        <v>75</v>
      </c>
      <c r="B35" s="71" t="s">
        <v>114</v>
      </c>
      <c r="C35" s="32" t="s">
        <v>11</v>
      </c>
      <c r="D35" s="32" t="s">
        <v>9</v>
      </c>
      <c r="E35" s="49">
        <f t="shared" si="23"/>
        <v>34.6</v>
      </c>
      <c r="F35" s="47">
        <v>0</v>
      </c>
      <c r="G35" s="30">
        <v>34.6</v>
      </c>
      <c r="H35" s="49">
        <f t="shared" si="24"/>
        <v>0</v>
      </c>
      <c r="I35" s="49">
        <v>0</v>
      </c>
      <c r="J35" s="49">
        <v>0</v>
      </c>
      <c r="K35" s="49">
        <f t="shared" si="25"/>
        <v>0</v>
      </c>
      <c r="L35" s="49">
        <v>0</v>
      </c>
      <c r="M35" s="49">
        <v>0</v>
      </c>
      <c r="N35" s="49">
        <f t="shared" si="26"/>
        <v>0</v>
      </c>
      <c r="O35" s="49">
        <v>0</v>
      </c>
      <c r="P35" s="49">
        <f t="shared" si="27"/>
        <v>0</v>
      </c>
      <c r="Q35" s="57">
        <v>0</v>
      </c>
      <c r="R35" s="57">
        <v>0</v>
      </c>
      <c r="S35" s="27"/>
    </row>
    <row r="36" spans="1:19" s="8" customFormat="1" ht="30" customHeight="1" x14ac:dyDescent="0.25">
      <c r="A36" s="60" t="s">
        <v>76</v>
      </c>
      <c r="B36" s="70" t="s">
        <v>117</v>
      </c>
      <c r="C36" s="32" t="s">
        <v>11</v>
      </c>
      <c r="D36" s="32" t="s">
        <v>9</v>
      </c>
      <c r="E36" s="49">
        <f t="shared" si="23"/>
        <v>490.1</v>
      </c>
      <c r="F36" s="47">
        <v>0</v>
      </c>
      <c r="G36" s="30">
        <v>490.1</v>
      </c>
      <c r="H36" s="49">
        <f t="shared" si="24"/>
        <v>169.7</v>
      </c>
      <c r="I36" s="49">
        <v>0</v>
      </c>
      <c r="J36" s="49">
        <v>169.7</v>
      </c>
      <c r="K36" s="49">
        <f t="shared" si="25"/>
        <v>169.6</v>
      </c>
      <c r="L36" s="49">
        <v>0</v>
      </c>
      <c r="M36" s="49">
        <v>169.6</v>
      </c>
      <c r="N36" s="49">
        <f t="shared" si="26"/>
        <v>169.6</v>
      </c>
      <c r="O36" s="49">
        <v>0</v>
      </c>
      <c r="P36" s="49">
        <v>169.6</v>
      </c>
      <c r="Q36" s="57">
        <f t="shared" si="28"/>
        <v>0.99941072480848558</v>
      </c>
      <c r="R36" s="57">
        <f t="shared" si="29"/>
        <v>0.99941072480848558</v>
      </c>
      <c r="S36" s="27"/>
    </row>
    <row r="37" spans="1:19" s="8" customFormat="1" ht="28.5" customHeight="1" x14ac:dyDescent="0.25">
      <c r="A37" s="60" t="s">
        <v>77</v>
      </c>
      <c r="B37" s="71" t="s">
        <v>110</v>
      </c>
      <c r="C37" s="32" t="s">
        <v>11</v>
      </c>
      <c r="D37" s="32" t="s">
        <v>9</v>
      </c>
      <c r="E37" s="49">
        <f t="shared" si="23"/>
        <v>115.5</v>
      </c>
      <c r="F37" s="47">
        <v>0</v>
      </c>
      <c r="G37" s="30">
        <v>115.5</v>
      </c>
      <c r="H37" s="49">
        <f t="shared" si="24"/>
        <v>115.3</v>
      </c>
      <c r="I37" s="49">
        <v>0</v>
      </c>
      <c r="J37" s="49">
        <v>115.3</v>
      </c>
      <c r="K37" s="49">
        <f t="shared" si="25"/>
        <v>115.3</v>
      </c>
      <c r="L37" s="49">
        <v>0</v>
      </c>
      <c r="M37" s="49">
        <v>115.3</v>
      </c>
      <c r="N37" s="49">
        <f t="shared" si="26"/>
        <v>115.3</v>
      </c>
      <c r="O37" s="49">
        <v>0</v>
      </c>
      <c r="P37" s="49">
        <f t="shared" si="27"/>
        <v>115.3</v>
      </c>
      <c r="Q37" s="57">
        <f t="shared" si="28"/>
        <v>1</v>
      </c>
      <c r="R37" s="57">
        <f t="shared" si="29"/>
        <v>1</v>
      </c>
      <c r="S37" s="27"/>
    </row>
    <row r="38" spans="1:19" s="8" customFormat="1" ht="62.25" customHeight="1" x14ac:dyDescent="0.25">
      <c r="A38" s="42" t="s">
        <v>28</v>
      </c>
      <c r="B38" s="88" t="s">
        <v>56</v>
      </c>
      <c r="C38" s="88"/>
      <c r="D38" s="88"/>
      <c r="E38" s="53">
        <f t="shared" ref="E38:P38" si="32">E39+E51</f>
        <v>37330.300000000003</v>
      </c>
      <c r="F38" s="53">
        <f t="shared" si="32"/>
        <v>0</v>
      </c>
      <c r="G38" s="53">
        <f t="shared" si="32"/>
        <v>37330.300000000003</v>
      </c>
      <c r="H38" s="53">
        <f t="shared" si="32"/>
        <v>20790.600000000002</v>
      </c>
      <c r="I38" s="53">
        <f t="shared" si="32"/>
        <v>0</v>
      </c>
      <c r="J38" s="53">
        <f t="shared" si="32"/>
        <v>20790.600000000002</v>
      </c>
      <c r="K38" s="53">
        <f t="shared" si="32"/>
        <v>8687.9</v>
      </c>
      <c r="L38" s="53">
        <f t="shared" si="32"/>
        <v>0</v>
      </c>
      <c r="M38" s="53">
        <f t="shared" si="32"/>
        <v>8687.9</v>
      </c>
      <c r="N38" s="53">
        <f t="shared" si="32"/>
        <v>8687.9</v>
      </c>
      <c r="O38" s="53">
        <f t="shared" si="32"/>
        <v>0</v>
      </c>
      <c r="P38" s="53">
        <f t="shared" si="32"/>
        <v>8687.9</v>
      </c>
      <c r="Q38" s="54">
        <f>K38/H38</f>
        <v>0.41787634796494566</v>
      </c>
      <c r="R38" s="54">
        <f>N38/H38</f>
        <v>0.41787634796494566</v>
      </c>
      <c r="S38" s="27"/>
    </row>
    <row r="39" spans="1:19" s="8" customFormat="1" ht="60.75" customHeight="1" x14ac:dyDescent="0.25">
      <c r="A39" s="42" t="s">
        <v>37</v>
      </c>
      <c r="B39" s="94" t="s">
        <v>57</v>
      </c>
      <c r="C39" s="94"/>
      <c r="D39" s="94"/>
      <c r="E39" s="58">
        <f t="shared" ref="E39:P39" si="33">SUM(E40:E50)</f>
        <v>15574.000000000002</v>
      </c>
      <c r="F39" s="58">
        <f t="shared" si="33"/>
        <v>0</v>
      </c>
      <c r="G39" s="58">
        <f t="shared" si="33"/>
        <v>15574.000000000002</v>
      </c>
      <c r="H39" s="58">
        <f t="shared" si="33"/>
        <v>10811.900000000001</v>
      </c>
      <c r="I39" s="58">
        <f t="shared" si="33"/>
        <v>0</v>
      </c>
      <c r="J39" s="58">
        <f t="shared" si="33"/>
        <v>10811.900000000001</v>
      </c>
      <c r="K39" s="58">
        <f t="shared" si="33"/>
        <v>8687.9</v>
      </c>
      <c r="L39" s="58">
        <f t="shared" si="33"/>
        <v>0</v>
      </c>
      <c r="M39" s="58">
        <f>SUM(M40:M50)</f>
        <v>8687.9</v>
      </c>
      <c r="N39" s="58">
        <f t="shared" si="33"/>
        <v>8687.9</v>
      </c>
      <c r="O39" s="58">
        <f t="shared" si="33"/>
        <v>0</v>
      </c>
      <c r="P39" s="58">
        <f t="shared" si="33"/>
        <v>8687.9</v>
      </c>
      <c r="Q39" s="54">
        <f>K39/H39</f>
        <v>0.80354979235841972</v>
      </c>
      <c r="R39" s="54">
        <f>N39/H39</f>
        <v>0.80354979235841972</v>
      </c>
      <c r="S39" s="27"/>
    </row>
    <row r="40" spans="1:19" s="8" customFormat="1" ht="40.5" customHeight="1" x14ac:dyDescent="0.25">
      <c r="A40" s="60" t="s">
        <v>51</v>
      </c>
      <c r="B40" s="72" t="s">
        <v>99</v>
      </c>
      <c r="C40" s="32" t="s">
        <v>11</v>
      </c>
      <c r="D40" s="32" t="s">
        <v>9</v>
      </c>
      <c r="E40" s="49">
        <f>F40+G40</f>
        <v>949.4</v>
      </c>
      <c r="F40" s="47">
        <v>0</v>
      </c>
      <c r="G40" s="28">
        <v>949.4</v>
      </c>
      <c r="H40" s="49">
        <f>I40+J40</f>
        <v>0</v>
      </c>
      <c r="I40" s="49">
        <v>0</v>
      </c>
      <c r="J40" s="49">
        <v>0</v>
      </c>
      <c r="K40" s="49">
        <f>L40+M40</f>
        <v>0</v>
      </c>
      <c r="L40" s="49">
        <v>0</v>
      </c>
      <c r="M40" s="49">
        <v>0</v>
      </c>
      <c r="N40" s="49">
        <f>O40+P40</f>
        <v>0</v>
      </c>
      <c r="O40" s="49">
        <v>0</v>
      </c>
      <c r="P40" s="49">
        <f>M40</f>
        <v>0</v>
      </c>
      <c r="Q40" s="61">
        <v>0</v>
      </c>
      <c r="R40" s="61">
        <v>0</v>
      </c>
      <c r="S40" s="27"/>
    </row>
    <row r="41" spans="1:19" s="8" customFormat="1" ht="40.5" customHeight="1" x14ac:dyDescent="0.25">
      <c r="A41" s="60" t="s">
        <v>78</v>
      </c>
      <c r="B41" s="71" t="s">
        <v>103</v>
      </c>
      <c r="C41" s="32" t="s">
        <v>11</v>
      </c>
      <c r="D41" s="32" t="s">
        <v>9</v>
      </c>
      <c r="E41" s="49">
        <f t="shared" ref="E41:E50" si="34">F41+G41</f>
        <v>765.1</v>
      </c>
      <c r="F41" s="47">
        <v>0</v>
      </c>
      <c r="G41" s="28">
        <v>765.1</v>
      </c>
      <c r="H41" s="49">
        <f t="shared" ref="H41:H50" si="35">I41+J41</f>
        <v>0</v>
      </c>
      <c r="I41" s="49">
        <v>0</v>
      </c>
      <c r="J41" s="49">
        <v>0</v>
      </c>
      <c r="K41" s="49">
        <f t="shared" ref="K41:K50" si="36">L41+M41</f>
        <v>0</v>
      </c>
      <c r="L41" s="49">
        <v>0</v>
      </c>
      <c r="M41" s="49">
        <v>0</v>
      </c>
      <c r="N41" s="49">
        <f t="shared" ref="N41:N50" si="37">O41+P41</f>
        <v>0</v>
      </c>
      <c r="O41" s="49">
        <v>0</v>
      </c>
      <c r="P41" s="49">
        <f t="shared" ref="P41:P44" si="38">M41</f>
        <v>0</v>
      </c>
      <c r="Q41" s="61">
        <v>0</v>
      </c>
      <c r="R41" s="61">
        <v>0</v>
      </c>
      <c r="S41" s="27"/>
    </row>
    <row r="42" spans="1:19" s="8" customFormat="1" ht="40.5" customHeight="1" x14ac:dyDescent="0.25">
      <c r="A42" s="60" t="s">
        <v>79</v>
      </c>
      <c r="B42" s="71" t="s">
        <v>105</v>
      </c>
      <c r="C42" s="32" t="s">
        <v>11</v>
      </c>
      <c r="D42" s="32" t="s">
        <v>9</v>
      </c>
      <c r="E42" s="49">
        <f t="shared" si="34"/>
        <v>2423.6999999999998</v>
      </c>
      <c r="F42" s="47">
        <v>0</v>
      </c>
      <c r="G42" s="28">
        <v>2423.6999999999998</v>
      </c>
      <c r="H42" s="49">
        <f t="shared" si="35"/>
        <v>2023.7</v>
      </c>
      <c r="I42" s="49">
        <v>0</v>
      </c>
      <c r="J42" s="49">
        <v>2023.7</v>
      </c>
      <c r="K42" s="49">
        <f t="shared" si="36"/>
        <v>0</v>
      </c>
      <c r="L42" s="49">
        <v>0</v>
      </c>
      <c r="M42" s="49">
        <v>0</v>
      </c>
      <c r="N42" s="49">
        <f t="shared" si="37"/>
        <v>0</v>
      </c>
      <c r="O42" s="49">
        <v>0</v>
      </c>
      <c r="P42" s="49">
        <f t="shared" si="38"/>
        <v>0</v>
      </c>
      <c r="Q42" s="61">
        <v>0</v>
      </c>
      <c r="R42" s="61">
        <v>0</v>
      </c>
      <c r="S42" s="27"/>
    </row>
    <row r="43" spans="1:19" s="8" customFormat="1" ht="40.5" customHeight="1" x14ac:dyDescent="0.25">
      <c r="A43" s="60" t="s">
        <v>80</v>
      </c>
      <c r="B43" s="73" t="s">
        <v>118</v>
      </c>
      <c r="C43" s="32" t="s">
        <v>11</v>
      </c>
      <c r="D43" s="32" t="s">
        <v>9</v>
      </c>
      <c r="E43" s="49">
        <f t="shared" si="34"/>
        <v>4560.7</v>
      </c>
      <c r="F43" s="47">
        <v>0</v>
      </c>
      <c r="G43" s="28">
        <v>4560.7</v>
      </c>
      <c r="H43" s="49">
        <f t="shared" si="35"/>
        <v>3341.4</v>
      </c>
      <c r="I43" s="49">
        <v>0</v>
      </c>
      <c r="J43" s="49">
        <v>3341.4</v>
      </c>
      <c r="K43" s="49">
        <f t="shared" si="36"/>
        <v>3241.3</v>
      </c>
      <c r="L43" s="49">
        <v>0</v>
      </c>
      <c r="M43" s="49">
        <v>3241.3</v>
      </c>
      <c r="N43" s="49">
        <f t="shared" si="37"/>
        <v>3241.3</v>
      </c>
      <c r="O43" s="49">
        <v>0</v>
      </c>
      <c r="P43" s="49">
        <f t="shared" si="38"/>
        <v>3241.3</v>
      </c>
      <c r="Q43" s="61">
        <f t="shared" ref="Q43:Q46" si="39">K43/H43</f>
        <v>0.9700424971568804</v>
      </c>
      <c r="R43" s="61">
        <f t="shared" ref="R43:R46" si="40">N43/H43</f>
        <v>0.9700424971568804</v>
      </c>
      <c r="S43" s="27"/>
    </row>
    <row r="44" spans="1:19" s="8" customFormat="1" ht="40.5" customHeight="1" x14ac:dyDescent="0.25">
      <c r="A44" s="60" t="s">
        <v>81</v>
      </c>
      <c r="B44" s="71" t="s">
        <v>116</v>
      </c>
      <c r="C44" s="32" t="s">
        <v>11</v>
      </c>
      <c r="D44" s="32" t="s">
        <v>9</v>
      </c>
      <c r="E44" s="49">
        <f t="shared" si="34"/>
        <v>1429.7</v>
      </c>
      <c r="F44" s="47">
        <v>0</v>
      </c>
      <c r="G44" s="28">
        <v>1429.7</v>
      </c>
      <c r="H44" s="49">
        <f t="shared" si="35"/>
        <v>1429.7</v>
      </c>
      <c r="I44" s="49">
        <v>0</v>
      </c>
      <c r="J44" s="49">
        <v>1429.7</v>
      </c>
      <c r="K44" s="49">
        <f t="shared" si="36"/>
        <v>1429.7</v>
      </c>
      <c r="L44" s="49">
        <v>0</v>
      </c>
      <c r="M44" s="49">
        <v>1429.7</v>
      </c>
      <c r="N44" s="49">
        <f t="shared" si="37"/>
        <v>1429.7</v>
      </c>
      <c r="O44" s="49">
        <v>0</v>
      </c>
      <c r="P44" s="49">
        <f t="shared" si="38"/>
        <v>1429.7</v>
      </c>
      <c r="Q44" s="61">
        <f t="shared" si="39"/>
        <v>1</v>
      </c>
      <c r="R44" s="61">
        <f t="shared" si="40"/>
        <v>1</v>
      </c>
      <c r="S44" s="27"/>
    </row>
    <row r="45" spans="1:19" s="8" customFormat="1" ht="40.5" customHeight="1" x14ac:dyDescent="0.25">
      <c r="A45" s="60" t="s">
        <v>82</v>
      </c>
      <c r="B45" s="71" t="s">
        <v>106</v>
      </c>
      <c r="C45" s="32" t="s">
        <v>11</v>
      </c>
      <c r="D45" s="32" t="s">
        <v>9</v>
      </c>
      <c r="E45" s="49">
        <f t="shared" si="34"/>
        <v>647.29999999999995</v>
      </c>
      <c r="F45" s="47">
        <v>0</v>
      </c>
      <c r="G45" s="28">
        <v>647.29999999999995</v>
      </c>
      <c r="H45" s="49">
        <f t="shared" si="35"/>
        <v>207.3</v>
      </c>
      <c r="I45" s="49">
        <v>0</v>
      </c>
      <c r="J45" s="49">
        <v>207.3</v>
      </c>
      <c r="K45" s="49">
        <f t="shared" si="36"/>
        <v>207.2</v>
      </c>
      <c r="L45" s="49">
        <v>0</v>
      </c>
      <c r="M45" s="49">
        <v>207.2</v>
      </c>
      <c r="N45" s="49">
        <f t="shared" si="37"/>
        <v>207.2</v>
      </c>
      <c r="O45" s="49">
        <v>0</v>
      </c>
      <c r="P45" s="49">
        <v>207.2</v>
      </c>
      <c r="Q45" s="61">
        <f t="shared" si="39"/>
        <v>0.99951760733236839</v>
      </c>
      <c r="R45" s="61">
        <f t="shared" si="40"/>
        <v>0.99951760733236839</v>
      </c>
      <c r="S45" s="27"/>
    </row>
    <row r="46" spans="1:19" s="8" customFormat="1" ht="40.5" customHeight="1" x14ac:dyDescent="0.25">
      <c r="A46" s="60" t="s">
        <v>83</v>
      </c>
      <c r="B46" s="71" t="s">
        <v>114</v>
      </c>
      <c r="C46" s="32" t="s">
        <v>11</v>
      </c>
      <c r="D46" s="32" t="s">
        <v>9</v>
      </c>
      <c r="E46" s="49">
        <f t="shared" si="34"/>
        <v>1225.2</v>
      </c>
      <c r="F46" s="47">
        <v>0</v>
      </c>
      <c r="G46" s="28">
        <v>1225.2</v>
      </c>
      <c r="H46" s="49">
        <f t="shared" si="35"/>
        <v>995</v>
      </c>
      <c r="I46" s="49">
        <v>0</v>
      </c>
      <c r="J46" s="49">
        <v>995</v>
      </c>
      <c r="K46" s="49">
        <f t="shared" si="36"/>
        <v>995</v>
      </c>
      <c r="L46" s="49">
        <v>0</v>
      </c>
      <c r="M46" s="49">
        <v>995</v>
      </c>
      <c r="N46" s="49">
        <f t="shared" si="37"/>
        <v>995</v>
      </c>
      <c r="O46" s="49">
        <v>0</v>
      </c>
      <c r="P46" s="49">
        <v>995</v>
      </c>
      <c r="Q46" s="61">
        <f t="shared" si="39"/>
        <v>1</v>
      </c>
      <c r="R46" s="61">
        <f t="shared" si="40"/>
        <v>1</v>
      </c>
      <c r="S46" s="27"/>
    </row>
    <row r="47" spans="1:19" s="8" customFormat="1" ht="40.5" customHeight="1" x14ac:dyDescent="0.25">
      <c r="A47" s="60" t="s">
        <v>84</v>
      </c>
      <c r="B47" s="71" t="s">
        <v>107</v>
      </c>
      <c r="C47" s="32" t="s">
        <v>11</v>
      </c>
      <c r="D47" s="32" t="s">
        <v>9</v>
      </c>
      <c r="E47" s="49">
        <f t="shared" si="34"/>
        <v>1566.1</v>
      </c>
      <c r="F47" s="47">
        <v>0</v>
      </c>
      <c r="G47" s="28">
        <v>1566.1</v>
      </c>
      <c r="H47" s="49">
        <f t="shared" si="35"/>
        <v>1143.3</v>
      </c>
      <c r="I47" s="49">
        <v>0</v>
      </c>
      <c r="J47" s="49">
        <v>1143.3</v>
      </c>
      <c r="K47" s="49">
        <f t="shared" si="36"/>
        <v>1143.2</v>
      </c>
      <c r="L47" s="49">
        <v>0</v>
      </c>
      <c r="M47" s="49">
        <v>1143.2</v>
      </c>
      <c r="N47" s="49">
        <f t="shared" si="37"/>
        <v>1143.2</v>
      </c>
      <c r="O47" s="49">
        <v>0</v>
      </c>
      <c r="P47" s="49">
        <v>1143.2</v>
      </c>
      <c r="Q47" s="61">
        <f t="shared" ref="Q47:Q49" si="41">K47/H47</f>
        <v>0.99991253389311652</v>
      </c>
      <c r="R47" s="61">
        <f t="shared" ref="R47:R49" si="42">N47/H47</f>
        <v>0.99991253389311652</v>
      </c>
      <c r="S47" s="27"/>
    </row>
    <row r="48" spans="1:19" s="8" customFormat="1" ht="40.5" customHeight="1" x14ac:dyDescent="0.25">
      <c r="A48" s="60" t="s">
        <v>85</v>
      </c>
      <c r="B48" s="71" t="s">
        <v>108</v>
      </c>
      <c r="C48" s="32" t="s">
        <v>11</v>
      </c>
      <c r="D48" s="32" t="s">
        <v>9</v>
      </c>
      <c r="E48" s="49">
        <f t="shared" si="34"/>
        <v>733.7</v>
      </c>
      <c r="F48" s="47">
        <v>0</v>
      </c>
      <c r="G48" s="28">
        <v>733.7</v>
      </c>
      <c r="H48" s="49">
        <f t="shared" si="35"/>
        <v>733.7</v>
      </c>
      <c r="I48" s="49">
        <v>0</v>
      </c>
      <c r="J48" s="49">
        <v>733.7</v>
      </c>
      <c r="K48" s="49">
        <f t="shared" si="36"/>
        <v>733.7</v>
      </c>
      <c r="L48" s="49">
        <v>0</v>
      </c>
      <c r="M48" s="49">
        <v>733.7</v>
      </c>
      <c r="N48" s="49">
        <f t="shared" si="37"/>
        <v>733.7</v>
      </c>
      <c r="O48" s="49">
        <v>0</v>
      </c>
      <c r="P48" s="49">
        <v>733.7</v>
      </c>
      <c r="Q48" s="61">
        <f t="shared" si="41"/>
        <v>1</v>
      </c>
      <c r="R48" s="61">
        <f t="shared" si="42"/>
        <v>1</v>
      </c>
      <c r="S48" s="27"/>
    </row>
    <row r="49" spans="1:19" s="8" customFormat="1" ht="40.5" customHeight="1" x14ac:dyDescent="0.25">
      <c r="A49" s="60" t="s">
        <v>86</v>
      </c>
      <c r="B49" s="71" t="s">
        <v>109</v>
      </c>
      <c r="C49" s="32" t="s">
        <v>11</v>
      </c>
      <c r="D49" s="32" t="s">
        <v>9</v>
      </c>
      <c r="E49" s="49">
        <f t="shared" si="34"/>
        <v>635.4</v>
      </c>
      <c r="F49" s="47">
        <v>0</v>
      </c>
      <c r="G49" s="28">
        <v>635.4</v>
      </c>
      <c r="H49" s="49">
        <f t="shared" si="35"/>
        <v>350.6</v>
      </c>
      <c r="I49" s="49">
        <v>0</v>
      </c>
      <c r="J49" s="49">
        <v>350.6</v>
      </c>
      <c r="K49" s="49">
        <f t="shared" si="36"/>
        <v>350.6</v>
      </c>
      <c r="L49" s="49">
        <v>0</v>
      </c>
      <c r="M49" s="49">
        <v>350.6</v>
      </c>
      <c r="N49" s="49">
        <f t="shared" si="37"/>
        <v>350.6</v>
      </c>
      <c r="O49" s="49">
        <v>0</v>
      </c>
      <c r="P49" s="49">
        <v>350.6</v>
      </c>
      <c r="Q49" s="61">
        <f t="shared" si="41"/>
        <v>1</v>
      </c>
      <c r="R49" s="61">
        <f t="shared" si="42"/>
        <v>1</v>
      </c>
      <c r="S49" s="27"/>
    </row>
    <row r="50" spans="1:19" s="8" customFormat="1" ht="40.5" customHeight="1" x14ac:dyDescent="0.25">
      <c r="A50" s="60" t="s">
        <v>87</v>
      </c>
      <c r="B50" s="71" t="s">
        <v>111</v>
      </c>
      <c r="C50" s="32" t="s">
        <v>11</v>
      </c>
      <c r="D50" s="32" t="s">
        <v>9</v>
      </c>
      <c r="E50" s="49">
        <f t="shared" si="34"/>
        <v>637.70000000000005</v>
      </c>
      <c r="F50" s="47">
        <v>0</v>
      </c>
      <c r="G50" s="28">
        <v>637.70000000000005</v>
      </c>
      <c r="H50" s="49">
        <f t="shared" si="35"/>
        <v>587.20000000000005</v>
      </c>
      <c r="I50" s="49">
        <v>0</v>
      </c>
      <c r="J50" s="49">
        <v>587.20000000000005</v>
      </c>
      <c r="K50" s="49">
        <f t="shared" si="36"/>
        <v>587.20000000000005</v>
      </c>
      <c r="L50" s="49">
        <v>0</v>
      </c>
      <c r="M50" s="49">
        <v>587.20000000000005</v>
      </c>
      <c r="N50" s="49">
        <f t="shared" si="37"/>
        <v>587.20000000000005</v>
      </c>
      <c r="O50" s="49">
        <v>0</v>
      </c>
      <c r="P50" s="49">
        <v>587.20000000000005</v>
      </c>
      <c r="Q50" s="61">
        <f t="shared" ref="Q50" si="43">K50/H50</f>
        <v>1</v>
      </c>
      <c r="R50" s="61">
        <f t="shared" ref="R50" si="44">N50/H50</f>
        <v>1</v>
      </c>
      <c r="S50" s="27"/>
    </row>
    <row r="51" spans="1:19" s="8" customFormat="1" ht="31.5" customHeight="1" x14ac:dyDescent="0.25">
      <c r="A51" s="42" t="s">
        <v>52</v>
      </c>
      <c r="B51" s="92" t="s">
        <v>58</v>
      </c>
      <c r="C51" s="92"/>
      <c r="D51" s="92"/>
      <c r="E51" s="58">
        <f>SUM(E52:E54)</f>
        <v>21756.300000000003</v>
      </c>
      <c r="F51" s="58">
        <f t="shared" ref="F51:P51" si="45">SUM(F52:F54)</f>
        <v>0</v>
      </c>
      <c r="G51" s="58">
        <f t="shared" si="45"/>
        <v>21756.300000000003</v>
      </c>
      <c r="H51" s="58">
        <f t="shared" si="45"/>
        <v>9978.7000000000007</v>
      </c>
      <c r="I51" s="58">
        <f t="shared" si="45"/>
        <v>0</v>
      </c>
      <c r="J51" s="58">
        <f t="shared" si="45"/>
        <v>9978.7000000000007</v>
      </c>
      <c r="K51" s="58">
        <f t="shared" si="45"/>
        <v>0</v>
      </c>
      <c r="L51" s="58">
        <f t="shared" si="45"/>
        <v>0</v>
      </c>
      <c r="M51" s="58">
        <f t="shared" si="45"/>
        <v>0</v>
      </c>
      <c r="N51" s="58">
        <f t="shared" si="45"/>
        <v>0</v>
      </c>
      <c r="O51" s="58">
        <f t="shared" si="45"/>
        <v>0</v>
      </c>
      <c r="P51" s="58">
        <f t="shared" si="45"/>
        <v>0</v>
      </c>
      <c r="Q51" s="59">
        <v>0</v>
      </c>
      <c r="R51" s="59">
        <v>0</v>
      </c>
      <c r="S51" s="27"/>
    </row>
    <row r="52" spans="1:19" s="8" customFormat="1" ht="47.25" x14ac:dyDescent="0.25">
      <c r="A52" s="42" t="s">
        <v>53</v>
      </c>
      <c r="B52" s="74" t="s">
        <v>121</v>
      </c>
      <c r="C52" s="32" t="s">
        <v>11</v>
      </c>
      <c r="D52" s="32" t="s">
        <v>9</v>
      </c>
      <c r="E52" s="49">
        <f>F52+G52</f>
        <v>1850</v>
      </c>
      <c r="F52" s="47">
        <v>0</v>
      </c>
      <c r="G52" s="31">
        <v>1850</v>
      </c>
      <c r="H52" s="49">
        <f>J52</f>
        <v>0</v>
      </c>
      <c r="I52" s="47">
        <v>0</v>
      </c>
      <c r="J52" s="50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57">
        <v>0</v>
      </c>
      <c r="R52" s="57">
        <v>0</v>
      </c>
      <c r="S52" s="27"/>
    </row>
    <row r="53" spans="1:19" s="8" customFormat="1" ht="63" x14ac:dyDescent="0.25">
      <c r="A53" s="42" t="s">
        <v>119</v>
      </c>
      <c r="B53" s="74" t="s">
        <v>122</v>
      </c>
      <c r="C53" s="32" t="s">
        <v>11</v>
      </c>
      <c r="D53" s="32" t="s">
        <v>9</v>
      </c>
      <c r="E53" s="49">
        <f>F53+G53</f>
        <v>9927.6</v>
      </c>
      <c r="F53" s="47">
        <v>0</v>
      </c>
      <c r="G53" s="31">
        <v>9927.6</v>
      </c>
      <c r="H53" s="49">
        <f>J53</f>
        <v>0</v>
      </c>
      <c r="I53" s="47">
        <v>0</v>
      </c>
      <c r="J53" s="50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57">
        <v>0</v>
      </c>
      <c r="R53" s="57">
        <v>0</v>
      </c>
      <c r="S53" s="27"/>
    </row>
    <row r="54" spans="1:19" s="8" customFormat="1" ht="47.25" x14ac:dyDescent="0.25">
      <c r="A54" s="42" t="s">
        <v>120</v>
      </c>
      <c r="B54" s="74" t="s">
        <v>123</v>
      </c>
      <c r="C54" s="32" t="s">
        <v>11</v>
      </c>
      <c r="D54" s="32" t="s">
        <v>9</v>
      </c>
      <c r="E54" s="49">
        <f>F54+G54</f>
        <v>9978.7000000000007</v>
      </c>
      <c r="F54" s="47">
        <v>0</v>
      </c>
      <c r="G54" s="31">
        <v>9978.7000000000007</v>
      </c>
      <c r="H54" s="49">
        <f>J54</f>
        <v>9978.7000000000007</v>
      </c>
      <c r="I54" s="47">
        <v>0</v>
      </c>
      <c r="J54" s="50">
        <v>9978.7000000000007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57">
        <v>0</v>
      </c>
      <c r="R54" s="57">
        <v>0</v>
      </c>
      <c r="S54" s="27"/>
    </row>
    <row r="55" spans="1:19" s="8" customFormat="1" ht="30.75" customHeight="1" x14ac:dyDescent="0.25">
      <c r="A55" s="42" t="s">
        <v>88</v>
      </c>
      <c r="B55" s="88" t="s">
        <v>59</v>
      </c>
      <c r="C55" s="88"/>
      <c r="D55" s="88"/>
      <c r="E55" s="58">
        <f>E56</f>
        <v>4583.7</v>
      </c>
      <c r="F55" s="58">
        <f t="shared" ref="F55:P55" si="46">F56</f>
        <v>0</v>
      </c>
      <c r="G55" s="58">
        <f t="shared" si="46"/>
        <v>4583.7</v>
      </c>
      <c r="H55" s="58">
        <f t="shared" si="46"/>
        <v>3188.9</v>
      </c>
      <c r="I55" s="58">
        <f t="shared" si="46"/>
        <v>0</v>
      </c>
      <c r="J55" s="58">
        <f t="shared" si="46"/>
        <v>3188.9</v>
      </c>
      <c r="K55" s="58">
        <f t="shared" si="46"/>
        <v>3188.7</v>
      </c>
      <c r="L55" s="58">
        <f t="shared" si="46"/>
        <v>0</v>
      </c>
      <c r="M55" s="58">
        <f t="shared" si="46"/>
        <v>3188.7</v>
      </c>
      <c r="N55" s="58">
        <f t="shared" si="46"/>
        <v>3188.7</v>
      </c>
      <c r="O55" s="58">
        <f t="shared" si="46"/>
        <v>0</v>
      </c>
      <c r="P55" s="58">
        <f t="shared" si="46"/>
        <v>3188.7</v>
      </c>
      <c r="Q55" s="59">
        <f>K55/H55</f>
        <v>0.99993728244849311</v>
      </c>
      <c r="R55" s="59">
        <f>N55/H55</f>
        <v>0.99993728244849311</v>
      </c>
      <c r="S55" s="27"/>
    </row>
    <row r="56" spans="1:19" s="8" customFormat="1" ht="78.75" x14ac:dyDescent="0.25">
      <c r="A56" s="42" t="s">
        <v>89</v>
      </c>
      <c r="B56" s="75" t="s">
        <v>30</v>
      </c>
      <c r="C56" s="32" t="s">
        <v>31</v>
      </c>
      <c r="D56" s="32" t="s">
        <v>31</v>
      </c>
      <c r="E56" s="49">
        <f t="shared" ref="E56" si="47">F56+G56</f>
        <v>4583.7</v>
      </c>
      <c r="F56" s="47">
        <v>0</v>
      </c>
      <c r="G56" s="49">
        <v>4583.7</v>
      </c>
      <c r="H56" s="49">
        <f>I56+J56</f>
        <v>3188.9</v>
      </c>
      <c r="I56" s="47">
        <v>0</v>
      </c>
      <c r="J56" s="50">
        <v>3188.9</v>
      </c>
      <c r="K56" s="47">
        <f>L56+M56</f>
        <v>3188.7</v>
      </c>
      <c r="L56" s="47">
        <v>0</v>
      </c>
      <c r="M56" s="47">
        <v>3188.7</v>
      </c>
      <c r="N56" s="47">
        <f>O56+P56</f>
        <v>3188.7</v>
      </c>
      <c r="O56" s="47">
        <v>0</v>
      </c>
      <c r="P56" s="47">
        <f>M56</f>
        <v>3188.7</v>
      </c>
      <c r="Q56" s="57">
        <f>K56/H56</f>
        <v>0.99993728244849311</v>
      </c>
      <c r="R56" s="57">
        <f>N56/H56</f>
        <v>0.99993728244849311</v>
      </c>
      <c r="S56" s="27"/>
    </row>
    <row r="57" spans="1:19" s="8" customFormat="1" ht="26.25" customHeight="1" x14ac:dyDescent="0.25">
      <c r="A57" s="42" t="s">
        <v>90</v>
      </c>
      <c r="B57" s="88" t="s">
        <v>60</v>
      </c>
      <c r="C57" s="88"/>
      <c r="D57" s="88"/>
      <c r="E57" s="58">
        <f t="shared" ref="E57:P57" si="48">SUM(E58:E59)</f>
        <v>6087.7000000000007</v>
      </c>
      <c r="F57" s="58">
        <f t="shared" si="48"/>
        <v>0</v>
      </c>
      <c r="G57" s="58">
        <f t="shared" si="48"/>
        <v>6087.7000000000007</v>
      </c>
      <c r="H57" s="58">
        <f t="shared" si="48"/>
        <v>598.6</v>
      </c>
      <c r="I57" s="58">
        <f t="shared" si="48"/>
        <v>1197.2</v>
      </c>
      <c r="J57" s="58">
        <f t="shared" si="48"/>
        <v>598.6</v>
      </c>
      <c r="K57" s="58">
        <f t="shared" si="48"/>
        <v>598.6</v>
      </c>
      <c r="L57" s="58">
        <f t="shared" si="48"/>
        <v>0</v>
      </c>
      <c r="M57" s="58">
        <f t="shared" si="48"/>
        <v>598.6</v>
      </c>
      <c r="N57" s="58">
        <f t="shared" si="48"/>
        <v>598.6</v>
      </c>
      <c r="O57" s="58">
        <f t="shared" si="48"/>
        <v>0</v>
      </c>
      <c r="P57" s="58">
        <f t="shared" si="48"/>
        <v>598.6</v>
      </c>
      <c r="Q57" s="59">
        <v>0</v>
      </c>
      <c r="R57" s="59">
        <v>0</v>
      </c>
      <c r="S57" s="27"/>
    </row>
    <row r="58" spans="1:19" s="8" customFormat="1" ht="63" x14ac:dyDescent="0.25">
      <c r="A58" s="42" t="s">
        <v>91</v>
      </c>
      <c r="B58" s="74" t="s">
        <v>124</v>
      </c>
      <c r="C58" s="32" t="s">
        <v>11</v>
      </c>
      <c r="D58" s="32" t="s">
        <v>9</v>
      </c>
      <c r="E58" s="49">
        <f>SUM(F58:G58)</f>
        <v>5489.1</v>
      </c>
      <c r="F58" s="47">
        <v>0</v>
      </c>
      <c r="G58" s="31">
        <v>5489.1</v>
      </c>
      <c r="H58" s="49">
        <f t="shared" ref="H58" si="49">I58+J58</f>
        <v>0</v>
      </c>
      <c r="I58" s="49">
        <v>0</v>
      </c>
      <c r="J58" s="49">
        <v>0</v>
      </c>
      <c r="K58" s="49">
        <f t="shared" ref="K58" si="50">L58+M58</f>
        <v>0</v>
      </c>
      <c r="L58" s="49">
        <v>0</v>
      </c>
      <c r="M58" s="49">
        <v>0</v>
      </c>
      <c r="N58" s="49">
        <f t="shared" ref="N58" si="51">O58+P58</f>
        <v>0</v>
      </c>
      <c r="O58" s="49">
        <v>0</v>
      </c>
      <c r="P58" s="49">
        <f>M58</f>
        <v>0</v>
      </c>
      <c r="Q58" s="57">
        <v>0</v>
      </c>
      <c r="R58" s="57">
        <v>0</v>
      </c>
      <c r="S58" s="27"/>
    </row>
    <row r="59" spans="1:19" s="8" customFormat="1" ht="63" x14ac:dyDescent="0.25">
      <c r="A59" s="42" t="s">
        <v>92</v>
      </c>
      <c r="B59" s="74" t="s">
        <v>125</v>
      </c>
      <c r="C59" s="32" t="s">
        <v>11</v>
      </c>
      <c r="D59" s="32" t="s">
        <v>9</v>
      </c>
      <c r="E59" s="49">
        <f t="shared" ref="E59" si="52">SUM(F59:G59)</f>
        <v>598.6</v>
      </c>
      <c r="F59" s="47">
        <v>0</v>
      </c>
      <c r="G59" s="31">
        <v>598.6</v>
      </c>
      <c r="H59" s="49">
        <f>J59</f>
        <v>598.6</v>
      </c>
      <c r="I59" s="49">
        <f t="shared" ref="I59" si="53">J59+K59</f>
        <v>1197.2</v>
      </c>
      <c r="J59" s="50">
        <v>598.6</v>
      </c>
      <c r="K59" s="47">
        <f>L59+M59</f>
        <v>598.6</v>
      </c>
      <c r="L59" s="47">
        <v>0</v>
      </c>
      <c r="M59" s="47">
        <v>598.6</v>
      </c>
      <c r="N59" s="47">
        <f>O59+P59</f>
        <v>598.6</v>
      </c>
      <c r="O59" s="47">
        <v>0</v>
      </c>
      <c r="P59" s="47">
        <f>M59</f>
        <v>598.6</v>
      </c>
      <c r="Q59" s="57">
        <f>K59/H59</f>
        <v>1</v>
      </c>
      <c r="R59" s="57">
        <f>N59/H59</f>
        <v>1</v>
      </c>
      <c r="S59" s="27"/>
    </row>
    <row r="60" spans="1:19" s="8" customFormat="1" ht="21.75" customHeight="1" x14ac:dyDescent="0.25">
      <c r="A60" s="42" t="s">
        <v>93</v>
      </c>
      <c r="B60" s="88" t="s">
        <v>61</v>
      </c>
      <c r="C60" s="88"/>
      <c r="D60" s="88"/>
      <c r="E60" s="58">
        <f>SUM(E61:E62)</f>
        <v>24240</v>
      </c>
      <c r="F60" s="58">
        <f t="shared" ref="F60:P60" si="54">SUM(F61:F62)</f>
        <v>0</v>
      </c>
      <c r="G60" s="58">
        <f t="shared" si="54"/>
        <v>24240</v>
      </c>
      <c r="H60" s="58">
        <f t="shared" si="54"/>
        <v>1600</v>
      </c>
      <c r="I60" s="58">
        <f t="shared" si="54"/>
        <v>0</v>
      </c>
      <c r="J60" s="58">
        <f t="shared" si="54"/>
        <v>1600</v>
      </c>
      <c r="K60" s="58">
        <f t="shared" si="54"/>
        <v>1600</v>
      </c>
      <c r="L60" s="58">
        <f t="shared" si="54"/>
        <v>0</v>
      </c>
      <c r="M60" s="58">
        <f t="shared" si="54"/>
        <v>1600</v>
      </c>
      <c r="N60" s="58">
        <f t="shared" si="54"/>
        <v>1600</v>
      </c>
      <c r="O60" s="58">
        <f t="shared" si="54"/>
        <v>0</v>
      </c>
      <c r="P60" s="58">
        <f t="shared" si="54"/>
        <v>1600</v>
      </c>
      <c r="Q60" s="59">
        <f>K60/H60</f>
        <v>1</v>
      </c>
      <c r="R60" s="59">
        <f>N60/H60</f>
        <v>1</v>
      </c>
      <c r="S60" s="27"/>
    </row>
    <row r="61" spans="1:19" s="8" customFormat="1" ht="47.25" customHeight="1" x14ac:dyDescent="0.25">
      <c r="A61" s="42" t="s">
        <v>94</v>
      </c>
      <c r="B61" s="74" t="s">
        <v>126</v>
      </c>
      <c r="C61" s="32" t="s">
        <v>11</v>
      </c>
      <c r="D61" s="32" t="s">
        <v>1</v>
      </c>
      <c r="E61" s="49">
        <f t="shared" ref="E61:E64" si="55">F61+G61</f>
        <v>22640</v>
      </c>
      <c r="F61" s="47">
        <v>0</v>
      </c>
      <c r="G61" s="31">
        <v>22640</v>
      </c>
      <c r="H61" s="49">
        <f t="shared" ref="H61:H64" si="56">I61+J61</f>
        <v>0</v>
      </c>
      <c r="I61" s="49">
        <v>0</v>
      </c>
      <c r="J61" s="50">
        <v>0</v>
      </c>
      <c r="K61" s="49">
        <v>0</v>
      </c>
      <c r="L61" s="50">
        <v>0</v>
      </c>
      <c r="M61" s="62">
        <v>0</v>
      </c>
      <c r="N61" s="49">
        <f t="shared" ref="N61:N64" si="57">O61+P61</f>
        <v>0</v>
      </c>
      <c r="O61" s="50">
        <v>0</v>
      </c>
      <c r="P61" s="62">
        <f t="shared" ref="P61" si="58">M61</f>
        <v>0</v>
      </c>
      <c r="Q61" s="57">
        <v>0</v>
      </c>
      <c r="R61" s="57">
        <v>0</v>
      </c>
      <c r="S61" s="27"/>
    </row>
    <row r="62" spans="1:19" s="8" customFormat="1" ht="47.25" customHeight="1" x14ac:dyDescent="0.25">
      <c r="A62" s="42" t="s">
        <v>128</v>
      </c>
      <c r="B62" s="74" t="s">
        <v>127</v>
      </c>
      <c r="C62" s="32" t="s">
        <v>11</v>
      </c>
      <c r="D62" s="32" t="s">
        <v>1</v>
      </c>
      <c r="E62" s="49">
        <f t="shared" ref="E62" si="59">F62+G62</f>
        <v>1600</v>
      </c>
      <c r="F62" s="47">
        <v>0</v>
      </c>
      <c r="G62" s="31">
        <v>1600</v>
      </c>
      <c r="H62" s="49">
        <f t="shared" ref="H62" si="60">I62+J62</f>
        <v>1600</v>
      </c>
      <c r="I62" s="49">
        <v>0</v>
      </c>
      <c r="J62" s="50">
        <v>1600</v>
      </c>
      <c r="K62" s="49">
        <f>M62</f>
        <v>1600</v>
      </c>
      <c r="L62" s="50">
        <v>0</v>
      </c>
      <c r="M62" s="62">
        <v>1600</v>
      </c>
      <c r="N62" s="49">
        <f t="shared" ref="N62" si="61">O62+P62</f>
        <v>1600</v>
      </c>
      <c r="O62" s="50">
        <v>0</v>
      </c>
      <c r="P62" s="62">
        <f t="shared" ref="P62" si="62">M62</f>
        <v>1600</v>
      </c>
      <c r="Q62" s="57">
        <f>K62/H62</f>
        <v>1</v>
      </c>
      <c r="R62" s="57">
        <f>N62/H62</f>
        <v>1</v>
      </c>
      <c r="S62" s="27"/>
    </row>
    <row r="63" spans="1:19" s="8" customFormat="1" ht="26.25" customHeight="1" x14ac:dyDescent="0.25">
      <c r="A63" s="42" t="s">
        <v>95</v>
      </c>
      <c r="B63" s="88" t="s">
        <v>62</v>
      </c>
      <c r="C63" s="88"/>
      <c r="D63" s="88"/>
      <c r="E63" s="58">
        <f>SUM(E64:E67)</f>
        <v>853.8</v>
      </c>
      <c r="F63" s="58">
        <f t="shared" ref="F63:P63" si="63">SUM(F64:F67)</f>
        <v>0</v>
      </c>
      <c r="G63" s="58">
        <f t="shared" si="63"/>
        <v>853.8</v>
      </c>
      <c r="H63" s="58">
        <f t="shared" si="63"/>
        <v>845.2</v>
      </c>
      <c r="I63" s="58">
        <f t="shared" si="63"/>
        <v>0</v>
      </c>
      <c r="J63" s="58">
        <f t="shared" si="63"/>
        <v>845.2</v>
      </c>
      <c r="K63" s="58">
        <f t="shared" si="63"/>
        <v>167.6</v>
      </c>
      <c r="L63" s="58">
        <f t="shared" si="63"/>
        <v>0</v>
      </c>
      <c r="M63" s="58">
        <f t="shared" si="63"/>
        <v>167.6</v>
      </c>
      <c r="N63" s="58">
        <f t="shared" si="63"/>
        <v>167.6</v>
      </c>
      <c r="O63" s="58">
        <f t="shared" si="63"/>
        <v>0</v>
      </c>
      <c r="P63" s="58">
        <f t="shared" si="63"/>
        <v>167.6</v>
      </c>
      <c r="Q63" s="59">
        <v>0</v>
      </c>
      <c r="R63" s="59">
        <v>0</v>
      </c>
      <c r="S63" s="27"/>
    </row>
    <row r="64" spans="1:19" s="8" customFormat="1" ht="63" x14ac:dyDescent="0.25">
      <c r="A64" s="42" t="s">
        <v>96</v>
      </c>
      <c r="B64" s="75" t="s">
        <v>129</v>
      </c>
      <c r="C64" s="32" t="s">
        <v>11</v>
      </c>
      <c r="D64" s="32" t="s">
        <v>9</v>
      </c>
      <c r="E64" s="49">
        <f t="shared" si="55"/>
        <v>176.2</v>
      </c>
      <c r="F64" s="47">
        <v>0</v>
      </c>
      <c r="G64" s="49">
        <v>176.2</v>
      </c>
      <c r="H64" s="49">
        <f t="shared" si="56"/>
        <v>167.6</v>
      </c>
      <c r="I64" s="49">
        <v>0</v>
      </c>
      <c r="J64" s="50">
        <v>167.6</v>
      </c>
      <c r="K64" s="49">
        <f t="shared" ref="K64" si="64">L64+M64</f>
        <v>167.6</v>
      </c>
      <c r="L64" s="50">
        <v>0</v>
      </c>
      <c r="M64" s="62">
        <v>167.6</v>
      </c>
      <c r="N64" s="49">
        <f t="shared" si="57"/>
        <v>167.6</v>
      </c>
      <c r="O64" s="50">
        <v>0</v>
      </c>
      <c r="P64" s="62">
        <v>167.6</v>
      </c>
      <c r="Q64" s="48">
        <f>M64/J64</f>
        <v>1</v>
      </c>
      <c r="R64" s="48">
        <f>P64/J64</f>
        <v>1</v>
      </c>
      <c r="S64" s="27"/>
    </row>
    <row r="65" spans="1:19" s="8" customFormat="1" ht="16.5" hidden="1" customHeight="1" x14ac:dyDescent="0.25">
      <c r="A65" s="42"/>
      <c r="B65" s="89" t="s">
        <v>32</v>
      </c>
      <c r="C65" s="89"/>
      <c r="D65" s="89"/>
      <c r="E65" s="58">
        <f>SUM(E66)</f>
        <v>0</v>
      </c>
      <c r="F65" s="47">
        <v>0</v>
      </c>
      <c r="G65" s="58">
        <v>0</v>
      </c>
      <c r="H65" s="49">
        <f t="shared" ref="H65:H66" si="65">I65+J65</f>
        <v>0</v>
      </c>
      <c r="I65" s="49">
        <f t="shared" ref="I65:I66" si="66">J65+K65</f>
        <v>0</v>
      </c>
      <c r="J65" s="49">
        <f t="shared" ref="J65:J66" si="67">K65+L65</f>
        <v>0</v>
      </c>
      <c r="K65" s="49">
        <f t="shared" ref="K65:K66" si="68">L65+M65</f>
        <v>0</v>
      </c>
      <c r="L65" s="49">
        <f t="shared" ref="L65:L66" si="69">M65+N65</f>
        <v>0</v>
      </c>
      <c r="M65" s="49">
        <f t="shared" ref="M65:M66" si="70">N65+O65</f>
        <v>0</v>
      </c>
      <c r="N65" s="49">
        <f t="shared" ref="N65:N66" si="71">O65+P65</f>
        <v>0</v>
      </c>
      <c r="O65" s="49">
        <f t="shared" ref="O65:O66" si="72">P65+Q65</f>
        <v>0</v>
      </c>
      <c r="P65" s="49">
        <f t="shared" ref="P65:P66" si="73">Q65+R65</f>
        <v>0</v>
      </c>
      <c r="Q65" s="63">
        <v>0</v>
      </c>
      <c r="R65" s="63">
        <v>0</v>
      </c>
      <c r="S65" s="27"/>
    </row>
    <row r="66" spans="1:19" s="8" customFormat="1" ht="31.5" hidden="1" customHeight="1" x14ac:dyDescent="0.25">
      <c r="A66" s="64"/>
      <c r="B66" s="76" t="s">
        <v>33</v>
      </c>
      <c r="C66" s="32" t="s">
        <v>31</v>
      </c>
      <c r="D66" s="32" t="s">
        <v>1</v>
      </c>
      <c r="E66" s="49">
        <f>SUM(F66:I66)</f>
        <v>0</v>
      </c>
      <c r="F66" s="47">
        <v>0</v>
      </c>
      <c r="G66" s="49">
        <v>0</v>
      </c>
      <c r="H66" s="49">
        <f t="shared" si="65"/>
        <v>0</v>
      </c>
      <c r="I66" s="49">
        <f t="shared" si="66"/>
        <v>0</v>
      </c>
      <c r="J66" s="49">
        <f t="shared" si="67"/>
        <v>0</v>
      </c>
      <c r="K66" s="49">
        <f t="shared" si="68"/>
        <v>0</v>
      </c>
      <c r="L66" s="49">
        <f t="shared" si="69"/>
        <v>0</v>
      </c>
      <c r="M66" s="49">
        <f t="shared" si="70"/>
        <v>0</v>
      </c>
      <c r="N66" s="49">
        <f t="shared" si="71"/>
        <v>0</v>
      </c>
      <c r="O66" s="49">
        <f t="shared" si="72"/>
        <v>0</v>
      </c>
      <c r="P66" s="49">
        <f t="shared" si="73"/>
        <v>0</v>
      </c>
      <c r="Q66" s="63">
        <v>0</v>
      </c>
      <c r="R66" s="63">
        <v>0</v>
      </c>
      <c r="S66" s="27"/>
    </row>
    <row r="67" spans="1:19" s="8" customFormat="1" ht="74.25" customHeight="1" x14ac:dyDescent="0.25">
      <c r="A67" s="65" t="s">
        <v>144</v>
      </c>
      <c r="B67" s="76" t="s">
        <v>143</v>
      </c>
      <c r="C67" s="32" t="s">
        <v>11</v>
      </c>
      <c r="D67" s="32" t="s">
        <v>9</v>
      </c>
      <c r="E67" s="49">
        <f>G67</f>
        <v>677.6</v>
      </c>
      <c r="F67" s="47">
        <v>0</v>
      </c>
      <c r="G67" s="49">
        <v>677.6</v>
      </c>
      <c r="H67" s="49">
        <f>J67</f>
        <v>677.6</v>
      </c>
      <c r="I67" s="49"/>
      <c r="J67" s="49">
        <v>677.6</v>
      </c>
      <c r="K67" s="49">
        <f>M67</f>
        <v>0</v>
      </c>
      <c r="L67" s="49"/>
      <c r="M67" s="49">
        <v>0</v>
      </c>
      <c r="N67" s="49">
        <f>P67</f>
        <v>0</v>
      </c>
      <c r="O67" s="49"/>
      <c r="P67" s="49">
        <v>0</v>
      </c>
      <c r="Q67" s="57">
        <v>0</v>
      </c>
      <c r="R67" s="57">
        <v>0</v>
      </c>
      <c r="S67" s="27"/>
    </row>
    <row r="68" spans="1:19" x14ac:dyDescent="0.25">
      <c r="A68" s="66"/>
      <c r="B68" s="77" t="s">
        <v>29</v>
      </c>
      <c r="C68" s="67"/>
      <c r="D68" s="67"/>
      <c r="E68" s="68">
        <f>E6+E20+E25+E38+E55+E57+E60+E63</f>
        <v>78260.800000000003</v>
      </c>
      <c r="F68" s="68">
        <f t="shared" ref="F68" si="74">F6+F20+F25+F38+F55+F57+F60+F63</f>
        <v>0</v>
      </c>
      <c r="G68" s="68">
        <f t="shared" ref="G68:P68" si="75">G6+G20+G25+G38+G55+G57+G60+G63</f>
        <v>78260.800000000003</v>
      </c>
      <c r="H68" s="68">
        <f t="shared" si="75"/>
        <v>30006.000000000004</v>
      </c>
      <c r="I68" s="68">
        <f t="shared" si="75"/>
        <v>1503.6156000000001</v>
      </c>
      <c r="J68" s="68">
        <f t="shared" si="75"/>
        <v>30006.000000000004</v>
      </c>
      <c r="K68" s="68">
        <f t="shared" si="75"/>
        <v>17044.662219999998</v>
      </c>
      <c r="L68" s="68">
        <f t="shared" si="75"/>
        <v>383.411</v>
      </c>
      <c r="M68" s="68">
        <f t="shared" si="75"/>
        <v>17044.662219999998</v>
      </c>
      <c r="N68" s="68">
        <f t="shared" si="75"/>
        <v>17044.662219999998</v>
      </c>
      <c r="O68" s="68">
        <f t="shared" si="75"/>
        <v>195.70490126331723</v>
      </c>
      <c r="P68" s="68">
        <f t="shared" si="75"/>
        <v>17044.662219999998</v>
      </c>
      <c r="Q68" s="54">
        <f>K68/H68</f>
        <v>0.56804179897353846</v>
      </c>
      <c r="R68" s="54">
        <f t="shared" ref="R68" si="76">N68/H68</f>
        <v>0.56804179897353846</v>
      </c>
      <c r="S68" s="7"/>
    </row>
    <row r="69" spans="1:19" x14ac:dyDescent="0.25">
      <c r="C69" s="7"/>
      <c r="D69" s="7"/>
      <c r="E69" s="7"/>
      <c r="F69" s="7"/>
      <c r="G69" s="7"/>
      <c r="H69" s="7"/>
      <c r="I69" s="7"/>
      <c r="J69" s="7"/>
      <c r="K69" s="33"/>
      <c r="L69" s="33"/>
      <c r="M69" s="33"/>
      <c r="N69" s="33"/>
      <c r="O69" s="33"/>
      <c r="P69" s="33"/>
      <c r="Q69" s="33"/>
      <c r="R69" s="33"/>
      <c r="S69" s="7"/>
    </row>
    <row r="70" spans="1:19" x14ac:dyDescent="0.25">
      <c r="C70" s="7"/>
      <c r="D70" s="7"/>
      <c r="E70" s="20"/>
      <c r="F70" s="7"/>
      <c r="G70" s="7"/>
      <c r="H70" s="7"/>
      <c r="I70" s="7"/>
      <c r="J70" s="7"/>
      <c r="K70" s="33"/>
      <c r="L70" s="33"/>
      <c r="M70" s="33"/>
      <c r="N70" s="33"/>
      <c r="O70" s="33"/>
      <c r="P70" s="33"/>
      <c r="Q70" s="33"/>
      <c r="R70" s="33"/>
      <c r="S70" s="7"/>
    </row>
    <row r="71" spans="1:19" x14ac:dyDescent="0.25">
      <c r="C71" s="7"/>
      <c r="D71" s="7"/>
      <c r="E71" s="20"/>
      <c r="F71" s="7"/>
      <c r="G71" s="7"/>
      <c r="H71" s="7"/>
      <c r="I71" s="7"/>
      <c r="J71" s="7"/>
      <c r="K71" s="33"/>
      <c r="L71" s="33"/>
      <c r="M71" s="33"/>
      <c r="N71" s="33"/>
      <c r="O71" s="33"/>
      <c r="P71" s="33"/>
      <c r="Q71" s="33"/>
      <c r="R71" s="33"/>
      <c r="S71" s="7"/>
    </row>
    <row r="72" spans="1:19" x14ac:dyDescent="0.25">
      <c r="C72" s="7"/>
      <c r="D72" s="7"/>
      <c r="E72" s="7"/>
      <c r="F72" s="7"/>
      <c r="G72" s="7"/>
      <c r="H72" s="7"/>
      <c r="I72" s="7"/>
      <c r="J72" s="7"/>
      <c r="K72" s="33"/>
      <c r="L72" s="33"/>
      <c r="M72" s="33"/>
      <c r="N72" s="33"/>
      <c r="O72" s="33"/>
      <c r="P72" s="33"/>
      <c r="Q72" s="33"/>
      <c r="R72" s="33"/>
      <c r="S72" s="7"/>
    </row>
    <row r="73" spans="1:19" x14ac:dyDescent="0.25">
      <c r="C73" s="7"/>
      <c r="D73" s="7"/>
      <c r="E73" s="7"/>
      <c r="F73" s="7"/>
      <c r="G73" s="7"/>
      <c r="H73" s="7"/>
      <c r="I73" s="7"/>
      <c r="J73" s="7"/>
      <c r="K73" s="33"/>
      <c r="L73" s="33"/>
      <c r="M73" s="33"/>
      <c r="N73" s="33"/>
      <c r="O73" s="33"/>
      <c r="P73" s="33"/>
      <c r="Q73" s="33"/>
      <c r="R73" s="33"/>
      <c r="S73" s="7"/>
    </row>
    <row r="74" spans="1:19" x14ac:dyDescent="0.25">
      <c r="C74" s="7"/>
      <c r="D74" s="7"/>
      <c r="E74" s="7"/>
      <c r="F74" s="7"/>
      <c r="G74" s="7"/>
      <c r="H74" s="7"/>
      <c r="I74" s="7"/>
      <c r="J74" s="7"/>
      <c r="K74" s="33"/>
      <c r="L74" s="33"/>
      <c r="M74" s="33"/>
      <c r="N74" s="33"/>
      <c r="O74" s="33"/>
      <c r="P74" s="33"/>
      <c r="Q74" s="33"/>
      <c r="R74" s="33"/>
      <c r="S74" s="7"/>
    </row>
    <row r="75" spans="1:19" x14ac:dyDescent="0.25">
      <c r="C75" s="7"/>
      <c r="D75" s="7"/>
      <c r="E75" s="7"/>
      <c r="F75" s="7"/>
      <c r="G75" s="7"/>
      <c r="H75" s="7"/>
      <c r="I75" s="7"/>
      <c r="J75" s="7"/>
      <c r="K75" s="33"/>
      <c r="L75" s="33"/>
      <c r="M75" s="33"/>
      <c r="N75" s="33"/>
      <c r="O75" s="33"/>
      <c r="P75" s="33"/>
      <c r="Q75" s="33"/>
      <c r="R75" s="33"/>
      <c r="S75" s="7"/>
    </row>
    <row r="76" spans="1:19" x14ac:dyDescent="0.25">
      <c r="C76" s="7"/>
      <c r="D76" s="7"/>
      <c r="E76" s="7"/>
      <c r="F76" s="7"/>
      <c r="G76" s="7"/>
      <c r="H76" s="7"/>
      <c r="I76" s="7"/>
      <c r="J76" s="7"/>
      <c r="K76" s="33"/>
      <c r="L76" s="33"/>
      <c r="M76" s="33"/>
      <c r="N76" s="33"/>
      <c r="O76" s="33"/>
      <c r="P76" s="33"/>
      <c r="Q76" s="33"/>
      <c r="R76" s="33"/>
      <c r="S76" s="7"/>
    </row>
    <row r="77" spans="1:19" x14ac:dyDescent="0.25">
      <c r="C77" s="7"/>
      <c r="D77" s="7"/>
      <c r="E77" s="7"/>
      <c r="F77" s="7"/>
      <c r="G77" s="7"/>
      <c r="H77" s="7"/>
      <c r="I77" s="7"/>
      <c r="J77" s="7"/>
      <c r="K77" s="33"/>
      <c r="L77" s="33"/>
      <c r="M77" s="33"/>
      <c r="N77" s="33"/>
      <c r="O77" s="33"/>
      <c r="P77" s="33"/>
      <c r="Q77" s="33"/>
      <c r="R77" s="33"/>
      <c r="S77" s="7"/>
    </row>
    <row r="78" spans="1:19" x14ac:dyDescent="0.25">
      <c r="C78" s="7"/>
      <c r="D78" s="7"/>
      <c r="E78" s="7"/>
      <c r="F78" s="7"/>
      <c r="G78" s="7"/>
      <c r="H78" s="7"/>
      <c r="I78" s="7"/>
      <c r="J78" s="7"/>
      <c r="K78" s="33"/>
      <c r="L78" s="33"/>
      <c r="M78" s="33"/>
      <c r="N78" s="33"/>
      <c r="O78" s="33"/>
      <c r="P78" s="33"/>
      <c r="Q78" s="33"/>
      <c r="R78" s="33"/>
      <c r="S78" s="7"/>
    </row>
    <row r="79" spans="1:19" x14ac:dyDescent="0.25">
      <c r="C79" s="7"/>
      <c r="D79" s="7"/>
      <c r="E79" s="7"/>
      <c r="F79" s="7"/>
      <c r="G79" s="7"/>
      <c r="H79" s="7"/>
      <c r="I79" s="7"/>
      <c r="J79" s="7"/>
      <c r="K79" s="33"/>
      <c r="L79" s="33"/>
      <c r="M79" s="33"/>
      <c r="N79" s="33"/>
      <c r="O79" s="33"/>
      <c r="P79" s="33"/>
      <c r="Q79" s="33"/>
      <c r="R79" s="33"/>
      <c r="S79" s="7"/>
    </row>
    <row r="80" spans="1:19" x14ac:dyDescent="0.25">
      <c r="C80" s="7"/>
      <c r="D80" s="7"/>
      <c r="E80" s="7"/>
      <c r="F80" s="7"/>
      <c r="G80" s="7"/>
      <c r="H80" s="7"/>
      <c r="I80" s="7"/>
      <c r="J80" s="7"/>
      <c r="K80" s="33"/>
      <c r="L80" s="33"/>
      <c r="M80" s="33"/>
      <c r="N80" s="33"/>
      <c r="O80" s="33"/>
      <c r="P80" s="33"/>
      <c r="Q80" s="33"/>
      <c r="R80" s="33"/>
      <c r="S80" s="7"/>
    </row>
    <row r="94" ht="30.75" customHeight="1" x14ac:dyDescent="0.25"/>
    <row r="96" ht="18.75" customHeight="1" x14ac:dyDescent="0.25"/>
    <row r="97" ht="18.75" customHeight="1" x14ac:dyDescent="0.25"/>
    <row r="100" ht="18.75" customHeight="1" x14ac:dyDescent="0.25"/>
    <row r="102" ht="18.75" customHeight="1" x14ac:dyDescent="0.25"/>
    <row r="103" ht="18.75" customHeight="1" x14ac:dyDescent="0.25"/>
  </sheetData>
  <mergeCells count="23">
    <mergeCell ref="B51:D51"/>
    <mergeCell ref="B38:D38"/>
    <mergeCell ref="B6:D6"/>
    <mergeCell ref="B20:D20"/>
    <mergeCell ref="B39:D39"/>
    <mergeCell ref="B25:D25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5:D55"/>
    <mergeCell ref="B57:D57"/>
    <mergeCell ref="B60:D60"/>
    <mergeCell ref="B65:D65"/>
    <mergeCell ref="B63:D6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5"/>
  <sheetViews>
    <sheetView view="pageBreakPreview" topLeftCell="A4" zoomScale="90" zoomScaleNormal="100" zoomScaleSheetLayoutView="90" workbookViewId="0">
      <selection activeCell="C14" sqref="C14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7.7109375" style="1" customWidth="1"/>
    <col min="4" max="4" width="17.28515625" style="1" customWidth="1"/>
    <col min="5" max="5" width="16.28515625" style="1" customWidth="1"/>
    <col min="6" max="6" width="19.5703125" style="1" customWidth="1"/>
    <col min="7" max="7" width="15.710937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3" ht="54" customHeight="1" x14ac:dyDescent="0.25">
      <c r="A1" s="95" t="s">
        <v>97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3" ht="24" customHeight="1" x14ac:dyDescent="0.25">
      <c r="A2" s="95" t="s">
        <v>142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3" ht="24" customHeight="1" x14ac:dyDescent="0.25">
      <c r="A3" s="96" t="s">
        <v>13</v>
      </c>
      <c r="B3" s="96" t="s">
        <v>14</v>
      </c>
      <c r="C3" s="96" t="s">
        <v>15</v>
      </c>
      <c r="D3" s="96" t="s">
        <v>16</v>
      </c>
      <c r="E3" s="96" t="s">
        <v>17</v>
      </c>
      <c r="F3" s="96" t="s">
        <v>18</v>
      </c>
      <c r="G3" s="97" t="s">
        <v>25</v>
      </c>
      <c r="H3" s="97" t="s">
        <v>19</v>
      </c>
      <c r="I3" s="96" t="s">
        <v>20</v>
      </c>
      <c r="J3" s="96"/>
      <c r="K3" s="96"/>
    </row>
    <row r="4" spans="1:13" ht="15" customHeight="1" x14ac:dyDescent="0.25">
      <c r="A4" s="96"/>
      <c r="B4" s="96"/>
      <c r="C4" s="96"/>
      <c r="D4" s="96"/>
      <c r="E4" s="96"/>
      <c r="F4" s="96"/>
      <c r="G4" s="98"/>
      <c r="H4" s="98"/>
      <c r="I4" s="96" t="s">
        <v>21</v>
      </c>
      <c r="J4" s="97" t="s">
        <v>22</v>
      </c>
      <c r="K4" s="96" t="s">
        <v>23</v>
      </c>
    </row>
    <row r="5" spans="1:13" ht="31.5" customHeight="1" x14ac:dyDescent="0.25">
      <c r="A5" s="96"/>
      <c r="B5" s="96"/>
      <c r="C5" s="96"/>
      <c r="D5" s="96"/>
      <c r="E5" s="96"/>
      <c r="F5" s="96"/>
      <c r="G5" s="99"/>
      <c r="H5" s="99"/>
      <c r="I5" s="96"/>
      <c r="J5" s="99"/>
      <c r="K5" s="96"/>
    </row>
    <row r="6" spans="1:13" s="3" customFormat="1" x14ac:dyDescent="0.25">
      <c r="A6" s="38">
        <v>1</v>
      </c>
      <c r="B6" s="38">
        <v>2</v>
      </c>
      <c r="C6" s="38">
        <v>3</v>
      </c>
      <c r="D6" s="38">
        <f t="shared" ref="D6:I6" si="0">C6+1</f>
        <v>4</v>
      </c>
      <c r="E6" s="38">
        <f t="shared" si="0"/>
        <v>5</v>
      </c>
      <c r="F6" s="38">
        <f t="shared" si="0"/>
        <v>6</v>
      </c>
      <c r="G6" s="38">
        <f t="shared" si="0"/>
        <v>7</v>
      </c>
      <c r="H6" s="38">
        <f t="shared" si="0"/>
        <v>8</v>
      </c>
      <c r="I6" s="38">
        <f t="shared" si="0"/>
        <v>9</v>
      </c>
      <c r="J6" s="38">
        <v>10</v>
      </c>
      <c r="K6" s="38">
        <v>11</v>
      </c>
    </row>
    <row r="7" spans="1:13" s="3" customFormat="1" ht="78.75" x14ac:dyDescent="0.25">
      <c r="A7" s="17">
        <v>1</v>
      </c>
      <c r="B7" s="79" t="str">
        <f>'Подпрограмма 2'!B54</f>
        <v>Ремонт участка внутрипоселковой дороги в п. Красное «ул. Пролетарская, д. 10 – ул. Оленная, д. 1» протяженностью 460 м</v>
      </c>
      <c r="C7" s="64" t="s">
        <v>147</v>
      </c>
      <c r="D7" s="17" t="s">
        <v>146</v>
      </c>
      <c r="E7" s="41" t="s">
        <v>9</v>
      </c>
      <c r="F7" s="85">
        <v>44819</v>
      </c>
      <c r="G7" s="2">
        <v>9372</v>
      </c>
      <c r="H7" s="78"/>
      <c r="I7" s="38"/>
      <c r="J7" s="38"/>
      <c r="K7" s="38"/>
    </row>
    <row r="8" spans="1:13" s="7" customFormat="1" ht="78.75" customHeight="1" x14ac:dyDescent="0.25">
      <c r="A8" s="105">
        <v>2</v>
      </c>
      <c r="B8" s="103" t="s">
        <v>30</v>
      </c>
      <c r="C8" s="6" t="s">
        <v>64</v>
      </c>
      <c r="D8" s="17" t="s">
        <v>63</v>
      </c>
      <c r="E8" s="107" t="str">
        <f>'Подпрограмма 2'!D56</f>
        <v xml:space="preserve"> Администрация Заполярного района</v>
      </c>
      <c r="F8" s="10">
        <v>44712</v>
      </c>
      <c r="G8" s="19">
        <v>8020.5</v>
      </c>
      <c r="H8" s="18"/>
      <c r="I8" s="19">
        <f>1969.3+4031.1+K8</f>
        <v>7886.2</v>
      </c>
      <c r="J8" s="12"/>
      <c r="K8" s="13">
        <v>1885.8</v>
      </c>
      <c r="M8" s="20"/>
    </row>
    <row r="9" spans="1:13" s="7" customFormat="1" ht="43.5" customHeight="1" x14ac:dyDescent="0.25">
      <c r="A9" s="106"/>
      <c r="B9" s="104"/>
      <c r="C9" s="6" t="s">
        <v>136</v>
      </c>
      <c r="D9" s="17" t="s">
        <v>63</v>
      </c>
      <c r="E9" s="108"/>
      <c r="F9" s="26" t="s">
        <v>137</v>
      </c>
      <c r="G9" s="19">
        <v>10346.9</v>
      </c>
      <c r="H9" s="18"/>
      <c r="I9" s="19">
        <f>K9</f>
        <v>1302.9232100000002</v>
      </c>
      <c r="J9" s="12"/>
      <c r="K9" s="13">
        <f>3188.72321-K8</f>
        <v>1302.9232100000002</v>
      </c>
      <c r="M9" s="20"/>
    </row>
    <row r="10" spans="1:13" s="7" customFormat="1" ht="100.5" customHeight="1" x14ac:dyDescent="0.25">
      <c r="A10" s="40">
        <v>3</v>
      </c>
      <c r="B10" s="80" t="s">
        <v>125</v>
      </c>
      <c r="C10" s="5" t="s">
        <v>138</v>
      </c>
      <c r="D10" s="17" t="s">
        <v>139</v>
      </c>
      <c r="E10" s="41" t="str">
        <f>'Подпрограмма 2'!D59</f>
        <v>Администрация поселения НАО</v>
      </c>
      <c r="F10" s="26">
        <v>44926</v>
      </c>
      <c r="G10" s="19">
        <v>598.6</v>
      </c>
      <c r="H10" s="18"/>
      <c r="I10" s="19">
        <f>K10</f>
        <v>598.6</v>
      </c>
      <c r="J10" s="12"/>
      <c r="K10" s="13">
        <f>'Подпрограмма 2'!M59</f>
        <v>598.6</v>
      </c>
      <c r="M10" s="20"/>
    </row>
    <row r="11" spans="1:13" s="7" customFormat="1" ht="32.25" customHeight="1" x14ac:dyDescent="0.25">
      <c r="A11" s="21">
        <v>4</v>
      </c>
      <c r="B11" s="16" t="s">
        <v>126</v>
      </c>
      <c r="C11" s="23" t="s">
        <v>130</v>
      </c>
      <c r="D11" s="24" t="s">
        <v>131</v>
      </c>
      <c r="E11" s="6" t="s">
        <v>1</v>
      </c>
      <c r="F11" s="22">
        <v>44895</v>
      </c>
      <c r="G11" s="11">
        <f>22639990/1000</f>
        <v>22639.99</v>
      </c>
      <c r="H11" s="2"/>
      <c r="I11" s="19">
        <f>K11</f>
        <v>0</v>
      </c>
      <c r="J11" s="12"/>
      <c r="K11" s="13">
        <f>'Подпрограмма 2'!K61</f>
        <v>0</v>
      </c>
    </row>
    <row r="12" spans="1:13" s="7" customFormat="1" ht="49.5" customHeight="1" x14ac:dyDescent="0.25">
      <c r="A12" s="21">
        <v>5</v>
      </c>
      <c r="B12" s="35" t="s">
        <v>127</v>
      </c>
      <c r="C12" s="17" t="s">
        <v>132</v>
      </c>
      <c r="D12" s="25" t="s">
        <v>133</v>
      </c>
      <c r="E12" s="41" t="s">
        <v>1</v>
      </c>
      <c r="F12" s="36">
        <v>44681</v>
      </c>
      <c r="G12" s="37">
        <v>1600</v>
      </c>
      <c r="H12" s="2"/>
      <c r="I12" s="19">
        <f>K12</f>
        <v>1600</v>
      </c>
      <c r="J12" s="12"/>
      <c r="K12" s="13">
        <f>'Подпрограмма 2'!K62</f>
        <v>1600</v>
      </c>
    </row>
    <row r="13" spans="1:13" s="7" customFormat="1" ht="70.5" customHeight="1" x14ac:dyDescent="0.25">
      <c r="A13" s="34">
        <v>6</v>
      </c>
      <c r="B13" s="35" t="s">
        <v>143</v>
      </c>
      <c r="C13" s="17"/>
      <c r="D13" s="81"/>
      <c r="E13" s="82"/>
      <c r="F13" s="83"/>
      <c r="G13" s="84"/>
      <c r="H13" s="2"/>
      <c r="I13" s="19"/>
      <c r="J13" s="12"/>
      <c r="K13" s="13"/>
    </row>
    <row r="14" spans="1:13" s="7" customFormat="1" ht="72" customHeight="1" x14ac:dyDescent="0.25">
      <c r="A14" s="34">
        <v>7</v>
      </c>
      <c r="B14" s="16" t="s">
        <v>145</v>
      </c>
      <c r="C14" s="64" t="s">
        <v>148</v>
      </c>
      <c r="D14" s="81" t="s">
        <v>149</v>
      </c>
      <c r="E14" s="86" t="s">
        <v>9</v>
      </c>
      <c r="F14" s="42">
        <v>2022</v>
      </c>
      <c r="G14" s="87">
        <v>167.55</v>
      </c>
      <c r="H14" s="2"/>
      <c r="I14" s="19">
        <f>K14</f>
        <v>167.6</v>
      </c>
      <c r="J14" s="12"/>
      <c r="K14" s="13">
        <f>'Подпрограмма 2'!K64</f>
        <v>167.6</v>
      </c>
    </row>
    <row r="15" spans="1:13" ht="15" customHeight="1" x14ac:dyDescent="0.25">
      <c r="A15" s="100" t="s">
        <v>24</v>
      </c>
      <c r="B15" s="101"/>
      <c r="C15" s="101"/>
      <c r="D15" s="101"/>
      <c r="E15" s="101"/>
      <c r="F15" s="101"/>
      <c r="G15" s="102"/>
      <c r="H15" s="4">
        <f>H8</f>
        <v>0</v>
      </c>
      <c r="I15" s="4">
        <f>SUM(I8:I12)</f>
        <v>11387.72321</v>
      </c>
      <c r="J15" s="4">
        <f t="shared" ref="J15:K15" si="1">SUM(J8:J12)</f>
        <v>0</v>
      </c>
      <c r="K15" s="4">
        <f t="shared" si="1"/>
        <v>5387.3232100000005</v>
      </c>
    </row>
  </sheetData>
  <mergeCells count="18">
    <mergeCell ref="A15:G15"/>
    <mergeCell ref="H3:H5"/>
    <mergeCell ref="I3:K3"/>
    <mergeCell ref="I4:I5"/>
    <mergeCell ref="J4:J5"/>
    <mergeCell ref="K4:K5"/>
    <mergeCell ref="B8:B9"/>
    <mergeCell ref="A8:A9"/>
    <mergeCell ref="E8:E9"/>
    <mergeCell ref="A1:K1"/>
    <mergeCell ref="A2:K2"/>
    <mergeCell ref="A3:A5"/>
    <mergeCell ref="B3:B5"/>
    <mergeCell ref="C3:C5"/>
    <mergeCell ref="D3:D5"/>
    <mergeCell ref="E3:E5"/>
    <mergeCell ref="F3:F5"/>
    <mergeCell ref="G3:G5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2022-10-07T12:40:35Z</cp:lastPrinted>
  <dcterms:created xsi:type="dcterms:W3CDTF">2015-07-01T06:08:23Z</dcterms:created>
  <dcterms:modified xsi:type="dcterms:W3CDTF">2022-10-17T07:01:46Z</dcterms:modified>
</cp:coreProperties>
</file>