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2 год\Отчеты на 01.10.2022\"/>
    </mc:Choice>
  </mc:AlternateContent>
  <bookViews>
    <workbookView xWindow="720" yWindow="4125" windowWidth="19440" windowHeight="8580"/>
  </bookViews>
  <sheets>
    <sheet name="МП Строительство" sheetId="19" r:id="rId1"/>
    <sheet name="МП Строительство (2)" sheetId="20" r:id="rId2"/>
    <sheet name="Подпрограмма 2 (2)" sheetId="22" state="hidden" r:id="rId3"/>
  </sheet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'МП Строительство (2)'!#REF!</definedName>
    <definedName name="sub_14000" localSheetId="2">'Подпрограмма 2 (2)'!#REF!</definedName>
    <definedName name="Z_359C8E5E_9871_416C_8416_05D2A4FF5688_.wvu.PrintArea" localSheetId="1" hidden="1">'МП Строительство (2)'!$A$1:$N$36</definedName>
    <definedName name="Z_359C8E5E_9871_416C_8416_05D2A4FF5688_.wvu.PrintArea" localSheetId="2" hidden="1">'Подпрограмма 2 (2)'!$A$1:$N$9</definedName>
    <definedName name="Z_676C7EBD_E16D_4DD0_B42E_F8075547C9A3_.wvu.PrintArea" localSheetId="1" hidden="1">'МП Строительство (2)'!$A$1:$N$36</definedName>
    <definedName name="Z_676C7EBD_E16D_4DD0_B42E_F8075547C9A3_.wvu.PrintArea" localSheetId="2" hidden="1">'Подпрограмма 2 (2)'!$A$1:$N$9</definedName>
    <definedName name="Z_79A8BF50_58E9_46AC_AFD7_D75F740A8CFE_.wvu.PrintArea" localSheetId="1" hidden="1">'МП Строительство (2)'!$A$1:$N$36</definedName>
    <definedName name="Z_79A8BF50_58E9_46AC_AFD7_D75F740A8CFE_.wvu.PrintArea" localSheetId="2" hidden="1">'Подпрограмма 2 (2)'!$A$1:$N$9</definedName>
    <definedName name="Z_F75B3EC3_CC43_4B33_913D_5D7444E65C48_.wvu.PrintArea" localSheetId="1" hidden="1">'МП Строительство (2)'!$A$1:$N$36</definedName>
    <definedName name="Z_F75B3EC3_CC43_4B33_913D_5D7444E65C48_.wvu.PrintArea" localSheetId="2" hidden="1">'Подпрограмма 2 (2)'!$A$1:$N$9</definedName>
    <definedName name="_xlnm.Print_Titles" localSheetId="1">'МП Строительство (2)'!$3:$6</definedName>
    <definedName name="_xlnm.Print_Titles" localSheetId="2">'Подпрограмма 2 (2)'!$3:$6</definedName>
    <definedName name="_xlnm.Print_Area" localSheetId="0">'МП Строительство'!$A$1:$R$82</definedName>
    <definedName name="_xlnm.Print_Area" localSheetId="1">'МП Строительство (2)'!$A$1:$M$36</definedName>
    <definedName name="_xlnm.Print_Area" localSheetId="2">'Подпрограмма 2 (2)'!$A$1:$M$9</definedName>
  </definedNames>
  <calcPr calcId="162913"/>
</workbook>
</file>

<file path=xl/calcChain.xml><?xml version="1.0" encoding="utf-8"?>
<calcChain xmlns="http://schemas.openxmlformats.org/spreadsheetml/2006/main">
  <c r="R6" i="19" l="1"/>
  <c r="Q6" i="19"/>
  <c r="I35" i="20" l="1"/>
  <c r="I34" i="20"/>
  <c r="K35" i="20"/>
  <c r="K34" i="20"/>
  <c r="K36" i="20" s="1"/>
  <c r="J36" i="20"/>
  <c r="L36" i="20"/>
  <c r="M36" i="20"/>
  <c r="M35" i="20"/>
  <c r="M34" i="20"/>
  <c r="B35" i="20"/>
  <c r="B34" i="20"/>
  <c r="M30" i="20" l="1"/>
  <c r="K30" i="20" s="1"/>
  <c r="M29" i="20"/>
  <c r="K29" i="20" s="1"/>
  <c r="M28" i="20"/>
  <c r="K28" i="20" s="1"/>
  <c r="M26" i="20"/>
  <c r="K26" i="20" s="1"/>
  <c r="M27" i="20"/>
  <c r="K27" i="20" s="1"/>
  <c r="M25" i="20"/>
  <c r="K25" i="20" s="1"/>
  <c r="M23" i="20" l="1"/>
  <c r="K23" i="20" s="1"/>
  <c r="M22" i="20"/>
  <c r="K22" i="20" s="1"/>
  <c r="M21" i="20"/>
  <c r="K21" i="20" s="1"/>
  <c r="M19" i="20"/>
  <c r="K19" i="20" s="1"/>
  <c r="M20" i="20"/>
  <c r="K20" i="20" s="1"/>
  <c r="M18" i="20"/>
  <c r="K18" i="20" s="1"/>
  <c r="M16" i="20"/>
  <c r="K16" i="20" s="1"/>
  <c r="M15" i="20"/>
  <c r="K15" i="20" s="1"/>
  <c r="M14" i="20"/>
  <c r="K14" i="20" s="1"/>
  <c r="M10" i="20"/>
  <c r="K10" i="20" s="1"/>
  <c r="B10" i="20" l="1"/>
  <c r="F6" i="19"/>
  <c r="G6" i="19"/>
  <c r="H6" i="19"/>
  <c r="I6" i="19"/>
  <c r="J6" i="19"/>
  <c r="K6" i="19"/>
  <c r="L6" i="19"/>
  <c r="M6" i="19"/>
  <c r="N6" i="19"/>
  <c r="O6" i="19"/>
  <c r="P6" i="19"/>
  <c r="E6" i="19"/>
  <c r="P70" i="19"/>
  <c r="N70" i="19"/>
  <c r="K70" i="19"/>
  <c r="H70" i="19"/>
  <c r="H69" i="19"/>
  <c r="P66" i="19"/>
  <c r="N66" i="19" s="1"/>
  <c r="N65" i="19" s="1"/>
  <c r="K66" i="19"/>
  <c r="K65" i="19" s="1"/>
  <c r="H66" i="19"/>
  <c r="H65" i="19" s="1"/>
  <c r="P13" i="19"/>
  <c r="N13" i="19"/>
  <c r="K13" i="19"/>
  <c r="H13" i="19"/>
  <c r="R13" i="19" s="1"/>
  <c r="P53" i="19"/>
  <c r="O53" i="19"/>
  <c r="N53" i="19"/>
  <c r="K53" i="19"/>
  <c r="Q53" i="19" s="1"/>
  <c r="H53" i="19"/>
  <c r="P54" i="19"/>
  <c r="N54" i="19" s="1"/>
  <c r="R54" i="19" s="1"/>
  <c r="O54" i="19"/>
  <c r="K54" i="19"/>
  <c r="H54" i="19"/>
  <c r="P39" i="19"/>
  <c r="N39" i="19" s="1"/>
  <c r="R39" i="19" s="1"/>
  <c r="O39" i="19"/>
  <c r="K39" i="19"/>
  <c r="H39" i="19"/>
  <c r="P36" i="19"/>
  <c r="O36" i="19"/>
  <c r="K36" i="19"/>
  <c r="H36" i="19"/>
  <c r="P26" i="19"/>
  <c r="O26" i="19"/>
  <c r="K26" i="19"/>
  <c r="H26" i="19"/>
  <c r="P29" i="19"/>
  <c r="O29" i="19"/>
  <c r="N29" i="19"/>
  <c r="R29" i="19" s="1"/>
  <c r="K29" i="19"/>
  <c r="Q29" i="19" s="1"/>
  <c r="H29" i="19"/>
  <c r="P28" i="19"/>
  <c r="O28" i="19"/>
  <c r="N28" i="19"/>
  <c r="K28" i="19"/>
  <c r="H28" i="19"/>
  <c r="P27" i="19"/>
  <c r="O27" i="19"/>
  <c r="N27" i="19"/>
  <c r="R27" i="19" s="1"/>
  <c r="K27" i="19"/>
  <c r="H27" i="19"/>
  <c r="P23" i="19"/>
  <c r="O23" i="19"/>
  <c r="K23" i="19"/>
  <c r="H23" i="19"/>
  <c r="P24" i="19"/>
  <c r="N24" i="19" s="1"/>
  <c r="O24" i="19"/>
  <c r="K24" i="19"/>
  <c r="H24" i="19"/>
  <c r="R75" i="19"/>
  <c r="Q75" i="19"/>
  <c r="P75" i="19"/>
  <c r="N75" i="19"/>
  <c r="K75" i="19"/>
  <c r="H75" i="19"/>
  <c r="F65" i="19"/>
  <c r="G65" i="19"/>
  <c r="I65" i="19"/>
  <c r="J65" i="19"/>
  <c r="L65" i="19"/>
  <c r="M65" i="19"/>
  <c r="O65" i="19"/>
  <c r="E67" i="19"/>
  <c r="P56" i="19"/>
  <c r="O56" i="19"/>
  <c r="N56" i="19" s="1"/>
  <c r="K56" i="19"/>
  <c r="H56" i="19"/>
  <c r="E56" i="19"/>
  <c r="P55" i="19"/>
  <c r="O55" i="19"/>
  <c r="K55" i="19"/>
  <c r="H55" i="19"/>
  <c r="E55" i="19"/>
  <c r="H17" i="19"/>
  <c r="E17" i="19"/>
  <c r="H16" i="19"/>
  <c r="E16" i="19"/>
  <c r="H15" i="19"/>
  <c r="E15" i="19"/>
  <c r="F19" i="19"/>
  <c r="I19" i="19"/>
  <c r="J19" i="19"/>
  <c r="L19" i="19"/>
  <c r="M19" i="19"/>
  <c r="F76" i="19"/>
  <c r="G76" i="19"/>
  <c r="H76" i="19"/>
  <c r="I76" i="19"/>
  <c r="J76" i="19"/>
  <c r="K76" i="19"/>
  <c r="L76" i="19"/>
  <c r="M76" i="19"/>
  <c r="N76" i="19"/>
  <c r="O76" i="19"/>
  <c r="P76" i="19"/>
  <c r="E81" i="19"/>
  <c r="E80" i="19"/>
  <c r="E79" i="19"/>
  <c r="P64" i="19"/>
  <c r="O64" i="19"/>
  <c r="K64" i="19"/>
  <c r="H64" i="19"/>
  <c r="E64" i="19"/>
  <c r="P63" i="19"/>
  <c r="O63" i="19"/>
  <c r="K63" i="19"/>
  <c r="H63" i="19"/>
  <c r="E63" i="19"/>
  <c r="P62" i="19"/>
  <c r="O62" i="19"/>
  <c r="K62" i="19"/>
  <c r="H62" i="19"/>
  <c r="E62" i="19"/>
  <c r="P61" i="19"/>
  <c r="O61" i="19"/>
  <c r="N61" i="19" s="1"/>
  <c r="K61" i="19"/>
  <c r="H61" i="19"/>
  <c r="E61" i="19"/>
  <c r="P60" i="19"/>
  <c r="O60" i="19"/>
  <c r="K60" i="19"/>
  <c r="H60" i="19"/>
  <c r="E60" i="19"/>
  <c r="P59" i="19"/>
  <c r="O59" i="19"/>
  <c r="K59" i="19"/>
  <c r="H59" i="19"/>
  <c r="E59" i="19"/>
  <c r="P58" i="19"/>
  <c r="O58" i="19"/>
  <c r="K58" i="19"/>
  <c r="H58" i="19"/>
  <c r="E58" i="19"/>
  <c r="P57" i="19"/>
  <c r="O57" i="19"/>
  <c r="N57" i="19" s="1"/>
  <c r="K57" i="19"/>
  <c r="H57" i="19"/>
  <c r="E57" i="19"/>
  <c r="N36" i="19" l="1"/>
  <c r="R36" i="19" s="1"/>
  <c r="N23" i="19"/>
  <c r="R23" i="19" s="1"/>
  <c r="Q39" i="19"/>
  <c r="Q70" i="19"/>
  <c r="R70" i="19"/>
  <c r="P65" i="19"/>
  <c r="Q66" i="19"/>
  <c r="R66" i="19"/>
  <c r="Q13" i="19"/>
  <c r="R53" i="19"/>
  <c r="Q54" i="19"/>
  <c r="Q36" i="19"/>
  <c r="N26" i="19"/>
  <c r="R26" i="19" s="1"/>
  <c r="Q26" i="19"/>
  <c r="Q28" i="19"/>
  <c r="R28" i="19"/>
  <c r="Q27" i="19"/>
  <c r="Q23" i="19"/>
  <c r="Q24" i="19"/>
  <c r="R24" i="19"/>
  <c r="N55" i="19"/>
  <c r="N58" i="19"/>
  <c r="N59" i="19"/>
  <c r="N60" i="19"/>
  <c r="N64" i="19"/>
  <c r="N62" i="19"/>
  <c r="N63" i="19"/>
  <c r="M31" i="20" l="1"/>
  <c r="K31" i="20" s="1"/>
  <c r="M33" i="20"/>
  <c r="K33" i="20" s="1"/>
  <c r="M32" i="20"/>
  <c r="K32" i="20" s="1"/>
  <c r="I33" i="20"/>
  <c r="I32" i="20"/>
  <c r="M24" i="20"/>
  <c r="K24" i="20" s="1"/>
  <c r="B24" i="20"/>
  <c r="M9" i="20"/>
  <c r="K9" i="20" s="1"/>
  <c r="B9" i="20"/>
  <c r="M8" i="20"/>
  <c r="K8" i="20" s="1"/>
  <c r="B8" i="20"/>
  <c r="K7" i="20"/>
  <c r="M7" i="20" l="1"/>
  <c r="I7" i="20"/>
  <c r="B7" i="20"/>
  <c r="K73" i="19"/>
  <c r="H73" i="19"/>
  <c r="P73" i="19"/>
  <c r="N73" i="19" s="1"/>
  <c r="P72" i="19"/>
  <c r="N72" i="19" s="1"/>
  <c r="R72" i="19" s="1"/>
  <c r="K72" i="19"/>
  <c r="H72" i="19"/>
  <c r="H71" i="19"/>
  <c r="P71" i="19"/>
  <c r="N71" i="19" s="1"/>
  <c r="K71" i="19"/>
  <c r="Q71" i="19" s="1"/>
  <c r="K43" i="19"/>
  <c r="P12" i="19"/>
  <c r="N12" i="19" s="1"/>
  <c r="K12" i="19"/>
  <c r="K8" i="19"/>
  <c r="P8" i="19"/>
  <c r="N8" i="19" s="1"/>
  <c r="E66" i="19"/>
  <c r="E65" i="19" s="1"/>
  <c r="Q72" i="19" l="1"/>
  <c r="R71" i="19"/>
  <c r="Q73" i="19"/>
  <c r="R73" i="19"/>
  <c r="E54" i="19"/>
  <c r="E53" i="19"/>
  <c r="P52" i="19"/>
  <c r="O52" i="19"/>
  <c r="K52" i="19"/>
  <c r="H52" i="19"/>
  <c r="E52" i="19"/>
  <c r="N52" i="19" l="1"/>
  <c r="F74" i="19"/>
  <c r="G74" i="19"/>
  <c r="H74" i="19"/>
  <c r="I74" i="19"/>
  <c r="J74" i="19"/>
  <c r="K74" i="19"/>
  <c r="L74" i="19"/>
  <c r="M74" i="19"/>
  <c r="N74" i="19"/>
  <c r="O74" i="19"/>
  <c r="P74" i="19"/>
  <c r="F68" i="19"/>
  <c r="G68" i="19"/>
  <c r="H68" i="19"/>
  <c r="I68" i="19"/>
  <c r="J68" i="19"/>
  <c r="K68" i="19"/>
  <c r="L68" i="19"/>
  <c r="M68" i="19"/>
  <c r="N68" i="19"/>
  <c r="O68" i="19"/>
  <c r="P68" i="19"/>
  <c r="E75" i="19"/>
  <c r="E74" i="19" s="1"/>
  <c r="E73" i="19"/>
  <c r="E72" i="19"/>
  <c r="E71" i="19"/>
  <c r="E70" i="19"/>
  <c r="E69" i="19"/>
  <c r="P51" i="19"/>
  <c r="O51" i="19"/>
  <c r="K51" i="19"/>
  <c r="H51" i="19"/>
  <c r="E51" i="19"/>
  <c r="P50" i="19"/>
  <c r="O50" i="19"/>
  <c r="K50" i="19"/>
  <c r="H50" i="19"/>
  <c r="E50" i="19"/>
  <c r="P49" i="19"/>
  <c r="O49" i="19"/>
  <c r="K49" i="19"/>
  <c r="H49" i="19"/>
  <c r="E49" i="19"/>
  <c r="P48" i="19"/>
  <c r="O48" i="19"/>
  <c r="K48" i="19"/>
  <c r="H48" i="19"/>
  <c r="E48" i="19"/>
  <c r="P47" i="19"/>
  <c r="O47" i="19"/>
  <c r="K47" i="19"/>
  <c r="H47" i="19"/>
  <c r="E47" i="19"/>
  <c r="P46" i="19"/>
  <c r="O46" i="19"/>
  <c r="K46" i="19"/>
  <c r="H46" i="19"/>
  <c r="E46" i="19"/>
  <c r="P45" i="19"/>
  <c r="O45" i="19"/>
  <c r="K45" i="19"/>
  <c r="H45" i="19"/>
  <c r="E45" i="19"/>
  <c r="P44" i="19"/>
  <c r="O44" i="19"/>
  <c r="K44" i="19"/>
  <c r="H44" i="19"/>
  <c r="E44" i="19"/>
  <c r="P43" i="19"/>
  <c r="N43" i="19" s="1"/>
  <c r="O43" i="19"/>
  <c r="H43" i="19"/>
  <c r="Q43" i="19" s="1"/>
  <c r="E43" i="19"/>
  <c r="P42" i="19"/>
  <c r="O42" i="19"/>
  <c r="K42" i="19"/>
  <c r="H42" i="19"/>
  <c r="E42" i="19"/>
  <c r="P41" i="19"/>
  <c r="O41" i="19"/>
  <c r="K41" i="19"/>
  <c r="H41" i="19"/>
  <c r="E41" i="19"/>
  <c r="G32" i="19"/>
  <c r="G19" i="19" s="1"/>
  <c r="P10" i="19"/>
  <c r="H14" i="19"/>
  <c r="E14" i="19"/>
  <c r="R43" i="19" l="1"/>
  <c r="E68" i="19"/>
  <c r="N41" i="19"/>
  <c r="N45" i="19"/>
  <c r="N51" i="19"/>
  <c r="N46" i="19"/>
  <c r="N47" i="19"/>
  <c r="N10" i="19"/>
  <c r="N44" i="19"/>
  <c r="N48" i="19"/>
  <c r="N42" i="19"/>
  <c r="N49" i="19"/>
  <c r="N50" i="19"/>
  <c r="K25" i="19" l="1"/>
  <c r="O25" i="19"/>
  <c r="P25" i="19"/>
  <c r="K30" i="19"/>
  <c r="O30" i="19"/>
  <c r="P30" i="19"/>
  <c r="K31" i="19"/>
  <c r="M11" i="20" s="1"/>
  <c r="O31" i="19"/>
  <c r="P31" i="19"/>
  <c r="K32" i="19"/>
  <c r="O32" i="19"/>
  <c r="P32" i="19"/>
  <c r="K33" i="19"/>
  <c r="O33" i="19"/>
  <c r="K34" i="19"/>
  <c r="O34" i="19"/>
  <c r="P34" i="19"/>
  <c r="K35" i="19"/>
  <c r="O35" i="19"/>
  <c r="P35" i="19"/>
  <c r="K37" i="19"/>
  <c r="O37" i="19"/>
  <c r="P37" i="19"/>
  <c r="K38" i="19"/>
  <c r="O38" i="19"/>
  <c r="P38" i="19"/>
  <c r="K40" i="19"/>
  <c r="O40" i="19"/>
  <c r="P40" i="19"/>
  <c r="H25" i="19"/>
  <c r="H30" i="19"/>
  <c r="H31" i="19"/>
  <c r="H32" i="19"/>
  <c r="H33" i="19"/>
  <c r="H34" i="19"/>
  <c r="H35" i="19"/>
  <c r="H37" i="19"/>
  <c r="H38" i="19"/>
  <c r="H40" i="19"/>
  <c r="I18" i="19"/>
  <c r="J18" i="19"/>
  <c r="L18" i="19"/>
  <c r="L82" i="19" s="1"/>
  <c r="M18" i="19"/>
  <c r="E78" i="19"/>
  <c r="E77" i="19"/>
  <c r="K10" i="19"/>
  <c r="F18" i="19"/>
  <c r="G18" i="19"/>
  <c r="G82" i="19" s="1"/>
  <c r="E23" i="19"/>
  <c r="E24" i="19"/>
  <c r="E25" i="19"/>
  <c r="E26" i="19"/>
  <c r="E27" i="19"/>
  <c r="E28" i="19"/>
  <c r="E29" i="19"/>
  <c r="E30" i="19"/>
  <c r="E31" i="19"/>
  <c r="E32" i="19"/>
  <c r="E33" i="19"/>
  <c r="E34" i="19"/>
  <c r="E35" i="19"/>
  <c r="E36" i="19"/>
  <c r="E37" i="19"/>
  <c r="E38" i="19"/>
  <c r="E39" i="19"/>
  <c r="E40" i="19"/>
  <c r="E22" i="19"/>
  <c r="J4" i="19"/>
  <c r="M4" i="19" s="1"/>
  <c r="P4" i="19" s="1"/>
  <c r="I4" i="19"/>
  <c r="L4" i="19" s="1"/>
  <c r="O4" i="19" s="1"/>
  <c r="E76" i="19" l="1"/>
  <c r="M82" i="19"/>
  <c r="F82" i="19"/>
  <c r="J82" i="19"/>
  <c r="I82" i="19"/>
  <c r="K11" i="20"/>
  <c r="N40" i="19"/>
  <c r="N25" i="19"/>
  <c r="N38" i="19"/>
  <c r="N35" i="19"/>
  <c r="N31" i="19"/>
  <c r="N33" i="19"/>
  <c r="N30" i="19"/>
  <c r="N32" i="19"/>
  <c r="N34" i="19"/>
  <c r="N37" i="19"/>
  <c r="G85" i="19" l="1"/>
  <c r="E20" i="19" l="1"/>
  <c r="H20" i="19"/>
  <c r="K20" i="19"/>
  <c r="O20" i="19"/>
  <c r="P20" i="19"/>
  <c r="E11" i="19"/>
  <c r="H11" i="19"/>
  <c r="E12" i="19"/>
  <c r="H12" i="19"/>
  <c r="E13" i="19"/>
  <c r="E10" i="19"/>
  <c r="H10" i="19"/>
  <c r="E8" i="19"/>
  <c r="H8" i="19"/>
  <c r="H7" i="19"/>
  <c r="E7" i="19"/>
  <c r="R8" i="19" l="1"/>
  <c r="Q8" i="19"/>
  <c r="Q12" i="19"/>
  <c r="R12" i="19"/>
  <c r="N20" i="19"/>
  <c r="H9" i="19" l="1"/>
  <c r="O22" i="19"/>
  <c r="O21" i="19"/>
  <c r="K22" i="19"/>
  <c r="K21" i="19"/>
  <c r="K19" i="19" s="1"/>
  <c r="P22" i="19"/>
  <c r="P21" i="19"/>
  <c r="H21" i="19"/>
  <c r="H22" i="19"/>
  <c r="H19" i="19" l="1"/>
  <c r="H18" i="19" s="1"/>
  <c r="H82" i="19" s="1"/>
  <c r="P19" i="19"/>
  <c r="P18" i="19" s="1"/>
  <c r="P82" i="19" s="1"/>
  <c r="O19" i="19"/>
  <c r="O18" i="19" s="1"/>
  <c r="O82" i="19" s="1"/>
  <c r="M13" i="20"/>
  <c r="K13" i="20" s="1"/>
  <c r="Q22" i="19"/>
  <c r="M12" i="20"/>
  <c r="Q21" i="19"/>
  <c r="N22" i="19"/>
  <c r="R22" i="19" s="1"/>
  <c r="N21" i="19"/>
  <c r="B7" i="22"/>
  <c r="M8" i="22"/>
  <c r="K8" i="22" s="1"/>
  <c r="K7" i="22"/>
  <c r="N19" i="19" l="1"/>
  <c r="N18" i="19" s="1"/>
  <c r="N82" i="19" s="1"/>
  <c r="K12" i="20"/>
  <c r="R21" i="19"/>
  <c r="Q19" i="19"/>
  <c r="K18" i="19"/>
  <c r="K82" i="19" s="1"/>
  <c r="E9" i="19"/>
  <c r="E21" i="19"/>
  <c r="E19" i="19" s="1"/>
  <c r="R19" i="19" l="1"/>
  <c r="E18" i="19"/>
  <c r="E82" i="19" s="1"/>
  <c r="Q18" i="19"/>
  <c r="Q82" i="19"/>
  <c r="R82" i="19"/>
  <c r="R18" i="19"/>
  <c r="J9" i="22" l="1"/>
  <c r="F6" i="22"/>
  <c r="G6" i="22" s="1"/>
  <c r="H6" i="22" s="1"/>
  <c r="I6" i="22" s="1"/>
  <c r="J6" i="22" s="1"/>
  <c r="K6" i="22" s="1"/>
  <c r="C6" i="22"/>
  <c r="D6" i="22" s="1"/>
  <c r="M9" i="22" l="1"/>
  <c r="K9" i="22"/>
  <c r="A1" i="20" l="1"/>
  <c r="F6" i="20"/>
  <c r="G6" i="20" s="1"/>
  <c r="H6" i="20" s="1"/>
  <c r="I6" i="20" s="1"/>
  <c r="J6" i="20" s="1"/>
  <c r="K6" i="20" s="1"/>
  <c r="C6" i="20"/>
  <c r="D6" i="20" s="1"/>
</calcChain>
</file>

<file path=xl/sharedStrings.xml><?xml version="1.0" encoding="utf-8"?>
<sst xmlns="http://schemas.openxmlformats.org/spreadsheetml/2006/main" count="461" uniqueCount="245">
  <si>
    <t>Всего</t>
  </si>
  <si>
    <t>МКУ ЗР "Северное"</t>
  </si>
  <si>
    <t>ГРБС</t>
  </si>
  <si>
    <t>Кассовое исполнение</t>
  </si>
  <si>
    <t>Фактическое исполнение</t>
  </si>
  <si>
    <t xml:space="preserve">Наименование мероприятия </t>
  </si>
  <si>
    <t xml:space="preserve">Исполнитель </t>
  </si>
  <si>
    <t>№ пп</t>
  </si>
  <si>
    <t>Раздел 1. Строительство (приобретение) жилья</t>
  </si>
  <si>
    <t>Администрация Заполярного района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</si>
  <si>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</si>
  <si>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</si>
  <si>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</si>
  <si>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</si>
  <si>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</si>
  <si>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</si>
  <si>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</si>
  <si>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</si>
  <si>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</si>
  <si>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</si>
  <si>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</si>
  <si>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</si>
  <si>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</si>
  <si>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</si>
  <si>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</si>
  <si>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>Цена по контракту, тыс. руб.</t>
  </si>
  <si>
    <t>Отчет об использовании денежных средств в рамках исполнения мероприятий подпрограммы 2 "Развитие транспортной инфраструктуры муниципального района "Заполярный район"
муниципальной программы "Комплексное развитие муниципального района "Заполярный район" на 2017-2022 годы"</t>
  </si>
  <si>
    <t>% кассового исполнения средств районного бюджета в отчетном периоде по отношению к графе 8</t>
  </si>
  <si>
    <t>% фактического исполнения средств районного бюджета в отчетном периоде по отношению к графе 8</t>
  </si>
  <si>
    <t>2</t>
  </si>
  <si>
    <t>ИТОГО</t>
  </si>
  <si>
    <t xml:space="preserve">№ 0184300000418000152-0195362-01 от 20.11.2018 </t>
  </si>
  <si>
    <t>ООО «Архангельский Энергетический Аудит»</t>
  </si>
  <si>
    <t>Администрация МО "Канинский сельсовет"</t>
  </si>
  <si>
    <t>№ 0184300000418000079-0195362-02 от 18.07.2018</t>
  </si>
  <si>
    <t>ООО «Опора»</t>
  </si>
  <si>
    <t>по состоянию на 01 апреля 2020  года (с начала года нарастающим итогом)</t>
  </si>
  <si>
    <t>Отчет об использовании денежных средств в рамках исполнения мероприятий 
муниципальной программы "Строительство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годы"</t>
  </si>
  <si>
    <t>Раздел 2. Капитальный и текущий ремонт жилых домов, помещений</t>
  </si>
  <si>
    <t>Администрация поселения</t>
  </si>
  <si>
    <t>Приобретение жилых помещений в п. Варнек МО «Юшарский сельсовет» Ненецкого автономного округа</t>
  </si>
  <si>
    <t>Районный бюджет</t>
  </si>
  <si>
    <t>Окружной бюджет</t>
  </si>
  <si>
    <t>Подраздел 1. Капитальный и текущий ремонт жилых домов, помещений</t>
  </si>
  <si>
    <t>Капитальный ремонт 12 квартирного жилого дома № 5А по ул. Победы в п. Харута с целью нормализации температурного режима</t>
  </si>
  <si>
    <t>Раздел 6. Содержание имущества, находящегося в муниципальной собственности поселений</t>
  </si>
  <si>
    <t>1.1</t>
  </si>
  <si>
    <t>1.2</t>
  </si>
  <si>
    <t>1.3</t>
  </si>
  <si>
    <t>1.4</t>
  </si>
  <si>
    <t>1.5</t>
  </si>
  <si>
    <t>1.6</t>
  </si>
  <si>
    <t>1.7</t>
  </si>
  <si>
    <t>1.8</t>
  </si>
  <si>
    <t>2.1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</si>
  <si>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</si>
  <si>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</si>
  <si>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</si>
  <si>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</si>
  <si>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</si>
  <si>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</si>
  <si>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</si>
  <si>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</si>
  <si>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</si>
  <si>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</si>
  <si>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</si>
  <si>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</si>
  <si>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</si>
  <si>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</si>
  <si>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</si>
  <si>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</si>
  <si>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</si>
  <si>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</si>
  <si>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</si>
  <si>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2.1.20</t>
  </si>
  <si>
    <t>2.1.21</t>
  </si>
  <si>
    <t>2.1.22</t>
  </si>
  <si>
    <t>2.1.23</t>
  </si>
  <si>
    <t>6</t>
  </si>
  <si>
    <t>6.1</t>
  </si>
  <si>
    <t>6.2</t>
  </si>
  <si>
    <t>План на 2022 год</t>
  </si>
  <si>
    <t>Приобретение жилых помещений в с. Коткино Сельского поселения "Коткинский сельсовет" ЗР НАО</t>
  </si>
  <si>
    <t>Разработка проектной документации на строительство 2 квартирного жилого дома в с. Нижняя Пеша Сельского поселения «Пешский сельсовет» ЗР НАО</t>
  </si>
  <si>
    <t>Приобретение квартиры в п. Харута Сельского поселения «Хоседа-Хардский сельсовет» ЗР НАО</t>
  </si>
  <si>
    <t>Приобретение квартиры в п. Искателей МО «Городское поселения «Рабочий поселок Искателей»</t>
  </si>
  <si>
    <t>Приобретение жилого дома в п. Нельмин-Нос Сельского поселения «Малоземельский сельсовет» ЗР НАО</t>
  </si>
  <si>
    <t>Приобретение жилого дома в с. Несь Сельского поселения «Канинский сельсовет» ЗР НАО</t>
  </si>
  <si>
    <t>Текущий ремонт цокольного перекрытия в жилом доме 165 по ул. Новая в п. Индига Сельского поселения "Тиманский сельсовет" ЗР НАО</t>
  </si>
  <si>
    <t>Текущий ремонт цокольного перекрытия в жилом доме 166 по ул. Новая в п. Индига Сельского поселения "Тиманский сельсовет" ЗР НАО</t>
  </si>
  <si>
    <t>Капитальный ремонт жилого дома № 21 по ул. Заречная в с. Несь Сельского поселения "Канинский сельсовет" ЗР НАО</t>
  </si>
  <si>
    <t>Капитальный ремонт квартиры № 1 в жилом доме № 6 по ул. Ягодная в с. Несь Сельского поселения "Канинский сельсовет" ЗР НАО</t>
  </si>
  <si>
    <t>Капитальный ремонт жилого дома № 11 по ул. Молодежная в с. Тельвиска Сельского поселения "Тельвисочный сельсовет" ЗР НАО</t>
  </si>
  <si>
    <t>Текущий ремонт муниципального жилищного фонда в д. Макарово Сельского поселения "Тельвисочный сельсовет" ЗР НАО</t>
  </si>
  <si>
    <t>Капитальный ремонт (чердачное перекрытие) многоквартирного жилого дома № 2, м-н. Березовый в п. Красное Сельского поселения "Приморско-Куйский сельсовет" ЗР НАО</t>
  </si>
  <si>
    <t>Капитальный ремонт (чердачное перекрытие) многоквартирного жилого дома № 2 "А", м-н. Березовый в п. Красное Сельского поселения "Приморско-Куйский сельсовет" ЗР НАО</t>
  </si>
  <si>
    <t>Капитальный ремонт (чердачное перекрытие) многоквартирного жилого дома № 3, м-н. Березовый в п. Красное Сельского поселения "Приморско-Куйский сельсовет" ЗР НАО</t>
  </si>
  <si>
    <t>Капитальный ремонт жилого дома № 23 по ул. Новая в п. Харута Сельского поселения "Хоседа-Хардский сельсовет" ЗР НАО</t>
  </si>
  <si>
    <t>Капитальный ремонт квартиры № 2 жилого дома № 24 по ул. Новая в п. Харута Сельского поселения "Хоседа-Хардский сельсовет" ЗР НАО</t>
  </si>
  <si>
    <t>Капитальный ремонт жилого дома № 119 в с. Оксино Сельского поселения «Пустозерский сельсовет» ЗР НАО</t>
  </si>
  <si>
    <t>Капитальный ремонт жилого дома № 43 в п. Хонгурей Сельского поселения «Пустозерский сельсовет» ЗР НАО</t>
  </si>
  <si>
    <t>Капитальный ремонт жилого дома № 6 по ул. Новая в с. Нижняя Пеша Сельского поселения «Пешский сельсовет» ЗР НАО</t>
  </si>
  <si>
    <t>Капитальный ремонт жилого дома № 10 по ул. Молодежная в с. Ома Сельского поселения «Омский сельсовет» ЗР НАО</t>
  </si>
  <si>
    <t>Капитальный ремонт дома № 46 по ул. Центральная в с. Коткино Сельского поселения "Коткинский сельсовет" ЗР НАО</t>
  </si>
  <si>
    <t>Капитальный ремонт дома № 32 в с. Великовисочное Сельского поселения "Великовисочный сельсовет" ЗР НАО</t>
  </si>
  <si>
    <t>Капитальный ремонт жилого дома № 126 по ул. Рыбацкая в п. Индига Сельского поселения «Тиманский сельсовет» ЗР НАО</t>
  </si>
  <si>
    <t>Капитальный ремонт жилого дома № 12 по ул. Школьная в с. Шойна Сельского поселения «Шоинский сельсовет» ЗР НАО</t>
  </si>
  <si>
    <t>Капитальный ремонт жилого дома № 128 по ул. Рыбацкая в п. Индига Сельского поселения «Тиманский сельсовет» ЗР НАО</t>
  </si>
  <si>
    <t>Капитальный ремонт жилого дома № 100 по ул. Сельская в п. Индига Сельского поселения «Тиманский сельсовет» ЗР НАО</t>
  </si>
  <si>
    <t>Капитальный ремонт жилого дома № 31 по ул. Морская в п. Индига Сельского поселения «Тиманский сельсовет» ЗР НАО</t>
  </si>
  <si>
    <t>Ремонт комнаты № 1 жилого дома № 10 в д. Белушье Сельского поселения «Пешский сельсовет» ЗР НАО</t>
  </si>
  <si>
    <t>Замена оконных блоков в жилом доме № 46 д. Верхняя Пеша Сельского поселения «Пешский сельсовет» ЗР НАО</t>
  </si>
  <si>
    <t>Замена оконных блоков в квартире № 1 жилого многоквартирного дома № 16А по ул. Калинина с. Нижняя Пеша Сельского поселения «Пешский сельсовет» ЗР НАО</t>
  </si>
  <si>
    <t>Замена оконных блоков в квартире № 7 жилого многоквартирного дома № 16 по ул. Калинина с. Нижняя Пеша Сельского поселения «Пешский сельсовет» ЗР НАО</t>
  </si>
  <si>
    <t>Разработка проектно-сметной документации на капитальный ремонт многоквартирного жилого дома № 13А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</si>
  <si>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22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</si>
  <si>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24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</si>
  <si>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5 по ул. Центральная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</si>
  <si>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8 по ул. Ревуцкого в п. Амдерма Сельского поселения «Поселок Амдерма</t>
  </si>
  <si>
    <t>2.1.24</t>
  </si>
  <si>
    <t>2.1.25</t>
  </si>
  <si>
    <t>2.1.26</t>
  </si>
  <si>
    <t>2.1.27</t>
  </si>
  <si>
    <t>2.1.28</t>
  </si>
  <si>
    <t>2.1.29</t>
  </si>
  <si>
    <t>2.1.30</t>
  </si>
  <si>
    <t>2.1.31</t>
  </si>
  <si>
    <t>2.1.32</t>
  </si>
  <si>
    <t>2.1.33</t>
  </si>
  <si>
    <t>Снос (демонтаж) жилого дома № 49 в д. Волоковая Сельского поселения "Пешский сельсовет" ЗР НАО</t>
  </si>
  <si>
    <t>Снос (демонтаж) жилого дома № 37 по ул. Калинина в с. Нижняя Пеша Сельского поселения «Пешский сельсовет» ЗР НАО</t>
  </si>
  <si>
    <t>Снос (демонтаж) жилого дома № 20 по ул. Центральная в с. Ома Сельского поселения «Омский сельсовет» ЗР НАО</t>
  </si>
  <si>
    <t>Снос (демонтаж) жилого дома № 11 по ул. Дубровина в п. Амдерма Сельского поселения «Поселок Амдерма» ЗР НАО</t>
  </si>
  <si>
    <t>Снос (демонтаж) жилого дома № 20 по ул. Ленина в п. Амдерма Сельского поселения «Поселок Амдерма» ЗР НАО</t>
  </si>
  <si>
    <t>Раздел 4. Снос ветхих и аварийных домов, признанных непригодными для проживания</t>
  </si>
  <si>
    <t>4</t>
  </si>
  <si>
    <t>4.1</t>
  </si>
  <si>
    <t>4.2</t>
  </si>
  <si>
    <t>4.3</t>
  </si>
  <si>
    <t>4.4</t>
  </si>
  <si>
    <t>4.5</t>
  </si>
  <si>
    <t>5</t>
  </si>
  <si>
    <t>5.1</t>
  </si>
  <si>
    <t>Раздел 5. Иные мероприятия</t>
  </si>
  <si>
    <t>Прохождение государственной экспертизы и проверка достоверности определения сметной стоимости капитального ремонта объектов капитального строительства</t>
  </si>
  <si>
    <t>Замена приборов учета холодного водоснабжения в муниципальном жилищном фонде Сельского поселения «Поселок Амдерма» ЗР НАО</t>
  </si>
  <si>
    <t>Замена приборов учета горячего водоснабжения в муниципальном жилищном фонде Сельского поселения «Поселок Амдерма» ЗР НАО</t>
  </si>
  <si>
    <t>№ б/н от 09.12.2021</t>
  </si>
  <si>
    <t>ИП Абудокодиров А.</t>
  </si>
  <si>
    <t>30.04.2022</t>
  </si>
  <si>
    <t>Капитальный ремонт квартиры № 2 жилого дома № 24 по ул. Новая в п. Харута МО "Хоседа-Хардский сельсовет" НАО</t>
  </si>
  <si>
    <t>№ 0184300000422000032 от 01.04.2022</t>
  </si>
  <si>
    <t>ИП КУЗНЕЦОВ КОНСТАНТИН АЛЕКСАНДРОВИЧ</t>
  </si>
  <si>
    <t>Капитальный ремонт системы отопления дома № 4 по ул. Озерная в д. Андег Сельского поселения «Андегский сельсовет» ЗР НАО</t>
  </si>
  <si>
    <t>Капитальный ремонт квартиры № 3 в жилом доме № 2 по ул. Ягодная в с. Несь Сельского поселения «Канинский сельсовет» ЗР НАО</t>
  </si>
  <si>
    <t>Замена дымовых труб в жилом доме № 7 по пер. Лесной в с. Коткино Сельского поселения «Коткинский сельсовет» ЗР НАО</t>
  </si>
  <si>
    <t>3</t>
  </si>
  <si>
    <t>3.1</t>
  </si>
  <si>
    <t>Раздел 3. Подготовка земельных участков под жилищное строительство</t>
  </si>
  <si>
    <t xml:space="preserve">Проведение кадастровых работ (межевание) двух земельных участков под жилищное строительство в п. Бугрино Сельского поселения «Колгуевский сельсовет» ЗР НАО </t>
  </si>
  <si>
    <t>МК № 1/2020 от 17.07.2020</t>
  </si>
  <si>
    <t xml:space="preserve"> ООО "АЛЬФА-СТРОЙ"</t>
  </si>
  <si>
    <t>№0184300000422000051 от 16.04.2022, №0184300000422000052 от 16.04.2022, №0184300000422000053 от 16.04.2022</t>
  </si>
  <si>
    <t>ИП Рочев П.Е.</t>
  </si>
  <si>
    <t xml:space="preserve"> № 1 от 12.04.2022</t>
  </si>
  <si>
    <t>ИП Колыбин В.Г.</t>
  </si>
  <si>
    <t xml:space="preserve">№ 1 от 01.05.2022 </t>
  </si>
  <si>
    <t>ИП Канев С.Е.</t>
  </si>
  <si>
    <t>№ б/н от 18.05.2022</t>
  </si>
  <si>
    <t>ООО "АРКТИКВТОРМЕТ"</t>
  </si>
  <si>
    <t>ИП Бобриков П.К.</t>
  </si>
  <si>
    <t>по состоянию на 01 октября 2022  года (с начала года нарастающим итогом)</t>
  </si>
  <si>
    <t>План на 01.10.2022</t>
  </si>
  <si>
    <t>по состоянию на 01 октября 2022 года (с начала года нарастающим итогом)</t>
  </si>
  <si>
    <t>Осуществление строительного контроля при проведении капитального ремонта жилого дома № 126 по ул. Рыбацкая</t>
  </si>
  <si>
    <t xml:space="preserve">в п. Индига Сельского поселения «Тиманский сельсовет» ЗР НАО </t>
  </si>
  <si>
    <t>Осуществление строительного контроля при проведении капитального ремонта жилого дома № 128 по ул. Рыбацкая</t>
  </si>
  <si>
    <t>в п. Индига Сельского поселения «Тиманский сельсовет» ЗР НАО</t>
  </si>
  <si>
    <t>Осуществление строительного контроля при проведении капитального ремонта жилого дома № 100 по ул. Сельская                    в п. Индига Сельского поселения «Тиманский сельсовет» ЗР НАО</t>
  </si>
  <si>
    <t>Осуществление строительного контроля при проведении капитального ремонта жилого дома № 31 по ул. Морская                          в п. Индига Сельского поселения «Тиманский сельсовет» ЗР НАО</t>
  </si>
  <si>
    <t>Капитальный ремонт наружных инженерных сетей водоотведения многоквартирного жилого дома № 5</t>
  </si>
  <si>
    <t>по ул. Центральная в п. Амдерма Сельского поселения «Поселок Амдерма» ЗР НАО</t>
  </si>
  <si>
    <t>2.1.34</t>
  </si>
  <si>
    <t>2.1.35</t>
  </si>
  <si>
    <t>2.1.36</t>
  </si>
  <si>
    <t>2.1.37</t>
  </si>
  <si>
    <t>2.1.38</t>
  </si>
  <si>
    <t>2.1.39</t>
  </si>
  <si>
    <t>2.1.40</t>
  </si>
  <si>
    <t>2.1.41</t>
  </si>
  <si>
    <t>2.1.42</t>
  </si>
  <si>
    <t>2.1.43</t>
  </si>
  <si>
    <t>6.3</t>
  </si>
  <si>
    <t>6.4</t>
  </si>
  <si>
    <t>Поверка общедомового прибора учета тепловой энергии многоквартирного жилого дома № 37 по ул. Центральная</t>
  </si>
  <si>
    <t>6.5</t>
  </si>
  <si>
    <t>Поверка общедомового прибора учета тепловой энергии многоквартирного жилого дома № 87 А в с. Великовисочное Сельского поселения «Великовисочный сельсовет» ЗР НАО</t>
  </si>
  <si>
    <t>Проведение работ в тепловом узле (перенаправление потоков тепловой энергии) многоквартирного жилого дома № 37 по ул. Центральная в п. Каратайка Сельского поселения «Юшарский сельсовет» ЗР НАО</t>
  </si>
  <si>
    <t>Приобретение квартиры № 1 в жилом доме № 1 по ул. Новая в п. Красное Сельское поселение «Приморско-Куйский сельсовет» ЗР НАО</t>
  </si>
  <si>
    <t>Приобретение квартиры № 2 в жилом доме № 1 по ул. Новая в п. Красное Сельское поселение «Приморско-Куйский сельсовет» ЗР НАО</t>
  </si>
  <si>
    <t>Приобретение квартиры № 3 в жилом доме № 1 по ул. Новая в п. Красное Сельское поселение «Приморско-Куйский сельсовет» ЗР НАО</t>
  </si>
  <si>
    <t>Строительство 24-квартирного жилого дома в п. Амдерма Сельского поселения «Поселок Амдерма» ЗР НАО с разработкой проектной документации</t>
  </si>
  <si>
    <t>1.9</t>
  </si>
  <si>
    <t>1.10</t>
  </si>
  <si>
    <t>1.11</t>
  </si>
  <si>
    <t>Капитальный ремонт жилого дома № 9А по ул. Южная в п. Усть-Кара Сельского поселения «Карский сельсовет» ЗР НАО</t>
  </si>
  <si>
    <t>Ремонт жилого дома № 14 по ул. Набережная в п. Бугрино Сельского поселения "Колгуевский сельсовет" ЗР НАО</t>
  </si>
  <si>
    <t>2.1.44</t>
  </si>
  <si>
    <t>2.1.45</t>
  </si>
  <si>
    <t>3.2</t>
  </si>
  <si>
    <t>Отсыпка земельного участка под строительство жилого дома в п. Амдерма Сельского поселения «Поселок Амдерма» ЗР НАО</t>
  </si>
  <si>
    <t>0184300000422000159-1 от 31.07.2021</t>
  </si>
  <si>
    <t>физ.лицом Коткиной Натальей Федоровной</t>
  </si>
  <si>
    <t>от 06.04.2022 № 0184300000422000035-1</t>
  </si>
  <si>
    <t>ООО «Северо-Западная ремонтная компания»</t>
  </si>
  <si>
    <t>15.09.2022</t>
  </si>
  <si>
    <t>от 06.04.2022 № 0184300000422000036-1</t>
  </si>
  <si>
    <t>№ 0184300000422000083 от 18.05.2022</t>
  </si>
  <si>
    <t>ИП Медведев А.В.</t>
  </si>
  <si>
    <t>№ 1-ПД-ТРМ от 28.07.2022</t>
  </si>
  <si>
    <t>15.07.2022</t>
  </si>
  <si>
    <t>15.08.2022</t>
  </si>
  <si>
    <t>№ 0184300000422000064 от 04.05.2022</t>
  </si>
  <si>
    <t>№ 0184300000422000065 от 04.05.2022</t>
  </si>
  <si>
    <t>№ 0184300000422000066 от 04.05.2022</t>
  </si>
  <si>
    <t>ООО «ЛИДЕРСТРОЙ»</t>
  </si>
  <si>
    <t>№ 0184300000422000049 (ФЗ-44) от 16.04.2022</t>
  </si>
  <si>
    <t>ООО "СЕВЕР НАО СТРОЙ"</t>
  </si>
  <si>
    <t>31.08.2022</t>
  </si>
  <si>
    <t>ООО «Атланта»</t>
  </si>
  <si>
    <t>01.12.2022</t>
  </si>
  <si>
    <t>№ 0184300000422000067 от 02.05.2022</t>
  </si>
  <si>
    <t>ИП Савин А.В.</t>
  </si>
  <si>
    <t>30.09.2022</t>
  </si>
  <si>
    <t>№ 0184300000422000046 от 11/04/2022; дополнительное соглашение № 1 от 11.04.2022</t>
  </si>
  <si>
    <t>№ 0184300000422000126 от 23.06.2022</t>
  </si>
  <si>
    <t>ИП Мишуков А.В.</t>
  </si>
  <si>
    <t>договор от 27.06.2022 № 4/2022</t>
  </si>
  <si>
    <t>ИП Дрокина В.С.</t>
  </si>
  <si>
    <t>от 04.08.2022 № 08</t>
  </si>
  <si>
    <t>от 01.06.2022 № 12</t>
  </si>
  <si>
    <t xml:space="preserve">ИП Полосков А.А. </t>
  </si>
  <si>
    <t>Договор № 4250622 от 21.06.2022</t>
  </si>
  <si>
    <t xml:space="preserve">Договор №0062Д-22/Г29-0022766/69-01 от 17.08.2022 </t>
  </si>
  <si>
    <t xml:space="preserve">УФК по Архангельской области и Ненецкому автономному округу (ДВКН НАО)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</si>
</sst>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0.0"/>
    <numFmt numFmtId="167" formatCode="0.0%"/>
    <numFmt numFmtId="168" formatCode="_-* #,##0.0\ _₽_-;\-* #,##0.0\ _₽_-;_-* &quot;-&quot;??\ _₽_-;_-@_-"/>
    <numFmt numFmtId="169" formatCode="#,##0.0_ ;\-#,##0.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0" borderId="0"/>
    <xf numFmtId="164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158">
    <xf numFmtId="0" fontId="0" fillId="0" borderId="0" xfId="0"/>
    <xf numFmtId="0" fontId="6" fillId="0" borderId="0" xfId="0" applyFont="1"/>
    <xf numFmtId="0" fontId="7" fillId="3" borderId="1" xfId="0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0" xfId="0" applyFont="1" applyFill="1"/>
    <xf numFmtId="1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14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165" fontId="6" fillId="0" borderId="0" xfId="0" applyNumberFormat="1" applyFont="1"/>
    <xf numFmtId="165" fontId="7" fillId="2" borderId="1" xfId="0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/>
    <xf numFmtId="0" fontId="6" fillId="0" borderId="1" xfId="2" applyFont="1" applyFill="1" applyBorder="1" applyAlignment="1">
      <alignment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wrapText="1"/>
    </xf>
    <xf numFmtId="0" fontId="6" fillId="0" borderId="4" xfId="2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7" xfId="0" applyFont="1" applyBorder="1" applyAlignment="1">
      <alignment horizontal="justify" vertical="center" wrapText="1"/>
    </xf>
    <xf numFmtId="165" fontId="6" fillId="0" borderId="0" xfId="0" applyNumberFormat="1" applyFont="1" applyAlignment="1">
      <alignment horizontal="center" vertical="center"/>
    </xf>
    <xf numFmtId="0" fontId="6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6" fillId="2" borderId="3" xfId="0" applyFont="1" applyFill="1" applyBorder="1"/>
    <xf numFmtId="0" fontId="5" fillId="0" borderId="7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0" borderId="7" xfId="2" applyFont="1" applyFill="1" applyBorder="1" applyAlignment="1">
      <alignment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wrapText="1"/>
    </xf>
    <xf numFmtId="0" fontId="8" fillId="0" borderId="8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justify" vertical="center"/>
    </xf>
    <xf numFmtId="0" fontId="5" fillId="2" borderId="7" xfId="0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165" fontId="5" fillId="2" borderId="7" xfId="0" applyNumberFormat="1" applyFont="1" applyFill="1" applyBorder="1" applyAlignment="1">
      <alignment horizontal="center" vertical="center" wrapText="1"/>
    </xf>
    <xf numFmtId="165" fontId="5" fillId="2" borderId="9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6" fillId="0" borderId="8" xfId="2" applyFont="1" applyFill="1" applyBorder="1" applyAlignment="1">
      <alignment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9" xfId="0" applyFont="1" applyFill="1" applyBorder="1" applyAlignment="1">
      <alignment horizontal="justify" vertical="center" wrapText="1"/>
    </xf>
    <xf numFmtId="165" fontId="7" fillId="2" borderId="8" xfId="0" applyNumberFormat="1" applyFont="1" applyFill="1" applyBorder="1" applyAlignment="1">
      <alignment horizontal="center" vertical="center" wrapText="1"/>
    </xf>
    <xf numFmtId="165" fontId="6" fillId="0" borderId="8" xfId="0" applyNumberFormat="1" applyFont="1" applyFill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165" fontId="6" fillId="0" borderId="9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6" fillId="0" borderId="0" xfId="0" applyFont="1" applyFill="1" applyAlignment="1">
      <alignment wrapText="1"/>
    </xf>
    <xf numFmtId="165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/>
    <xf numFmtId="165" fontId="6" fillId="0" borderId="0" xfId="0" applyNumberFormat="1" applyFont="1" applyFill="1"/>
    <xf numFmtId="4" fontId="6" fillId="0" borderId="0" xfId="0" applyNumberFormat="1" applyFont="1" applyFill="1"/>
    <xf numFmtId="0" fontId="6" fillId="0" borderId="1" xfId="0" applyFont="1" applyFill="1" applyBorder="1" applyAlignment="1">
      <alignment horizontal="center" vertical="center" wrapText="1"/>
    </xf>
    <xf numFmtId="168" fontId="10" fillId="0" borderId="1" xfId="0" applyNumberFormat="1" applyFont="1" applyFill="1" applyBorder="1" applyAlignment="1">
      <alignment vertical="center" wrapText="1"/>
    </xf>
    <xf numFmtId="167" fontId="10" fillId="0" borderId="1" xfId="0" applyNumberFormat="1" applyFont="1" applyFill="1" applyBorder="1" applyAlignment="1">
      <alignment vertical="center" wrapText="1"/>
    </xf>
    <xf numFmtId="168" fontId="6" fillId="0" borderId="1" xfId="0" applyNumberFormat="1" applyFont="1" applyFill="1" applyBorder="1" applyAlignment="1">
      <alignment vertical="center" wrapText="1"/>
    </xf>
    <xf numFmtId="168" fontId="6" fillId="0" borderId="1" xfId="2" applyNumberFormat="1" applyFont="1" applyFill="1" applyBorder="1" applyAlignment="1">
      <alignment vertical="center"/>
    </xf>
    <xf numFmtId="169" fontId="6" fillId="0" borderId="1" xfId="0" applyNumberFormat="1" applyFont="1" applyFill="1" applyBorder="1" applyAlignment="1">
      <alignment vertical="center" wrapText="1"/>
    </xf>
    <xf numFmtId="167" fontId="6" fillId="0" borderId="1" xfId="0" applyNumberFormat="1" applyFont="1" applyFill="1" applyBorder="1" applyAlignment="1">
      <alignment vertical="center" wrapText="1"/>
    </xf>
    <xf numFmtId="168" fontId="6" fillId="0" borderId="7" xfId="2" applyNumberFormat="1" applyFont="1" applyFill="1" applyBorder="1" applyAlignment="1">
      <alignment vertical="center"/>
    </xf>
    <xf numFmtId="168" fontId="6" fillId="0" borderId="1" xfId="6" applyNumberFormat="1" applyFont="1" applyBorder="1" applyAlignment="1">
      <alignment vertical="center" wrapText="1"/>
    </xf>
    <xf numFmtId="168" fontId="6" fillId="0" borderId="4" xfId="0" applyNumberFormat="1" applyFont="1" applyFill="1" applyBorder="1" applyAlignment="1">
      <alignment vertical="center" wrapText="1"/>
    </xf>
    <xf numFmtId="168" fontId="10" fillId="0" borderId="1" xfId="2" applyNumberFormat="1" applyFont="1" applyFill="1" applyBorder="1" applyAlignment="1">
      <alignment vertical="center" wrapText="1"/>
    </xf>
    <xf numFmtId="168" fontId="10" fillId="0" borderId="9" xfId="2" applyNumberFormat="1" applyFont="1" applyFill="1" applyBorder="1" applyAlignment="1">
      <alignment vertical="center" wrapText="1"/>
    </xf>
    <xf numFmtId="166" fontId="6" fillId="0" borderId="1" xfId="0" applyNumberFormat="1" applyFont="1" applyFill="1" applyBorder="1" applyAlignment="1">
      <alignment vertical="center" wrapText="1"/>
    </xf>
    <xf numFmtId="168" fontId="6" fillId="0" borderId="1" xfId="0" applyNumberFormat="1" applyFont="1" applyFill="1" applyBorder="1" applyAlignment="1">
      <alignment vertical="center"/>
    </xf>
    <xf numFmtId="166" fontId="6" fillId="0" borderId="1" xfId="6" applyNumberFormat="1" applyFont="1" applyFill="1" applyBorder="1" applyAlignment="1">
      <alignment vertical="center" wrapText="1"/>
    </xf>
    <xf numFmtId="168" fontId="6" fillId="0" borderId="7" xfId="0" applyNumberFormat="1" applyFont="1" applyFill="1" applyBorder="1" applyAlignment="1">
      <alignment vertical="center"/>
    </xf>
    <xf numFmtId="168" fontId="6" fillId="0" borderId="1" xfId="6" applyNumberFormat="1" applyFont="1" applyFill="1" applyBorder="1" applyAlignment="1">
      <alignment vertical="center" wrapText="1"/>
    </xf>
    <xf numFmtId="168" fontId="6" fillId="0" borderId="2" xfId="0" applyNumberFormat="1" applyFont="1" applyFill="1" applyBorder="1" applyAlignment="1">
      <alignment vertical="center" wrapText="1"/>
    </xf>
    <xf numFmtId="168" fontId="10" fillId="0" borderId="1" xfId="0" applyNumberFormat="1" applyFont="1" applyFill="1" applyBorder="1" applyAlignment="1">
      <alignment vertical="center"/>
    </xf>
    <xf numFmtId="165" fontId="5" fillId="2" borderId="8" xfId="0" applyNumberFormat="1" applyFont="1" applyFill="1" applyBorder="1" applyAlignment="1">
      <alignment horizontal="center" vertical="center" wrapText="1"/>
    </xf>
    <xf numFmtId="165" fontId="6" fillId="0" borderId="1" xfId="6" applyNumberFormat="1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vertical="center"/>
    </xf>
    <xf numFmtId="14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6" fillId="0" borderId="8" xfId="0" applyFont="1" applyFill="1" applyBorder="1" applyAlignment="1">
      <alignment horizontal="center" vertical="center" wrapText="1"/>
    </xf>
    <xf numFmtId="14" fontId="6" fillId="0" borderId="8" xfId="0" applyNumberFormat="1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14" fontId="6" fillId="0" borderId="9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vertical="center"/>
    </xf>
    <xf numFmtId="0" fontId="11" fillId="0" borderId="9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0" fillId="0" borderId="10" xfId="0" applyFont="1" applyFill="1" applyBorder="1" applyAlignment="1"/>
    <xf numFmtId="0" fontId="10" fillId="0" borderId="3" xfId="0" applyFont="1" applyFill="1" applyBorder="1" applyAlignment="1"/>
    <xf numFmtId="0" fontId="10" fillId="0" borderId="4" xfId="0" applyFont="1" applyFill="1" applyBorder="1" applyAlignment="1"/>
    <xf numFmtId="0" fontId="12" fillId="0" borderId="2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6" fillId="0" borderId="7" xfId="2" applyFont="1" applyFill="1" applyBorder="1" applyAlignment="1">
      <alignment horizontal="center" vertical="center" wrapText="1"/>
    </xf>
    <xf numFmtId="0" fontId="6" fillId="0" borderId="9" xfId="2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165" fontId="5" fillId="2" borderId="7" xfId="0" applyNumberFormat="1" applyFont="1" applyFill="1" applyBorder="1" applyAlignment="1">
      <alignment horizontal="center" vertical="center" wrapText="1"/>
    </xf>
    <xf numFmtId="165" fontId="5" fillId="2" borderId="9" xfId="0" applyNumberFormat="1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8" xfId="2" applyFont="1" applyFill="1" applyBorder="1" applyAlignment="1">
      <alignment horizontal="center" vertical="center" wrapText="1"/>
    </xf>
    <xf numFmtId="14" fontId="6" fillId="0" borderId="7" xfId="0" applyNumberFormat="1" applyFont="1" applyFill="1" applyBorder="1" applyAlignment="1">
      <alignment horizontal="center" vertical="center" wrapText="1"/>
    </xf>
    <xf numFmtId="14" fontId="6" fillId="0" borderId="8" xfId="0" applyNumberFormat="1" applyFont="1" applyFill="1" applyBorder="1" applyAlignment="1">
      <alignment horizontal="center" vertical="center" wrapText="1"/>
    </xf>
    <xf numFmtId="14" fontId="6" fillId="0" borderId="9" xfId="0" applyNumberFormat="1" applyFont="1" applyFill="1" applyBorder="1" applyAlignment="1">
      <alignment horizontal="center" vertical="center" wrapText="1"/>
    </xf>
    <xf numFmtId="165" fontId="6" fillId="0" borderId="7" xfId="0" applyNumberFormat="1" applyFont="1" applyFill="1" applyBorder="1" applyAlignment="1">
      <alignment horizontal="center" vertical="center" wrapText="1"/>
    </xf>
    <xf numFmtId="165" fontId="6" fillId="0" borderId="8" xfId="0" applyNumberFormat="1" applyFont="1" applyFill="1" applyBorder="1" applyAlignment="1">
      <alignment horizontal="center" vertical="center" wrapText="1"/>
    </xf>
    <xf numFmtId="165" fontId="6" fillId="0" borderId="9" xfId="0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Финансовый" xfId="6" builtinId="3"/>
    <cellStyle name="Финансовый 2" xfId="4"/>
  </cellStyles>
  <dxfs count="0"/>
  <tableStyles count="0" defaultTableStyle="TableStyleMedium2" defaultPivotStyle="PivotStyleLight16"/>
  <colors>
    <mruColors>
      <color rgb="FFCCFFCC"/>
      <color rgb="FF99FF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R85"/>
  <sheetViews>
    <sheetView tabSelected="1" view="pageBreakPreview" zoomScale="90" zoomScaleNormal="75" zoomScaleSheetLayoutView="90" workbookViewId="0">
      <selection activeCell="E7" sqref="E7"/>
    </sheetView>
  </sheetViews>
  <sheetFormatPr defaultRowHeight="15.75" x14ac:dyDescent="0.25"/>
  <cols>
    <col min="1" max="1" width="7.5703125" style="69" customWidth="1"/>
    <col min="2" max="2" width="44.7109375" style="69" customWidth="1"/>
    <col min="3" max="3" width="16.140625" style="69" customWidth="1"/>
    <col min="4" max="4" width="15.85546875" style="69" customWidth="1"/>
    <col min="5" max="5" width="16.85546875" style="78" customWidth="1"/>
    <col min="6" max="10" width="16.85546875" style="69" customWidth="1"/>
    <col min="11" max="11" width="17.5703125" style="69" customWidth="1"/>
    <col min="12" max="12" width="15.28515625" style="69" customWidth="1"/>
    <col min="13" max="13" width="16.42578125" style="69" customWidth="1"/>
    <col min="14" max="14" width="15.85546875" style="69" customWidth="1"/>
    <col min="15" max="15" width="13.85546875" style="69" customWidth="1"/>
    <col min="16" max="16" width="14.85546875" style="69" customWidth="1"/>
    <col min="17" max="17" width="25.85546875" style="69" customWidth="1"/>
    <col min="18" max="18" width="26.140625" style="69" customWidth="1"/>
    <col min="19" max="16384" width="9.140625" style="69"/>
  </cols>
  <sheetData>
    <row r="1" spans="1:18" ht="51" customHeight="1" x14ac:dyDescent="0.25">
      <c r="A1" s="123" t="s">
        <v>37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</row>
    <row r="2" spans="1:18" ht="18.75" customHeight="1" x14ac:dyDescent="0.25">
      <c r="A2" s="124" t="s">
        <v>171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5"/>
    </row>
    <row r="3" spans="1:18" s="70" customFormat="1" ht="53.25" customHeight="1" x14ac:dyDescent="0.25">
      <c r="A3" s="126" t="s">
        <v>7</v>
      </c>
      <c r="B3" s="126" t="s">
        <v>5</v>
      </c>
      <c r="C3" s="126" t="s">
        <v>2</v>
      </c>
      <c r="D3" s="126" t="s">
        <v>6</v>
      </c>
      <c r="E3" s="126" t="s">
        <v>81</v>
      </c>
      <c r="F3" s="126"/>
      <c r="G3" s="126"/>
      <c r="H3" s="126" t="s">
        <v>172</v>
      </c>
      <c r="I3" s="126"/>
      <c r="J3" s="126"/>
      <c r="K3" s="126" t="s">
        <v>3</v>
      </c>
      <c r="L3" s="126"/>
      <c r="M3" s="126"/>
      <c r="N3" s="126" t="s">
        <v>4</v>
      </c>
      <c r="O3" s="126"/>
      <c r="P3" s="126"/>
      <c r="Q3" s="126" t="s">
        <v>27</v>
      </c>
      <c r="R3" s="126" t="s">
        <v>28</v>
      </c>
    </row>
    <row r="4" spans="1:18" s="70" customFormat="1" ht="46.5" customHeight="1" x14ac:dyDescent="0.25">
      <c r="A4" s="126"/>
      <c r="B4" s="126"/>
      <c r="C4" s="126"/>
      <c r="D4" s="126"/>
      <c r="E4" s="71" t="s">
        <v>0</v>
      </c>
      <c r="F4" s="72" t="s">
        <v>42</v>
      </c>
      <c r="G4" s="72" t="s">
        <v>41</v>
      </c>
      <c r="H4" s="72" t="s">
        <v>0</v>
      </c>
      <c r="I4" s="72" t="str">
        <f>F4</f>
        <v>Окружной бюджет</v>
      </c>
      <c r="J4" s="72" t="str">
        <f>G4</f>
        <v>Районный бюджет</v>
      </c>
      <c r="K4" s="72" t="s">
        <v>0</v>
      </c>
      <c r="L4" s="72" t="str">
        <f>I4</f>
        <v>Окружной бюджет</v>
      </c>
      <c r="M4" s="72" t="str">
        <f>J4</f>
        <v>Районный бюджет</v>
      </c>
      <c r="N4" s="72" t="s">
        <v>0</v>
      </c>
      <c r="O4" s="72" t="str">
        <f>L4</f>
        <v>Окружной бюджет</v>
      </c>
      <c r="P4" s="72" t="str">
        <f>M4</f>
        <v>Районный бюджет</v>
      </c>
      <c r="Q4" s="126"/>
      <c r="R4" s="126"/>
    </row>
    <row r="5" spans="1:18" s="70" customFormat="1" ht="22.5" customHeight="1" x14ac:dyDescent="0.25">
      <c r="A5" s="72">
        <v>1</v>
      </c>
      <c r="B5" s="72">
        <v>2</v>
      </c>
      <c r="C5" s="72">
        <v>3</v>
      </c>
      <c r="D5" s="72">
        <v>4</v>
      </c>
      <c r="E5" s="73">
        <v>5</v>
      </c>
      <c r="F5" s="72">
        <v>6</v>
      </c>
      <c r="G5" s="72">
        <v>7</v>
      </c>
      <c r="H5" s="72">
        <v>8</v>
      </c>
      <c r="I5" s="72">
        <v>9</v>
      </c>
      <c r="J5" s="72">
        <v>10</v>
      </c>
      <c r="K5" s="72">
        <v>11</v>
      </c>
      <c r="L5" s="72">
        <v>12</v>
      </c>
      <c r="M5" s="72">
        <v>13</v>
      </c>
      <c r="N5" s="72">
        <v>14</v>
      </c>
      <c r="O5" s="72">
        <v>15</v>
      </c>
      <c r="P5" s="72">
        <v>16</v>
      </c>
      <c r="Q5" s="72">
        <v>17</v>
      </c>
      <c r="R5" s="72">
        <v>18</v>
      </c>
    </row>
    <row r="6" spans="1:18" s="70" customFormat="1" ht="27.75" customHeight="1" x14ac:dyDescent="0.25">
      <c r="A6" s="72">
        <v>1</v>
      </c>
      <c r="B6" s="114" t="s">
        <v>8</v>
      </c>
      <c r="C6" s="114"/>
      <c r="D6" s="114"/>
      <c r="E6" s="81">
        <f>SUM(E7:E17)</f>
        <v>72009.399999999994</v>
      </c>
      <c r="F6" s="81">
        <f t="shared" ref="F6:P6" si="0">SUM(F7:F17)</f>
        <v>38918</v>
      </c>
      <c r="G6" s="81">
        <f t="shared" si="0"/>
        <v>33091.399999999994</v>
      </c>
      <c r="H6" s="81">
        <f t="shared" si="0"/>
        <v>18756</v>
      </c>
      <c r="I6" s="81">
        <f t="shared" si="0"/>
        <v>0</v>
      </c>
      <c r="J6" s="81">
        <f t="shared" si="0"/>
        <v>18756</v>
      </c>
      <c r="K6" s="81">
        <f t="shared" si="0"/>
        <v>18678</v>
      </c>
      <c r="L6" s="81">
        <f t="shared" si="0"/>
        <v>0</v>
      </c>
      <c r="M6" s="81">
        <f t="shared" si="0"/>
        <v>18678</v>
      </c>
      <c r="N6" s="81">
        <f t="shared" si="0"/>
        <v>18678</v>
      </c>
      <c r="O6" s="81">
        <f t="shared" si="0"/>
        <v>0</v>
      </c>
      <c r="P6" s="81">
        <f t="shared" si="0"/>
        <v>18678</v>
      </c>
      <c r="Q6" s="82">
        <f>K6/H6</f>
        <v>0.99584133077415227</v>
      </c>
      <c r="R6" s="82">
        <f>N6/H6</f>
        <v>0.99584133077415227</v>
      </c>
    </row>
    <row r="7" spans="1:18" s="70" customFormat="1" ht="60.75" customHeight="1" x14ac:dyDescent="0.25">
      <c r="A7" s="74" t="s">
        <v>46</v>
      </c>
      <c r="B7" s="28" t="s">
        <v>40</v>
      </c>
      <c r="C7" s="27" t="s">
        <v>9</v>
      </c>
      <c r="D7" s="27" t="s">
        <v>39</v>
      </c>
      <c r="E7" s="83">
        <f t="shared" ref="E7" si="1">F7+G7</f>
        <v>78</v>
      </c>
      <c r="F7" s="83">
        <v>0</v>
      </c>
      <c r="G7" s="84">
        <v>78</v>
      </c>
      <c r="H7" s="85">
        <f>I7+J7</f>
        <v>78</v>
      </c>
      <c r="I7" s="83">
        <v>0</v>
      </c>
      <c r="J7" s="85">
        <v>78</v>
      </c>
      <c r="K7" s="85">
        <v>0</v>
      </c>
      <c r="L7" s="83">
        <v>0</v>
      </c>
      <c r="M7" s="85">
        <v>0</v>
      </c>
      <c r="N7" s="85">
        <v>0</v>
      </c>
      <c r="O7" s="83">
        <v>0</v>
      </c>
      <c r="P7" s="85">
        <v>0</v>
      </c>
      <c r="Q7" s="86">
        <v>0</v>
      </c>
      <c r="R7" s="86">
        <v>0</v>
      </c>
    </row>
    <row r="8" spans="1:18" s="70" customFormat="1" ht="59.25" customHeight="1" x14ac:dyDescent="0.25">
      <c r="A8" s="74" t="s">
        <v>47</v>
      </c>
      <c r="B8" s="28" t="s">
        <v>82</v>
      </c>
      <c r="C8" s="27" t="s">
        <v>9</v>
      </c>
      <c r="D8" s="27" t="s">
        <v>39</v>
      </c>
      <c r="E8" s="83">
        <f t="shared" ref="E8" si="2">F8+G8</f>
        <v>8000</v>
      </c>
      <c r="F8" s="83">
        <v>0</v>
      </c>
      <c r="G8" s="84">
        <v>8000</v>
      </c>
      <c r="H8" s="83">
        <f>I8+J8</f>
        <v>8000</v>
      </c>
      <c r="I8" s="83">
        <v>0</v>
      </c>
      <c r="J8" s="83">
        <v>8000</v>
      </c>
      <c r="K8" s="83">
        <f>M8</f>
        <v>8000</v>
      </c>
      <c r="L8" s="83">
        <v>0</v>
      </c>
      <c r="M8" s="83">
        <v>8000</v>
      </c>
      <c r="N8" s="83">
        <f>P8</f>
        <v>8000</v>
      </c>
      <c r="O8" s="83">
        <v>0</v>
      </c>
      <c r="P8" s="83">
        <f>M8</f>
        <v>8000</v>
      </c>
      <c r="Q8" s="86">
        <f>K8/H8</f>
        <v>1</v>
      </c>
      <c r="R8" s="86">
        <f>N8/H8</f>
        <v>1</v>
      </c>
    </row>
    <row r="9" spans="1:18" s="70" customFormat="1" ht="66.75" customHeight="1" x14ac:dyDescent="0.25">
      <c r="A9" s="74" t="s">
        <v>48</v>
      </c>
      <c r="B9" s="28" t="s">
        <v>83</v>
      </c>
      <c r="C9" s="27" t="s">
        <v>9</v>
      </c>
      <c r="D9" s="27" t="s">
        <v>1</v>
      </c>
      <c r="E9" s="83">
        <f t="shared" ref="E9:E21" si="3">F9+G9</f>
        <v>2198.1</v>
      </c>
      <c r="F9" s="83">
        <v>0</v>
      </c>
      <c r="G9" s="84">
        <v>2198.1</v>
      </c>
      <c r="H9" s="83">
        <f>I9+J9</f>
        <v>0</v>
      </c>
      <c r="I9" s="83">
        <v>0</v>
      </c>
      <c r="J9" s="83">
        <v>0</v>
      </c>
      <c r="K9" s="83">
        <v>0</v>
      </c>
      <c r="L9" s="83">
        <v>0</v>
      </c>
      <c r="M9" s="83">
        <v>0</v>
      </c>
      <c r="N9" s="83">
        <v>0</v>
      </c>
      <c r="O9" s="83">
        <v>0</v>
      </c>
      <c r="P9" s="83">
        <v>0</v>
      </c>
      <c r="Q9" s="86">
        <v>0</v>
      </c>
      <c r="R9" s="86">
        <v>0</v>
      </c>
    </row>
    <row r="10" spans="1:18" s="70" customFormat="1" ht="46.5" customHeight="1" x14ac:dyDescent="0.25">
      <c r="A10" s="74" t="s">
        <v>49</v>
      </c>
      <c r="B10" s="28" t="s">
        <v>84</v>
      </c>
      <c r="C10" s="27" t="s">
        <v>9</v>
      </c>
      <c r="D10" s="27" t="s">
        <v>39</v>
      </c>
      <c r="E10" s="83">
        <f t="shared" ref="E10" si="4">F10+G10</f>
        <v>1500</v>
      </c>
      <c r="F10" s="83">
        <v>0</v>
      </c>
      <c r="G10" s="84">
        <v>1500</v>
      </c>
      <c r="H10" s="83">
        <f>I10+J10</f>
        <v>0</v>
      </c>
      <c r="I10" s="83">
        <v>0</v>
      </c>
      <c r="J10" s="83">
        <v>0</v>
      </c>
      <c r="K10" s="83">
        <f>L10+M10</f>
        <v>0</v>
      </c>
      <c r="L10" s="83">
        <v>0</v>
      </c>
      <c r="M10" s="83">
        <v>0</v>
      </c>
      <c r="N10" s="83">
        <f>O10+P10</f>
        <v>0</v>
      </c>
      <c r="O10" s="83">
        <v>0</v>
      </c>
      <c r="P10" s="83">
        <f>M10</f>
        <v>0</v>
      </c>
      <c r="Q10" s="86">
        <v>0</v>
      </c>
      <c r="R10" s="86">
        <v>0</v>
      </c>
    </row>
    <row r="11" spans="1:18" s="70" customFormat="1" ht="46.5" customHeight="1" x14ac:dyDescent="0.25">
      <c r="A11" s="74" t="s">
        <v>50</v>
      </c>
      <c r="B11" s="28" t="s">
        <v>85</v>
      </c>
      <c r="C11" s="27" t="s">
        <v>9</v>
      </c>
      <c r="D11" s="27" t="s">
        <v>39</v>
      </c>
      <c r="E11" s="83">
        <f t="shared" ref="E11:E13" si="5">F11+G11</f>
        <v>5000</v>
      </c>
      <c r="F11" s="83">
        <v>0</v>
      </c>
      <c r="G11" s="84">
        <v>5000</v>
      </c>
      <c r="H11" s="83">
        <f t="shared" ref="H11:H12" si="6">I11+J11</f>
        <v>0</v>
      </c>
      <c r="I11" s="83">
        <v>0</v>
      </c>
      <c r="J11" s="83">
        <v>0</v>
      </c>
      <c r="K11" s="83">
        <v>0</v>
      </c>
      <c r="L11" s="83">
        <v>0</v>
      </c>
      <c r="M11" s="83">
        <v>0</v>
      </c>
      <c r="N11" s="83">
        <v>0</v>
      </c>
      <c r="O11" s="83">
        <v>0</v>
      </c>
      <c r="P11" s="83">
        <v>0</v>
      </c>
      <c r="Q11" s="86">
        <v>0</v>
      </c>
      <c r="R11" s="86">
        <v>0</v>
      </c>
    </row>
    <row r="12" spans="1:18" s="70" customFormat="1" ht="46.5" customHeight="1" x14ac:dyDescent="0.25">
      <c r="A12" s="74" t="s">
        <v>51</v>
      </c>
      <c r="B12" s="28" t="s">
        <v>86</v>
      </c>
      <c r="C12" s="27" t="s">
        <v>9</v>
      </c>
      <c r="D12" s="27" t="s">
        <v>39</v>
      </c>
      <c r="E12" s="83">
        <f t="shared" si="5"/>
        <v>8250</v>
      </c>
      <c r="F12" s="83">
        <v>0</v>
      </c>
      <c r="G12" s="84">
        <v>8250</v>
      </c>
      <c r="H12" s="83">
        <f t="shared" si="6"/>
        <v>8250</v>
      </c>
      <c r="I12" s="83">
        <v>0</v>
      </c>
      <c r="J12" s="83">
        <v>8250</v>
      </c>
      <c r="K12" s="83">
        <f>M12</f>
        <v>8250</v>
      </c>
      <c r="L12" s="83">
        <v>0</v>
      </c>
      <c r="M12" s="83">
        <v>8250</v>
      </c>
      <c r="N12" s="83">
        <f>P12</f>
        <v>8250</v>
      </c>
      <c r="O12" s="83">
        <v>0</v>
      </c>
      <c r="P12" s="83">
        <f>M12</f>
        <v>8250</v>
      </c>
      <c r="Q12" s="86">
        <f>K12/H12</f>
        <v>1</v>
      </c>
      <c r="R12" s="86">
        <f>N12/H12</f>
        <v>1</v>
      </c>
    </row>
    <row r="13" spans="1:18" s="70" customFormat="1" ht="46.5" customHeight="1" x14ac:dyDescent="0.25">
      <c r="A13" s="74" t="s">
        <v>52</v>
      </c>
      <c r="B13" s="28" t="s">
        <v>87</v>
      </c>
      <c r="C13" s="27" t="s">
        <v>9</v>
      </c>
      <c r="D13" s="27" t="s">
        <v>39</v>
      </c>
      <c r="E13" s="83">
        <f t="shared" si="5"/>
        <v>2428</v>
      </c>
      <c r="F13" s="83">
        <v>0</v>
      </c>
      <c r="G13" s="84">
        <v>2428</v>
      </c>
      <c r="H13" s="83">
        <f>I13+J13</f>
        <v>2428</v>
      </c>
      <c r="I13" s="83">
        <v>0</v>
      </c>
      <c r="J13" s="83">
        <v>2428</v>
      </c>
      <c r="K13" s="83">
        <f>M13</f>
        <v>2428</v>
      </c>
      <c r="L13" s="83">
        <v>0</v>
      </c>
      <c r="M13" s="83">
        <v>2428</v>
      </c>
      <c r="N13" s="83">
        <f>P13</f>
        <v>2428</v>
      </c>
      <c r="O13" s="83">
        <v>0</v>
      </c>
      <c r="P13" s="83">
        <f>M13</f>
        <v>2428</v>
      </c>
      <c r="Q13" s="86">
        <f>K13/H13</f>
        <v>1</v>
      </c>
      <c r="R13" s="86">
        <f>N13/H13</f>
        <v>1</v>
      </c>
    </row>
    <row r="14" spans="1:18" s="70" customFormat="1" ht="46.5" customHeight="1" x14ac:dyDescent="0.25">
      <c r="A14" s="74" t="s">
        <v>53</v>
      </c>
      <c r="B14" s="48" t="s">
        <v>201</v>
      </c>
      <c r="C14" s="27" t="s">
        <v>9</v>
      </c>
      <c r="D14" s="27" t="s">
        <v>39</v>
      </c>
      <c r="E14" s="83">
        <f t="shared" ref="E14" si="7">F14+G14</f>
        <v>44386.6</v>
      </c>
      <c r="F14" s="84">
        <v>38918</v>
      </c>
      <c r="G14" s="87">
        <v>5468.6</v>
      </c>
      <c r="H14" s="83">
        <f t="shared" ref="H14" si="8">I14+J14</f>
        <v>0</v>
      </c>
      <c r="I14" s="83">
        <v>0</v>
      </c>
      <c r="J14" s="83">
        <v>0</v>
      </c>
      <c r="K14" s="83">
        <v>0</v>
      </c>
      <c r="L14" s="83">
        <v>0</v>
      </c>
      <c r="M14" s="83">
        <v>0</v>
      </c>
      <c r="N14" s="83">
        <v>0</v>
      </c>
      <c r="O14" s="83">
        <v>0</v>
      </c>
      <c r="P14" s="83">
        <v>0</v>
      </c>
      <c r="Q14" s="86">
        <v>0</v>
      </c>
      <c r="R14" s="86">
        <v>0</v>
      </c>
    </row>
    <row r="15" spans="1:18" s="70" customFormat="1" ht="66.75" customHeight="1" x14ac:dyDescent="0.25">
      <c r="A15" s="74" t="s">
        <v>202</v>
      </c>
      <c r="B15" s="49" t="s">
        <v>198</v>
      </c>
      <c r="C15" s="30" t="s">
        <v>9</v>
      </c>
      <c r="D15" s="27" t="s">
        <v>39</v>
      </c>
      <c r="E15" s="83">
        <f t="shared" ref="E15:E17" si="9">F15+G15</f>
        <v>63.2</v>
      </c>
      <c r="F15" s="83">
        <v>0</v>
      </c>
      <c r="G15" s="88">
        <v>63.2</v>
      </c>
      <c r="H15" s="89">
        <f t="shared" ref="H15:H17" si="10">I15+J15</f>
        <v>0</v>
      </c>
      <c r="I15" s="83">
        <v>0</v>
      </c>
      <c r="J15" s="83">
        <v>0</v>
      </c>
      <c r="K15" s="83">
        <v>0</v>
      </c>
      <c r="L15" s="83">
        <v>0</v>
      </c>
      <c r="M15" s="83">
        <v>0</v>
      </c>
      <c r="N15" s="83">
        <v>0</v>
      </c>
      <c r="O15" s="83">
        <v>0</v>
      </c>
      <c r="P15" s="83">
        <v>0</v>
      </c>
      <c r="Q15" s="86">
        <v>0</v>
      </c>
      <c r="R15" s="86">
        <v>0</v>
      </c>
    </row>
    <row r="16" spans="1:18" s="70" customFormat="1" ht="71.25" customHeight="1" x14ac:dyDescent="0.25">
      <c r="A16" s="74" t="s">
        <v>203</v>
      </c>
      <c r="B16" s="49" t="s">
        <v>199</v>
      </c>
      <c r="C16" s="30" t="s">
        <v>9</v>
      </c>
      <c r="D16" s="27" t="s">
        <v>39</v>
      </c>
      <c r="E16" s="83">
        <f t="shared" si="9"/>
        <v>74.599999999999994</v>
      </c>
      <c r="F16" s="83">
        <v>0</v>
      </c>
      <c r="G16" s="88">
        <v>74.599999999999994</v>
      </c>
      <c r="H16" s="89">
        <f t="shared" si="10"/>
        <v>0</v>
      </c>
      <c r="I16" s="83">
        <v>0</v>
      </c>
      <c r="J16" s="83">
        <v>0</v>
      </c>
      <c r="K16" s="83">
        <v>0</v>
      </c>
      <c r="L16" s="83">
        <v>0</v>
      </c>
      <c r="M16" s="83">
        <v>0</v>
      </c>
      <c r="N16" s="83">
        <v>0</v>
      </c>
      <c r="O16" s="83">
        <v>0</v>
      </c>
      <c r="P16" s="83">
        <v>0</v>
      </c>
      <c r="Q16" s="86">
        <v>0</v>
      </c>
      <c r="R16" s="86">
        <v>0</v>
      </c>
    </row>
    <row r="17" spans="1:18" s="70" customFormat="1" ht="69" customHeight="1" x14ac:dyDescent="0.25">
      <c r="A17" s="74" t="s">
        <v>204</v>
      </c>
      <c r="B17" s="49" t="s">
        <v>200</v>
      </c>
      <c r="C17" s="30" t="s">
        <v>9</v>
      </c>
      <c r="D17" s="27" t="s">
        <v>39</v>
      </c>
      <c r="E17" s="83">
        <f t="shared" si="9"/>
        <v>30.9</v>
      </c>
      <c r="F17" s="83">
        <v>0</v>
      </c>
      <c r="G17" s="88">
        <v>30.9</v>
      </c>
      <c r="H17" s="89">
        <f t="shared" si="10"/>
        <v>0</v>
      </c>
      <c r="I17" s="83">
        <v>0</v>
      </c>
      <c r="J17" s="83">
        <v>0</v>
      </c>
      <c r="K17" s="83">
        <v>0</v>
      </c>
      <c r="L17" s="83">
        <v>0</v>
      </c>
      <c r="M17" s="83">
        <v>0</v>
      </c>
      <c r="N17" s="83">
        <v>0</v>
      </c>
      <c r="O17" s="83">
        <v>0</v>
      </c>
      <c r="P17" s="83">
        <v>0</v>
      </c>
      <c r="Q17" s="86">
        <v>0</v>
      </c>
      <c r="R17" s="86">
        <v>0</v>
      </c>
    </row>
    <row r="18" spans="1:18" s="70" customFormat="1" x14ac:dyDescent="0.25">
      <c r="A18" s="74" t="s">
        <v>29</v>
      </c>
      <c r="B18" s="113" t="s">
        <v>38</v>
      </c>
      <c r="C18" s="114"/>
      <c r="D18" s="114"/>
      <c r="E18" s="90">
        <f>E19</f>
        <v>100222.8</v>
      </c>
      <c r="F18" s="90">
        <f t="shared" ref="F18:P18" si="11">F19</f>
        <v>0</v>
      </c>
      <c r="G18" s="91">
        <f t="shared" si="11"/>
        <v>100222.8</v>
      </c>
      <c r="H18" s="90">
        <f t="shared" si="11"/>
        <v>27450.499999999996</v>
      </c>
      <c r="I18" s="90">
        <f t="shared" si="11"/>
        <v>0</v>
      </c>
      <c r="J18" s="90">
        <f t="shared" si="11"/>
        <v>27450.499999999996</v>
      </c>
      <c r="K18" s="90">
        <f t="shared" si="11"/>
        <v>19376.32</v>
      </c>
      <c r="L18" s="90">
        <f t="shared" si="11"/>
        <v>0</v>
      </c>
      <c r="M18" s="90">
        <f t="shared" si="11"/>
        <v>19376.32</v>
      </c>
      <c r="N18" s="90">
        <f t="shared" si="11"/>
        <v>19376.32</v>
      </c>
      <c r="O18" s="90">
        <f t="shared" si="11"/>
        <v>0</v>
      </c>
      <c r="P18" s="90">
        <f t="shared" si="11"/>
        <v>19376.32</v>
      </c>
      <c r="Q18" s="82">
        <f>K18/H18</f>
        <v>0.7058640097630281</v>
      </c>
      <c r="R18" s="82">
        <f>N18/H18</f>
        <v>0.7058640097630281</v>
      </c>
    </row>
    <row r="19" spans="1:18" s="70" customFormat="1" ht="24" customHeight="1" x14ac:dyDescent="0.25">
      <c r="A19" s="74" t="s">
        <v>54</v>
      </c>
      <c r="B19" s="121" t="s">
        <v>43</v>
      </c>
      <c r="C19" s="121"/>
      <c r="D19" s="121"/>
      <c r="E19" s="90">
        <f>SUM(E20:E64)</f>
        <v>100222.8</v>
      </c>
      <c r="F19" s="90">
        <f t="shared" ref="F19:P19" si="12">SUM(F20:F64)</f>
        <v>0</v>
      </c>
      <c r="G19" s="90">
        <f t="shared" si="12"/>
        <v>100222.8</v>
      </c>
      <c r="H19" s="90">
        <f t="shared" si="12"/>
        <v>27450.499999999996</v>
      </c>
      <c r="I19" s="90">
        <f t="shared" si="12"/>
        <v>0</v>
      </c>
      <c r="J19" s="90">
        <f t="shared" si="12"/>
        <v>27450.499999999996</v>
      </c>
      <c r="K19" s="90">
        <f t="shared" si="12"/>
        <v>19376.32</v>
      </c>
      <c r="L19" s="90">
        <f t="shared" si="12"/>
        <v>0</v>
      </c>
      <c r="M19" s="90">
        <f t="shared" si="12"/>
        <v>19376.32</v>
      </c>
      <c r="N19" s="90">
        <f t="shared" si="12"/>
        <v>19376.32</v>
      </c>
      <c r="O19" s="90">
        <f t="shared" si="12"/>
        <v>0</v>
      </c>
      <c r="P19" s="90">
        <f t="shared" si="12"/>
        <v>19376.32</v>
      </c>
      <c r="Q19" s="82">
        <f>K19/H19</f>
        <v>0.7058640097630281</v>
      </c>
      <c r="R19" s="82">
        <f>N19/H19</f>
        <v>0.7058640097630281</v>
      </c>
    </row>
    <row r="20" spans="1:18" s="70" customFormat="1" ht="63" x14ac:dyDescent="0.25">
      <c r="A20" s="74" t="s">
        <v>55</v>
      </c>
      <c r="B20" s="29" t="s">
        <v>44</v>
      </c>
      <c r="C20" s="27" t="s">
        <v>9</v>
      </c>
      <c r="D20" s="27" t="s">
        <v>39</v>
      </c>
      <c r="E20" s="83">
        <f t="shared" ref="E20" si="13">F20+G20</f>
        <v>235.6</v>
      </c>
      <c r="F20" s="83">
        <v>0</v>
      </c>
      <c r="G20" s="84">
        <v>235.6</v>
      </c>
      <c r="H20" s="83">
        <f t="shared" ref="H20" si="14">J20</f>
        <v>0</v>
      </c>
      <c r="I20" s="83">
        <v>0</v>
      </c>
      <c r="J20" s="83">
        <v>0</v>
      </c>
      <c r="K20" s="83">
        <f t="shared" ref="K20" si="15">L20+M20</f>
        <v>0</v>
      </c>
      <c r="L20" s="83">
        <v>0</v>
      </c>
      <c r="M20" s="83">
        <v>0</v>
      </c>
      <c r="N20" s="83">
        <f t="shared" ref="N20" si="16">O20+P20</f>
        <v>0</v>
      </c>
      <c r="O20" s="83">
        <f t="shared" ref="O20" si="17">L20</f>
        <v>0</v>
      </c>
      <c r="P20" s="83">
        <f t="shared" ref="P20" si="18">M20</f>
        <v>0</v>
      </c>
      <c r="Q20" s="86">
        <v>0</v>
      </c>
      <c r="R20" s="86">
        <v>0</v>
      </c>
    </row>
    <row r="21" spans="1:18" ht="60" customHeight="1" x14ac:dyDescent="0.25">
      <c r="A21" s="74" t="s">
        <v>56</v>
      </c>
      <c r="B21" s="32" t="s">
        <v>88</v>
      </c>
      <c r="C21" s="27" t="s">
        <v>9</v>
      </c>
      <c r="D21" s="27" t="s">
        <v>39</v>
      </c>
      <c r="E21" s="83">
        <f t="shared" si="3"/>
        <v>405.2</v>
      </c>
      <c r="F21" s="83">
        <v>0</v>
      </c>
      <c r="G21" s="84">
        <v>405.2</v>
      </c>
      <c r="H21" s="83">
        <f t="shared" ref="H21:H23" si="19">J21</f>
        <v>405.2</v>
      </c>
      <c r="I21" s="83">
        <v>0</v>
      </c>
      <c r="J21" s="83">
        <v>405.2</v>
      </c>
      <c r="K21" s="83">
        <f>L21+M21</f>
        <v>405.2</v>
      </c>
      <c r="L21" s="83">
        <v>0</v>
      </c>
      <c r="M21" s="83">
        <v>405.2</v>
      </c>
      <c r="N21" s="83">
        <f>O21+P21</f>
        <v>405.2</v>
      </c>
      <c r="O21" s="83">
        <f>L21</f>
        <v>0</v>
      </c>
      <c r="P21" s="83">
        <f>M21</f>
        <v>405.2</v>
      </c>
      <c r="Q21" s="86">
        <f>K21/H21</f>
        <v>1</v>
      </c>
      <c r="R21" s="86">
        <f>N21/H21</f>
        <v>1</v>
      </c>
    </row>
    <row r="22" spans="1:18" ht="63" x14ac:dyDescent="0.25">
      <c r="A22" s="74" t="s">
        <v>57</v>
      </c>
      <c r="B22" s="32" t="s">
        <v>89</v>
      </c>
      <c r="C22" s="27" t="s">
        <v>9</v>
      </c>
      <c r="D22" s="27" t="s">
        <v>39</v>
      </c>
      <c r="E22" s="83">
        <f>F22+G22</f>
        <v>408.8</v>
      </c>
      <c r="F22" s="83">
        <v>0</v>
      </c>
      <c r="G22" s="84">
        <v>408.8</v>
      </c>
      <c r="H22" s="83">
        <f t="shared" si="19"/>
        <v>408.8</v>
      </c>
      <c r="I22" s="83">
        <v>0</v>
      </c>
      <c r="J22" s="83">
        <v>408.8</v>
      </c>
      <c r="K22" s="83">
        <f t="shared" ref="K22:K23" si="20">L22+M22</f>
        <v>408.8</v>
      </c>
      <c r="L22" s="83">
        <v>0</v>
      </c>
      <c r="M22" s="83">
        <v>408.8</v>
      </c>
      <c r="N22" s="83">
        <f t="shared" ref="N22:N23" si="21">O22+P22</f>
        <v>408.8</v>
      </c>
      <c r="O22" s="83">
        <f t="shared" ref="O22:O23" si="22">L22</f>
        <v>0</v>
      </c>
      <c r="P22" s="83">
        <f t="shared" ref="P22:P23" si="23">M22</f>
        <v>408.8</v>
      </c>
      <c r="Q22" s="86">
        <f>K22/H22</f>
        <v>1</v>
      </c>
      <c r="R22" s="86">
        <f>N22/H22</f>
        <v>1</v>
      </c>
    </row>
    <row r="23" spans="1:18" ht="47.25" x14ac:dyDescent="0.25">
      <c r="A23" s="74" t="s">
        <v>58</v>
      </c>
      <c r="B23" s="32" t="s">
        <v>90</v>
      </c>
      <c r="C23" s="27" t="s">
        <v>9</v>
      </c>
      <c r="D23" s="27" t="s">
        <v>39</v>
      </c>
      <c r="E23" s="83">
        <f t="shared" ref="E23:E40" si="24">F23+G23</f>
        <v>3273.9</v>
      </c>
      <c r="F23" s="83">
        <v>0</v>
      </c>
      <c r="G23" s="84">
        <v>3273.9</v>
      </c>
      <c r="H23" s="83">
        <f t="shared" si="19"/>
        <v>3273.9</v>
      </c>
      <c r="I23" s="83">
        <v>0</v>
      </c>
      <c r="J23" s="83">
        <v>3273.9</v>
      </c>
      <c r="K23" s="83">
        <f t="shared" si="20"/>
        <v>3273.86</v>
      </c>
      <c r="L23" s="83">
        <v>0</v>
      </c>
      <c r="M23" s="83">
        <v>3273.86</v>
      </c>
      <c r="N23" s="83">
        <f t="shared" si="21"/>
        <v>3273.86</v>
      </c>
      <c r="O23" s="83">
        <f t="shared" si="22"/>
        <v>0</v>
      </c>
      <c r="P23" s="83">
        <f t="shared" si="23"/>
        <v>3273.86</v>
      </c>
      <c r="Q23" s="86">
        <f>K23/H23</f>
        <v>0.99998778215583861</v>
      </c>
      <c r="R23" s="86">
        <f>N23/H23</f>
        <v>0.99998778215583861</v>
      </c>
    </row>
    <row r="24" spans="1:18" ht="63" x14ac:dyDescent="0.25">
      <c r="A24" s="74" t="s">
        <v>59</v>
      </c>
      <c r="B24" s="32" t="s">
        <v>91</v>
      </c>
      <c r="C24" s="27" t="s">
        <v>9</v>
      </c>
      <c r="D24" s="27" t="s">
        <v>39</v>
      </c>
      <c r="E24" s="83">
        <f t="shared" si="24"/>
        <v>1791.9</v>
      </c>
      <c r="F24" s="83">
        <v>0</v>
      </c>
      <c r="G24" s="84">
        <v>1791.9</v>
      </c>
      <c r="H24" s="83">
        <f t="shared" ref="H24:H40" si="25">J24</f>
        <v>1791.9</v>
      </c>
      <c r="I24" s="83">
        <v>0</v>
      </c>
      <c r="J24" s="83">
        <v>1791.9</v>
      </c>
      <c r="K24" s="83">
        <f t="shared" ref="K24:K40" si="26">L24+M24</f>
        <v>1791.8</v>
      </c>
      <c r="L24" s="83">
        <v>0</v>
      </c>
      <c r="M24" s="83">
        <v>1791.8</v>
      </c>
      <c r="N24" s="83">
        <f t="shared" ref="N24:N40" si="27">O24+P24</f>
        <v>1791.8</v>
      </c>
      <c r="O24" s="83">
        <f t="shared" ref="O24:O40" si="28">L24</f>
        <v>0</v>
      </c>
      <c r="P24" s="83">
        <f t="shared" ref="P24:P40" si="29">M24</f>
        <v>1791.8</v>
      </c>
      <c r="Q24" s="86">
        <f>K24/H24</f>
        <v>0.99994419331435902</v>
      </c>
      <c r="R24" s="86">
        <f>N24/H24</f>
        <v>0.99994419331435902</v>
      </c>
    </row>
    <row r="25" spans="1:18" ht="63" x14ac:dyDescent="0.25">
      <c r="A25" s="74" t="s">
        <v>60</v>
      </c>
      <c r="B25" s="32" t="s">
        <v>92</v>
      </c>
      <c r="C25" s="27" t="s">
        <v>9</v>
      </c>
      <c r="D25" s="27" t="s">
        <v>39</v>
      </c>
      <c r="E25" s="83">
        <f t="shared" si="24"/>
        <v>8577.1</v>
      </c>
      <c r="F25" s="83">
        <v>0</v>
      </c>
      <c r="G25" s="84">
        <v>8577.1</v>
      </c>
      <c r="H25" s="83">
        <f t="shared" si="25"/>
        <v>0</v>
      </c>
      <c r="I25" s="83">
        <v>0</v>
      </c>
      <c r="J25" s="83">
        <v>0</v>
      </c>
      <c r="K25" s="83">
        <f t="shared" si="26"/>
        <v>0</v>
      </c>
      <c r="L25" s="83">
        <v>0</v>
      </c>
      <c r="M25" s="83">
        <v>0</v>
      </c>
      <c r="N25" s="83">
        <f t="shared" si="27"/>
        <v>0</v>
      </c>
      <c r="O25" s="83">
        <f t="shared" si="28"/>
        <v>0</v>
      </c>
      <c r="P25" s="83">
        <f t="shared" si="29"/>
        <v>0</v>
      </c>
      <c r="Q25" s="86">
        <v>0</v>
      </c>
      <c r="R25" s="86">
        <v>0</v>
      </c>
    </row>
    <row r="26" spans="1:18" ht="63" x14ac:dyDescent="0.25">
      <c r="A26" s="74" t="s">
        <v>61</v>
      </c>
      <c r="B26" s="32" t="s">
        <v>93</v>
      </c>
      <c r="C26" s="27" t="s">
        <v>9</v>
      </c>
      <c r="D26" s="27" t="s">
        <v>39</v>
      </c>
      <c r="E26" s="83">
        <f t="shared" si="24"/>
        <v>1260.0999999999999</v>
      </c>
      <c r="F26" s="83">
        <v>0</v>
      </c>
      <c r="G26" s="84">
        <v>1260.0999999999999</v>
      </c>
      <c r="H26" s="83">
        <f t="shared" ref="H26" si="30">J26</f>
        <v>1260.0999999999999</v>
      </c>
      <c r="I26" s="83">
        <v>0</v>
      </c>
      <c r="J26" s="84">
        <v>1260.0999999999999</v>
      </c>
      <c r="K26" s="83">
        <f t="shared" ref="K26" si="31">L26+M26</f>
        <v>1260.0999999999999</v>
      </c>
      <c r="L26" s="83">
        <v>0</v>
      </c>
      <c r="M26" s="84">
        <v>1260.0999999999999</v>
      </c>
      <c r="N26" s="83">
        <f t="shared" ref="N26" si="32">O26+P26</f>
        <v>1260.0999999999999</v>
      </c>
      <c r="O26" s="83">
        <f t="shared" ref="O26" si="33">L26</f>
        <v>0</v>
      </c>
      <c r="P26" s="83">
        <f t="shared" ref="P26" si="34">M26</f>
        <v>1260.0999999999999</v>
      </c>
      <c r="Q26" s="86">
        <f>K26/H26</f>
        <v>1</v>
      </c>
      <c r="R26" s="86">
        <f>N26/H26</f>
        <v>1</v>
      </c>
    </row>
    <row r="27" spans="1:18" ht="78.75" x14ac:dyDescent="0.25">
      <c r="A27" s="74" t="s">
        <v>62</v>
      </c>
      <c r="B27" s="32" t="s">
        <v>94</v>
      </c>
      <c r="C27" s="27" t="s">
        <v>9</v>
      </c>
      <c r="D27" s="27" t="s">
        <v>39</v>
      </c>
      <c r="E27" s="83">
        <f t="shared" si="24"/>
        <v>1488.4</v>
      </c>
      <c r="F27" s="83">
        <v>0</v>
      </c>
      <c r="G27" s="84">
        <v>1488.4</v>
      </c>
      <c r="H27" s="83">
        <f t="shared" si="25"/>
        <v>1488.4</v>
      </c>
      <c r="I27" s="83">
        <v>0</v>
      </c>
      <c r="J27" s="84">
        <v>1488.4</v>
      </c>
      <c r="K27" s="83">
        <f t="shared" si="26"/>
        <v>1488.4</v>
      </c>
      <c r="L27" s="83">
        <v>0</v>
      </c>
      <c r="M27" s="84">
        <v>1488.4</v>
      </c>
      <c r="N27" s="83">
        <f t="shared" si="27"/>
        <v>1488.4</v>
      </c>
      <c r="O27" s="83">
        <f t="shared" si="28"/>
        <v>0</v>
      </c>
      <c r="P27" s="83">
        <f t="shared" si="29"/>
        <v>1488.4</v>
      </c>
      <c r="Q27" s="86">
        <f>K27/H27</f>
        <v>1</v>
      </c>
      <c r="R27" s="86">
        <f>N27/H27</f>
        <v>1</v>
      </c>
    </row>
    <row r="28" spans="1:18" ht="78.75" x14ac:dyDescent="0.25">
      <c r="A28" s="74" t="s">
        <v>63</v>
      </c>
      <c r="B28" s="32" t="s">
        <v>95</v>
      </c>
      <c r="C28" s="27" t="s">
        <v>9</v>
      </c>
      <c r="D28" s="27" t="s">
        <v>39</v>
      </c>
      <c r="E28" s="83">
        <f t="shared" si="24"/>
        <v>1488.4</v>
      </c>
      <c r="F28" s="83">
        <v>0</v>
      </c>
      <c r="G28" s="84">
        <v>1488.4</v>
      </c>
      <c r="H28" s="83">
        <f t="shared" si="25"/>
        <v>1488.4</v>
      </c>
      <c r="I28" s="83">
        <v>0</v>
      </c>
      <c r="J28" s="84">
        <v>1488.4</v>
      </c>
      <c r="K28" s="83">
        <f t="shared" si="26"/>
        <v>1488.4</v>
      </c>
      <c r="L28" s="83">
        <v>0</v>
      </c>
      <c r="M28" s="84">
        <v>1488.4</v>
      </c>
      <c r="N28" s="83">
        <f t="shared" si="27"/>
        <v>1488.4</v>
      </c>
      <c r="O28" s="83">
        <f t="shared" si="28"/>
        <v>0</v>
      </c>
      <c r="P28" s="83">
        <f t="shared" si="29"/>
        <v>1488.4</v>
      </c>
      <c r="Q28" s="86">
        <f>K28/H28</f>
        <v>1</v>
      </c>
      <c r="R28" s="86">
        <f>N28/H28</f>
        <v>1</v>
      </c>
    </row>
    <row r="29" spans="1:18" ht="78.75" x14ac:dyDescent="0.25">
      <c r="A29" s="74" t="s">
        <v>64</v>
      </c>
      <c r="B29" s="32" t="s">
        <v>96</v>
      </c>
      <c r="C29" s="27" t="s">
        <v>9</v>
      </c>
      <c r="D29" s="27" t="s">
        <v>39</v>
      </c>
      <c r="E29" s="83">
        <f t="shared" si="24"/>
        <v>1488.4</v>
      </c>
      <c r="F29" s="83">
        <v>0</v>
      </c>
      <c r="G29" s="84">
        <v>1488.4</v>
      </c>
      <c r="H29" s="83">
        <f t="shared" si="25"/>
        <v>1488.4</v>
      </c>
      <c r="I29" s="83">
        <v>0</v>
      </c>
      <c r="J29" s="84">
        <v>1488.4</v>
      </c>
      <c r="K29" s="83">
        <f t="shared" si="26"/>
        <v>1488.4</v>
      </c>
      <c r="L29" s="83">
        <v>0</v>
      </c>
      <c r="M29" s="84">
        <v>1488.4</v>
      </c>
      <c r="N29" s="83">
        <f t="shared" si="27"/>
        <v>1488.4</v>
      </c>
      <c r="O29" s="83">
        <f t="shared" si="28"/>
        <v>0</v>
      </c>
      <c r="P29" s="83">
        <f t="shared" si="29"/>
        <v>1488.4</v>
      </c>
      <c r="Q29" s="86">
        <f>K29/H29</f>
        <v>1</v>
      </c>
      <c r="R29" s="86">
        <f>N29/H29</f>
        <v>1</v>
      </c>
    </row>
    <row r="30" spans="1:18" ht="47.25" x14ac:dyDescent="0.25">
      <c r="A30" s="74" t="s">
        <v>65</v>
      </c>
      <c r="B30" s="32" t="s">
        <v>97</v>
      </c>
      <c r="C30" s="27" t="s">
        <v>9</v>
      </c>
      <c r="D30" s="27" t="s">
        <v>39</v>
      </c>
      <c r="E30" s="83">
        <f t="shared" si="24"/>
        <v>2575</v>
      </c>
      <c r="F30" s="83">
        <v>0</v>
      </c>
      <c r="G30" s="84">
        <v>2575</v>
      </c>
      <c r="H30" s="83">
        <f t="shared" si="25"/>
        <v>0</v>
      </c>
      <c r="I30" s="83">
        <v>0</v>
      </c>
      <c r="J30" s="83">
        <v>0</v>
      </c>
      <c r="K30" s="83">
        <f t="shared" si="26"/>
        <v>0</v>
      </c>
      <c r="L30" s="83">
        <v>0</v>
      </c>
      <c r="M30" s="83">
        <v>0</v>
      </c>
      <c r="N30" s="83">
        <f t="shared" si="27"/>
        <v>0</v>
      </c>
      <c r="O30" s="83">
        <f t="shared" si="28"/>
        <v>0</v>
      </c>
      <c r="P30" s="83">
        <f t="shared" si="29"/>
        <v>0</v>
      </c>
      <c r="Q30" s="86">
        <v>0</v>
      </c>
      <c r="R30" s="86">
        <v>0</v>
      </c>
    </row>
    <row r="31" spans="1:18" ht="63" x14ac:dyDescent="0.25">
      <c r="A31" s="74" t="s">
        <v>66</v>
      </c>
      <c r="B31" s="33" t="s">
        <v>98</v>
      </c>
      <c r="C31" s="27" t="s">
        <v>9</v>
      </c>
      <c r="D31" s="27" t="s">
        <v>39</v>
      </c>
      <c r="E31" s="83">
        <f t="shared" si="24"/>
        <v>1470.2</v>
      </c>
      <c r="F31" s="83">
        <v>0</v>
      </c>
      <c r="G31" s="84">
        <v>1470.2</v>
      </c>
      <c r="H31" s="83">
        <f t="shared" si="25"/>
        <v>0</v>
      </c>
      <c r="I31" s="83">
        <v>0</v>
      </c>
      <c r="J31" s="83">
        <v>0</v>
      </c>
      <c r="K31" s="83">
        <f t="shared" si="26"/>
        <v>0</v>
      </c>
      <c r="L31" s="83">
        <v>0</v>
      </c>
      <c r="M31" s="83">
        <v>0</v>
      </c>
      <c r="N31" s="83">
        <f t="shared" si="27"/>
        <v>0</v>
      </c>
      <c r="O31" s="83">
        <f t="shared" si="28"/>
        <v>0</v>
      </c>
      <c r="P31" s="83">
        <f t="shared" si="29"/>
        <v>0</v>
      </c>
      <c r="Q31" s="86">
        <v>0</v>
      </c>
      <c r="R31" s="86">
        <v>0</v>
      </c>
    </row>
    <row r="32" spans="1:18" ht="47.25" x14ac:dyDescent="0.25">
      <c r="A32" s="74" t="s">
        <v>67</v>
      </c>
      <c r="B32" s="34" t="s">
        <v>99</v>
      </c>
      <c r="C32" s="30" t="s">
        <v>9</v>
      </c>
      <c r="D32" s="27" t="s">
        <v>39</v>
      </c>
      <c r="E32" s="83">
        <f t="shared" si="24"/>
        <v>6365.5</v>
      </c>
      <c r="F32" s="83">
        <v>0</v>
      </c>
      <c r="G32" s="84">
        <f>4893.3+1472.2</f>
        <v>6365.5</v>
      </c>
      <c r="H32" s="83">
        <f t="shared" si="25"/>
        <v>0</v>
      </c>
      <c r="I32" s="83">
        <v>0</v>
      </c>
      <c r="J32" s="83">
        <v>0</v>
      </c>
      <c r="K32" s="83">
        <f t="shared" si="26"/>
        <v>0</v>
      </c>
      <c r="L32" s="83">
        <v>0</v>
      </c>
      <c r="M32" s="83">
        <v>0</v>
      </c>
      <c r="N32" s="83">
        <f t="shared" si="27"/>
        <v>0</v>
      </c>
      <c r="O32" s="83">
        <f t="shared" si="28"/>
        <v>0</v>
      </c>
      <c r="P32" s="83">
        <f t="shared" si="29"/>
        <v>0</v>
      </c>
      <c r="Q32" s="86">
        <v>0</v>
      </c>
      <c r="R32" s="86">
        <v>0</v>
      </c>
    </row>
    <row r="33" spans="1:18" ht="47.25" x14ac:dyDescent="0.25">
      <c r="A33" s="74" t="s">
        <v>68</v>
      </c>
      <c r="B33" s="35" t="s">
        <v>100</v>
      </c>
      <c r="C33" s="30" t="s">
        <v>9</v>
      </c>
      <c r="D33" s="27" t="s">
        <v>39</v>
      </c>
      <c r="E33" s="83">
        <f t="shared" si="24"/>
        <v>5837.2</v>
      </c>
      <c r="F33" s="83">
        <v>0</v>
      </c>
      <c r="G33" s="84">
        <v>5837.2</v>
      </c>
      <c r="H33" s="83">
        <f t="shared" si="25"/>
        <v>5837.2</v>
      </c>
      <c r="I33" s="83">
        <v>0</v>
      </c>
      <c r="J33" s="83">
        <v>5837.2</v>
      </c>
      <c r="K33" s="92">
        <f t="shared" si="26"/>
        <v>0</v>
      </c>
      <c r="L33" s="83">
        <v>0</v>
      </c>
      <c r="M33" s="92">
        <v>0</v>
      </c>
      <c r="N33" s="92">
        <f t="shared" si="27"/>
        <v>0</v>
      </c>
      <c r="O33" s="83">
        <f t="shared" si="28"/>
        <v>0</v>
      </c>
      <c r="P33" s="92">
        <v>0</v>
      </c>
      <c r="Q33" s="86">
        <v>0</v>
      </c>
      <c r="R33" s="86">
        <v>0</v>
      </c>
    </row>
    <row r="34" spans="1:18" ht="47.25" x14ac:dyDescent="0.25">
      <c r="A34" s="74" t="s">
        <v>69</v>
      </c>
      <c r="B34" s="34" t="s">
        <v>101</v>
      </c>
      <c r="C34" s="30" t="s">
        <v>9</v>
      </c>
      <c r="D34" s="27" t="s">
        <v>39</v>
      </c>
      <c r="E34" s="83">
        <f t="shared" si="24"/>
        <v>3560.2</v>
      </c>
      <c r="F34" s="83">
        <v>0</v>
      </c>
      <c r="G34" s="84">
        <v>3560.2</v>
      </c>
      <c r="H34" s="83">
        <f t="shared" si="25"/>
        <v>0</v>
      </c>
      <c r="I34" s="83">
        <v>0</v>
      </c>
      <c r="J34" s="83">
        <v>0</v>
      </c>
      <c r="K34" s="83">
        <f t="shared" si="26"/>
        <v>0</v>
      </c>
      <c r="L34" s="83">
        <v>0</v>
      </c>
      <c r="M34" s="83">
        <v>0</v>
      </c>
      <c r="N34" s="83">
        <f t="shared" si="27"/>
        <v>0</v>
      </c>
      <c r="O34" s="83">
        <f t="shared" si="28"/>
        <v>0</v>
      </c>
      <c r="P34" s="83">
        <f t="shared" si="29"/>
        <v>0</v>
      </c>
      <c r="Q34" s="86">
        <v>0</v>
      </c>
      <c r="R34" s="86">
        <v>0</v>
      </c>
    </row>
    <row r="35" spans="1:18" ht="47.25" x14ac:dyDescent="0.25">
      <c r="A35" s="74" t="s">
        <v>70</v>
      </c>
      <c r="B35" s="34" t="s">
        <v>102</v>
      </c>
      <c r="C35" s="30" t="s">
        <v>9</v>
      </c>
      <c r="D35" s="27" t="s">
        <v>39</v>
      </c>
      <c r="E35" s="83">
        <f t="shared" si="24"/>
        <v>4968.5</v>
      </c>
      <c r="F35" s="83">
        <v>0</v>
      </c>
      <c r="G35" s="84">
        <v>4968.5</v>
      </c>
      <c r="H35" s="83">
        <f t="shared" si="25"/>
        <v>0</v>
      </c>
      <c r="I35" s="83">
        <v>0</v>
      </c>
      <c r="J35" s="83">
        <v>0</v>
      </c>
      <c r="K35" s="83">
        <f t="shared" si="26"/>
        <v>0</v>
      </c>
      <c r="L35" s="83">
        <v>0</v>
      </c>
      <c r="M35" s="83">
        <v>0</v>
      </c>
      <c r="N35" s="83">
        <f t="shared" si="27"/>
        <v>0</v>
      </c>
      <c r="O35" s="83">
        <f t="shared" si="28"/>
        <v>0</v>
      </c>
      <c r="P35" s="83">
        <f t="shared" si="29"/>
        <v>0</v>
      </c>
      <c r="Q35" s="86">
        <v>0</v>
      </c>
      <c r="R35" s="86">
        <v>0</v>
      </c>
    </row>
    <row r="36" spans="1:18" ht="47.25" x14ac:dyDescent="0.25">
      <c r="A36" s="74" t="s">
        <v>71</v>
      </c>
      <c r="B36" s="34" t="s">
        <v>103</v>
      </c>
      <c r="C36" s="30" t="s">
        <v>9</v>
      </c>
      <c r="D36" s="27" t="s">
        <v>39</v>
      </c>
      <c r="E36" s="83">
        <f t="shared" si="24"/>
        <v>5578.4</v>
      </c>
      <c r="F36" s="83">
        <v>0</v>
      </c>
      <c r="G36" s="84">
        <v>5578.4</v>
      </c>
      <c r="H36" s="83">
        <f t="shared" ref="H36" si="35">J36</f>
        <v>5578.4</v>
      </c>
      <c r="I36" s="83">
        <v>0</v>
      </c>
      <c r="J36" s="84">
        <v>5578.4</v>
      </c>
      <c r="K36" s="83">
        <f t="shared" ref="K36" si="36">L36+M36</f>
        <v>5578.32</v>
      </c>
      <c r="L36" s="83">
        <v>0</v>
      </c>
      <c r="M36" s="84">
        <v>5578.32</v>
      </c>
      <c r="N36" s="83">
        <f t="shared" ref="N36" si="37">O36+P36</f>
        <v>5578.32</v>
      </c>
      <c r="O36" s="83">
        <f t="shared" ref="O36" si="38">L36</f>
        <v>0</v>
      </c>
      <c r="P36" s="83">
        <f t="shared" ref="P36" si="39">M36</f>
        <v>5578.32</v>
      </c>
      <c r="Q36" s="86">
        <f>K36/H36</f>
        <v>0.99998565897031411</v>
      </c>
      <c r="R36" s="86">
        <f>N36/H36</f>
        <v>0.99998565897031411</v>
      </c>
    </row>
    <row r="37" spans="1:18" ht="47.25" x14ac:dyDescent="0.25">
      <c r="A37" s="74" t="s">
        <v>72</v>
      </c>
      <c r="B37" s="34" t="s">
        <v>104</v>
      </c>
      <c r="C37" s="30" t="s">
        <v>9</v>
      </c>
      <c r="D37" s="27" t="s">
        <v>39</v>
      </c>
      <c r="E37" s="83">
        <f t="shared" si="24"/>
        <v>7399.6</v>
      </c>
      <c r="F37" s="83">
        <v>0</v>
      </c>
      <c r="G37" s="84">
        <v>7399.6</v>
      </c>
      <c r="H37" s="83">
        <f t="shared" si="25"/>
        <v>0</v>
      </c>
      <c r="I37" s="83">
        <v>0</v>
      </c>
      <c r="J37" s="83">
        <v>0</v>
      </c>
      <c r="K37" s="83">
        <f t="shared" si="26"/>
        <v>0</v>
      </c>
      <c r="L37" s="83">
        <v>0</v>
      </c>
      <c r="M37" s="83">
        <v>0</v>
      </c>
      <c r="N37" s="83">
        <f t="shared" si="27"/>
        <v>0</v>
      </c>
      <c r="O37" s="83">
        <f t="shared" si="28"/>
        <v>0</v>
      </c>
      <c r="P37" s="83">
        <f t="shared" si="29"/>
        <v>0</v>
      </c>
      <c r="Q37" s="86">
        <v>0</v>
      </c>
      <c r="R37" s="86">
        <v>0</v>
      </c>
    </row>
    <row r="38" spans="1:18" ht="47.25" x14ac:dyDescent="0.25">
      <c r="A38" s="74" t="s">
        <v>73</v>
      </c>
      <c r="B38" s="34" t="s">
        <v>105</v>
      </c>
      <c r="C38" s="30" t="s">
        <v>9</v>
      </c>
      <c r="D38" s="27" t="s">
        <v>39</v>
      </c>
      <c r="E38" s="83">
        <f t="shared" si="24"/>
        <v>7911.9</v>
      </c>
      <c r="F38" s="83">
        <v>0</v>
      </c>
      <c r="G38" s="84">
        <v>7911.9</v>
      </c>
      <c r="H38" s="83">
        <f t="shared" si="25"/>
        <v>0</v>
      </c>
      <c r="I38" s="83">
        <v>0</v>
      </c>
      <c r="J38" s="83">
        <v>0</v>
      </c>
      <c r="K38" s="83">
        <f t="shared" si="26"/>
        <v>0</v>
      </c>
      <c r="L38" s="83">
        <v>0</v>
      </c>
      <c r="M38" s="83">
        <v>0</v>
      </c>
      <c r="N38" s="83">
        <f t="shared" si="27"/>
        <v>0</v>
      </c>
      <c r="O38" s="83">
        <f t="shared" si="28"/>
        <v>0</v>
      </c>
      <c r="P38" s="83">
        <f t="shared" si="29"/>
        <v>0</v>
      </c>
      <c r="Q38" s="86">
        <v>0</v>
      </c>
      <c r="R38" s="86">
        <v>0</v>
      </c>
    </row>
    <row r="39" spans="1:18" ht="47.25" x14ac:dyDescent="0.25">
      <c r="A39" s="74" t="s">
        <v>74</v>
      </c>
      <c r="B39" s="34" t="s">
        <v>106</v>
      </c>
      <c r="C39" s="30" t="s">
        <v>9</v>
      </c>
      <c r="D39" s="27" t="s">
        <v>39</v>
      </c>
      <c r="E39" s="83">
        <f t="shared" si="24"/>
        <v>1226.0999999999999</v>
      </c>
      <c r="F39" s="83">
        <v>0</v>
      </c>
      <c r="G39" s="84">
        <v>1226.0999999999999</v>
      </c>
      <c r="H39" s="83">
        <f t="shared" si="25"/>
        <v>1226.0999999999999</v>
      </c>
      <c r="I39" s="83">
        <v>0</v>
      </c>
      <c r="J39" s="84">
        <v>1226.0999999999999</v>
      </c>
      <c r="K39" s="83">
        <f t="shared" si="26"/>
        <v>1226.04</v>
      </c>
      <c r="L39" s="83">
        <v>0</v>
      </c>
      <c r="M39" s="84">
        <v>1226.04</v>
      </c>
      <c r="N39" s="83">
        <f t="shared" si="27"/>
        <v>1226.04</v>
      </c>
      <c r="O39" s="83">
        <f t="shared" si="28"/>
        <v>0</v>
      </c>
      <c r="P39" s="83">
        <f t="shared" si="29"/>
        <v>1226.04</v>
      </c>
      <c r="Q39" s="86">
        <f>K39/H39</f>
        <v>0.99995106435037928</v>
      </c>
      <c r="R39" s="86">
        <f>N39/H39</f>
        <v>0.99995106435037928</v>
      </c>
    </row>
    <row r="40" spans="1:18" ht="47.25" x14ac:dyDescent="0.25">
      <c r="A40" s="74" t="s">
        <v>75</v>
      </c>
      <c r="B40" s="34" t="s">
        <v>107</v>
      </c>
      <c r="C40" s="30" t="s">
        <v>9</v>
      </c>
      <c r="D40" s="27" t="s">
        <v>39</v>
      </c>
      <c r="E40" s="83">
        <f t="shared" si="24"/>
        <v>7789.9</v>
      </c>
      <c r="F40" s="83">
        <v>0</v>
      </c>
      <c r="G40" s="84">
        <v>7789.9</v>
      </c>
      <c r="H40" s="83">
        <f t="shared" si="25"/>
        <v>0</v>
      </c>
      <c r="I40" s="83">
        <v>0</v>
      </c>
      <c r="J40" s="83">
        <v>0</v>
      </c>
      <c r="K40" s="83">
        <f t="shared" si="26"/>
        <v>0</v>
      </c>
      <c r="L40" s="83">
        <v>0</v>
      </c>
      <c r="M40" s="83">
        <v>0</v>
      </c>
      <c r="N40" s="83">
        <f t="shared" si="27"/>
        <v>0</v>
      </c>
      <c r="O40" s="83">
        <f t="shared" si="28"/>
        <v>0</v>
      </c>
      <c r="P40" s="83">
        <f t="shared" si="29"/>
        <v>0</v>
      </c>
      <c r="Q40" s="86">
        <v>0</v>
      </c>
      <c r="R40" s="86">
        <v>0</v>
      </c>
    </row>
    <row r="41" spans="1:18" ht="47.25" x14ac:dyDescent="0.25">
      <c r="A41" s="74" t="s">
        <v>76</v>
      </c>
      <c r="B41" s="34" t="s">
        <v>108</v>
      </c>
      <c r="C41" s="30" t="s">
        <v>9</v>
      </c>
      <c r="D41" s="27" t="s">
        <v>39</v>
      </c>
      <c r="E41" s="83">
        <f t="shared" ref="E41:E50" si="40">F41+G41</f>
        <v>5906.9</v>
      </c>
      <c r="F41" s="83">
        <v>0</v>
      </c>
      <c r="G41" s="84">
        <v>5906.9</v>
      </c>
      <c r="H41" s="83">
        <f t="shared" ref="H41:H50" si="41">J41</f>
        <v>0</v>
      </c>
      <c r="I41" s="83">
        <v>0</v>
      </c>
      <c r="J41" s="83">
        <v>0</v>
      </c>
      <c r="K41" s="83">
        <f t="shared" ref="K41:K50" si="42">L41+M41</f>
        <v>0</v>
      </c>
      <c r="L41" s="83">
        <v>0</v>
      </c>
      <c r="M41" s="83">
        <v>0</v>
      </c>
      <c r="N41" s="83">
        <f t="shared" ref="N41:N50" si="43">O41+P41</f>
        <v>0</v>
      </c>
      <c r="O41" s="83">
        <f t="shared" ref="O41:O50" si="44">L41</f>
        <v>0</v>
      </c>
      <c r="P41" s="83">
        <f t="shared" ref="P41:P50" si="45">M41</f>
        <v>0</v>
      </c>
      <c r="Q41" s="86">
        <v>0</v>
      </c>
      <c r="R41" s="86">
        <v>0</v>
      </c>
    </row>
    <row r="42" spans="1:18" ht="47.25" x14ac:dyDescent="0.25">
      <c r="A42" s="74" t="s">
        <v>77</v>
      </c>
      <c r="B42" s="34" t="s">
        <v>109</v>
      </c>
      <c r="C42" s="30" t="s">
        <v>9</v>
      </c>
      <c r="D42" s="27" t="s">
        <v>39</v>
      </c>
      <c r="E42" s="83">
        <f t="shared" si="40"/>
        <v>4887.6000000000004</v>
      </c>
      <c r="F42" s="83">
        <v>0</v>
      </c>
      <c r="G42" s="84">
        <v>4887.6000000000004</v>
      </c>
      <c r="H42" s="83">
        <f t="shared" si="41"/>
        <v>0</v>
      </c>
      <c r="I42" s="83">
        <v>0</v>
      </c>
      <c r="J42" s="83">
        <v>0</v>
      </c>
      <c r="K42" s="83">
        <f t="shared" si="42"/>
        <v>0</v>
      </c>
      <c r="L42" s="83">
        <v>0</v>
      </c>
      <c r="M42" s="83">
        <v>0</v>
      </c>
      <c r="N42" s="83">
        <f t="shared" si="43"/>
        <v>0</v>
      </c>
      <c r="O42" s="83">
        <f t="shared" si="44"/>
        <v>0</v>
      </c>
      <c r="P42" s="83">
        <f t="shared" si="45"/>
        <v>0</v>
      </c>
      <c r="Q42" s="86">
        <v>0</v>
      </c>
      <c r="R42" s="86">
        <v>0</v>
      </c>
    </row>
    <row r="43" spans="1:18" ht="47.25" x14ac:dyDescent="0.25">
      <c r="A43" s="74" t="s">
        <v>119</v>
      </c>
      <c r="B43" s="36" t="s">
        <v>110</v>
      </c>
      <c r="C43" s="30" t="s">
        <v>9</v>
      </c>
      <c r="D43" s="27" t="s">
        <v>39</v>
      </c>
      <c r="E43" s="83">
        <f t="shared" si="40"/>
        <v>294.10000000000002</v>
      </c>
      <c r="F43" s="83">
        <v>0</v>
      </c>
      <c r="G43" s="87">
        <v>294.10000000000002</v>
      </c>
      <c r="H43" s="83">
        <f t="shared" si="41"/>
        <v>294.10000000000002</v>
      </c>
      <c r="I43" s="83">
        <v>0</v>
      </c>
      <c r="J43" s="83">
        <v>294.10000000000002</v>
      </c>
      <c r="K43" s="83">
        <f>M43</f>
        <v>294.10000000000002</v>
      </c>
      <c r="L43" s="83">
        <v>0</v>
      </c>
      <c r="M43" s="83">
        <v>294.10000000000002</v>
      </c>
      <c r="N43" s="83">
        <f>P43</f>
        <v>294.10000000000002</v>
      </c>
      <c r="O43" s="83">
        <f t="shared" si="44"/>
        <v>0</v>
      </c>
      <c r="P43" s="83">
        <f t="shared" si="45"/>
        <v>294.10000000000002</v>
      </c>
      <c r="Q43" s="86">
        <f>K43/H43</f>
        <v>1</v>
      </c>
      <c r="R43" s="86">
        <f>N43/H43</f>
        <v>1</v>
      </c>
    </row>
    <row r="44" spans="1:18" ht="47.25" x14ac:dyDescent="0.25">
      <c r="A44" s="74" t="s">
        <v>120</v>
      </c>
      <c r="B44" s="37" t="s">
        <v>111</v>
      </c>
      <c r="C44" s="30" t="s">
        <v>9</v>
      </c>
      <c r="D44" s="27" t="s">
        <v>39</v>
      </c>
      <c r="E44" s="83">
        <f t="shared" si="40"/>
        <v>279</v>
      </c>
      <c r="F44" s="83">
        <v>0</v>
      </c>
      <c r="G44" s="93">
        <v>279</v>
      </c>
      <c r="H44" s="83">
        <f t="shared" si="41"/>
        <v>279</v>
      </c>
      <c r="I44" s="83">
        <v>0</v>
      </c>
      <c r="J44" s="83">
        <v>279</v>
      </c>
      <c r="K44" s="94">
        <f t="shared" si="42"/>
        <v>0</v>
      </c>
      <c r="L44" s="83">
        <v>0</v>
      </c>
      <c r="M44" s="94">
        <v>0</v>
      </c>
      <c r="N44" s="94">
        <f t="shared" si="43"/>
        <v>0</v>
      </c>
      <c r="O44" s="83">
        <f t="shared" si="44"/>
        <v>0</v>
      </c>
      <c r="P44" s="94">
        <f t="shared" si="45"/>
        <v>0</v>
      </c>
      <c r="Q44" s="86">
        <v>0</v>
      </c>
      <c r="R44" s="86">
        <v>0</v>
      </c>
    </row>
    <row r="45" spans="1:18" ht="63" x14ac:dyDescent="0.25">
      <c r="A45" s="74" t="s">
        <v>121</v>
      </c>
      <c r="B45" s="38" t="s">
        <v>112</v>
      </c>
      <c r="C45" s="30" t="s">
        <v>9</v>
      </c>
      <c r="D45" s="27" t="s">
        <v>39</v>
      </c>
      <c r="E45" s="83">
        <f t="shared" si="40"/>
        <v>420</v>
      </c>
      <c r="F45" s="83">
        <v>0</v>
      </c>
      <c r="G45" s="95">
        <v>420</v>
      </c>
      <c r="H45" s="83">
        <f t="shared" si="41"/>
        <v>420</v>
      </c>
      <c r="I45" s="83">
        <v>0</v>
      </c>
      <c r="J45" s="83">
        <v>420</v>
      </c>
      <c r="K45" s="92">
        <f t="shared" si="42"/>
        <v>0</v>
      </c>
      <c r="L45" s="83">
        <v>0</v>
      </c>
      <c r="M45" s="92">
        <v>0</v>
      </c>
      <c r="N45" s="92">
        <f t="shared" si="43"/>
        <v>0</v>
      </c>
      <c r="O45" s="83">
        <f t="shared" si="44"/>
        <v>0</v>
      </c>
      <c r="P45" s="92">
        <f t="shared" si="45"/>
        <v>0</v>
      </c>
      <c r="Q45" s="86">
        <v>0</v>
      </c>
      <c r="R45" s="86">
        <v>0</v>
      </c>
    </row>
    <row r="46" spans="1:18" ht="63" x14ac:dyDescent="0.25">
      <c r="A46" s="74" t="s">
        <v>122</v>
      </c>
      <c r="B46" s="38" t="s">
        <v>113</v>
      </c>
      <c r="C46" s="30" t="s">
        <v>9</v>
      </c>
      <c r="D46" s="27" t="s">
        <v>39</v>
      </c>
      <c r="E46" s="83">
        <f t="shared" si="40"/>
        <v>228.5</v>
      </c>
      <c r="F46" s="83">
        <v>0</v>
      </c>
      <c r="G46" s="95">
        <v>228.5</v>
      </c>
      <c r="H46" s="83">
        <f t="shared" si="41"/>
        <v>228.5</v>
      </c>
      <c r="I46" s="83">
        <v>0</v>
      </c>
      <c r="J46" s="83">
        <v>228.5</v>
      </c>
      <c r="K46" s="92">
        <f t="shared" si="42"/>
        <v>0</v>
      </c>
      <c r="L46" s="83">
        <v>0</v>
      </c>
      <c r="M46" s="92">
        <v>0</v>
      </c>
      <c r="N46" s="92">
        <f t="shared" si="43"/>
        <v>0</v>
      </c>
      <c r="O46" s="83">
        <f t="shared" si="44"/>
        <v>0</v>
      </c>
      <c r="P46" s="92">
        <f t="shared" si="45"/>
        <v>0</v>
      </c>
      <c r="Q46" s="86">
        <v>0</v>
      </c>
      <c r="R46" s="86">
        <v>0</v>
      </c>
    </row>
    <row r="47" spans="1:18" ht="78.75" x14ac:dyDescent="0.25">
      <c r="A47" s="74" t="s">
        <v>123</v>
      </c>
      <c r="B47" s="37" t="s">
        <v>114</v>
      </c>
      <c r="C47" s="30" t="s">
        <v>9</v>
      </c>
      <c r="D47" s="27" t="s">
        <v>39</v>
      </c>
      <c r="E47" s="83">
        <f t="shared" si="40"/>
        <v>270.7</v>
      </c>
      <c r="F47" s="83">
        <v>0</v>
      </c>
      <c r="G47" s="83">
        <v>270.7</v>
      </c>
      <c r="H47" s="83">
        <f t="shared" si="41"/>
        <v>270.7</v>
      </c>
      <c r="I47" s="83">
        <v>0</v>
      </c>
      <c r="J47" s="83">
        <v>270.7</v>
      </c>
      <c r="K47" s="92">
        <f t="shared" si="42"/>
        <v>0</v>
      </c>
      <c r="L47" s="83">
        <v>0</v>
      </c>
      <c r="M47" s="92">
        <v>0</v>
      </c>
      <c r="N47" s="92">
        <f t="shared" si="43"/>
        <v>0</v>
      </c>
      <c r="O47" s="83">
        <f t="shared" si="44"/>
        <v>0</v>
      </c>
      <c r="P47" s="92">
        <f t="shared" si="45"/>
        <v>0</v>
      </c>
      <c r="Q47" s="86">
        <v>0</v>
      </c>
      <c r="R47" s="86">
        <v>0</v>
      </c>
    </row>
    <row r="48" spans="1:18" ht="78.75" x14ac:dyDescent="0.25">
      <c r="A48" s="74" t="s">
        <v>124</v>
      </c>
      <c r="B48" s="37" t="s">
        <v>115</v>
      </c>
      <c r="C48" s="30" t="s">
        <v>9</v>
      </c>
      <c r="D48" s="27" t="s">
        <v>39</v>
      </c>
      <c r="E48" s="83">
        <f t="shared" si="40"/>
        <v>232.8</v>
      </c>
      <c r="F48" s="83">
        <v>0</v>
      </c>
      <c r="G48" s="83">
        <v>232.8</v>
      </c>
      <c r="H48" s="83">
        <f t="shared" si="41"/>
        <v>232.8</v>
      </c>
      <c r="I48" s="83">
        <v>0</v>
      </c>
      <c r="J48" s="83">
        <v>232.8</v>
      </c>
      <c r="K48" s="92">
        <f t="shared" si="42"/>
        <v>0</v>
      </c>
      <c r="L48" s="83">
        <v>0</v>
      </c>
      <c r="M48" s="92">
        <v>0</v>
      </c>
      <c r="N48" s="92">
        <f t="shared" si="43"/>
        <v>0</v>
      </c>
      <c r="O48" s="83">
        <f t="shared" si="44"/>
        <v>0</v>
      </c>
      <c r="P48" s="92">
        <f t="shared" si="45"/>
        <v>0</v>
      </c>
      <c r="Q48" s="86">
        <v>0</v>
      </c>
      <c r="R48" s="86">
        <v>0</v>
      </c>
    </row>
    <row r="49" spans="1:18" ht="78.75" x14ac:dyDescent="0.25">
      <c r="A49" s="74" t="s">
        <v>125</v>
      </c>
      <c r="B49" s="37" t="s">
        <v>116</v>
      </c>
      <c r="C49" s="30" t="s">
        <v>9</v>
      </c>
      <c r="D49" s="27" t="s">
        <v>39</v>
      </c>
      <c r="E49" s="83">
        <f t="shared" si="40"/>
        <v>273.10000000000002</v>
      </c>
      <c r="F49" s="83">
        <v>0</v>
      </c>
      <c r="G49" s="83">
        <v>273.10000000000002</v>
      </c>
      <c r="H49" s="83">
        <f t="shared" si="41"/>
        <v>273.10000000000002</v>
      </c>
      <c r="I49" s="83">
        <v>0</v>
      </c>
      <c r="J49" s="83">
        <v>273.10000000000002</v>
      </c>
      <c r="K49" s="92">
        <f t="shared" si="42"/>
        <v>0</v>
      </c>
      <c r="L49" s="83">
        <v>0</v>
      </c>
      <c r="M49" s="92">
        <v>0</v>
      </c>
      <c r="N49" s="92">
        <f t="shared" si="43"/>
        <v>0</v>
      </c>
      <c r="O49" s="83">
        <f t="shared" si="44"/>
        <v>0</v>
      </c>
      <c r="P49" s="92">
        <f t="shared" si="45"/>
        <v>0</v>
      </c>
      <c r="Q49" s="86">
        <v>0</v>
      </c>
      <c r="R49" s="86">
        <v>0</v>
      </c>
    </row>
    <row r="50" spans="1:18" ht="78.75" x14ac:dyDescent="0.25">
      <c r="A50" s="74" t="s">
        <v>126</v>
      </c>
      <c r="B50" s="37" t="s">
        <v>117</v>
      </c>
      <c r="C50" s="30" t="s">
        <v>9</v>
      </c>
      <c r="D50" s="27" t="s">
        <v>39</v>
      </c>
      <c r="E50" s="83">
        <f t="shared" si="40"/>
        <v>221.4</v>
      </c>
      <c r="F50" s="83">
        <v>0</v>
      </c>
      <c r="G50" s="83">
        <v>221.4</v>
      </c>
      <c r="H50" s="83">
        <f t="shared" si="41"/>
        <v>221.4</v>
      </c>
      <c r="I50" s="83">
        <v>0</v>
      </c>
      <c r="J50" s="83">
        <v>221.4</v>
      </c>
      <c r="K50" s="92">
        <f t="shared" si="42"/>
        <v>0</v>
      </c>
      <c r="L50" s="83">
        <v>0</v>
      </c>
      <c r="M50" s="92">
        <v>0</v>
      </c>
      <c r="N50" s="92">
        <f t="shared" si="43"/>
        <v>0</v>
      </c>
      <c r="O50" s="83">
        <f t="shared" si="44"/>
        <v>0</v>
      </c>
      <c r="P50" s="92">
        <f t="shared" si="45"/>
        <v>0</v>
      </c>
      <c r="Q50" s="86">
        <v>0</v>
      </c>
      <c r="R50" s="86">
        <v>0</v>
      </c>
    </row>
    <row r="51" spans="1:18" ht="78.75" x14ac:dyDescent="0.25">
      <c r="A51" s="74" t="s">
        <v>127</v>
      </c>
      <c r="B51" s="37" t="s">
        <v>118</v>
      </c>
      <c r="C51" s="30" t="s">
        <v>9</v>
      </c>
      <c r="D51" s="27" t="s">
        <v>39</v>
      </c>
      <c r="E51" s="83">
        <f t="shared" ref="E51" si="46">F51+G51</f>
        <v>311.2</v>
      </c>
      <c r="F51" s="83">
        <v>0</v>
      </c>
      <c r="G51" s="83">
        <v>311.2</v>
      </c>
      <c r="H51" s="83">
        <f t="shared" ref="H51" si="47">J51</f>
        <v>311.2</v>
      </c>
      <c r="I51" s="83">
        <v>0</v>
      </c>
      <c r="J51" s="83">
        <v>311.2</v>
      </c>
      <c r="K51" s="92">
        <f t="shared" ref="K51" si="48">L51+M51</f>
        <v>0</v>
      </c>
      <c r="L51" s="83">
        <v>0</v>
      </c>
      <c r="M51" s="92">
        <v>0</v>
      </c>
      <c r="N51" s="92">
        <f t="shared" ref="N51" si="49">O51+P51</f>
        <v>0</v>
      </c>
      <c r="O51" s="83">
        <f t="shared" ref="O51" si="50">L51</f>
        <v>0</v>
      </c>
      <c r="P51" s="92">
        <f t="shared" ref="P51" si="51">M51</f>
        <v>0</v>
      </c>
      <c r="Q51" s="86">
        <v>0</v>
      </c>
      <c r="R51" s="86">
        <v>0</v>
      </c>
    </row>
    <row r="52" spans="1:18" ht="63" x14ac:dyDescent="0.25">
      <c r="A52" s="74" t="s">
        <v>128</v>
      </c>
      <c r="B52" s="37" t="s">
        <v>153</v>
      </c>
      <c r="C52" s="30" t="s">
        <v>9</v>
      </c>
      <c r="D52" s="27" t="s">
        <v>39</v>
      </c>
      <c r="E52" s="83">
        <f t="shared" ref="E52:E54" si="52">F52+G52</f>
        <v>1050.4000000000001</v>
      </c>
      <c r="F52" s="83">
        <v>0</v>
      </c>
      <c r="G52" s="35">
        <v>1050.4000000000001</v>
      </c>
      <c r="H52" s="83">
        <f t="shared" ref="H52:H54" si="53">J52</f>
        <v>0</v>
      </c>
      <c r="I52" s="83">
        <v>0</v>
      </c>
      <c r="J52" s="83">
        <v>0</v>
      </c>
      <c r="K52" s="83">
        <f t="shared" ref="K52" si="54">L52+M52</f>
        <v>0</v>
      </c>
      <c r="L52" s="83">
        <v>0</v>
      </c>
      <c r="M52" s="83">
        <v>0</v>
      </c>
      <c r="N52" s="83">
        <f t="shared" ref="N52" si="55">O52+P52</f>
        <v>0</v>
      </c>
      <c r="O52" s="83">
        <f t="shared" ref="O52:O54" si="56">L52</f>
        <v>0</v>
      </c>
      <c r="P52" s="83">
        <f t="shared" ref="P52:P54" si="57">M52</f>
        <v>0</v>
      </c>
      <c r="Q52" s="86">
        <v>0</v>
      </c>
      <c r="R52" s="86">
        <v>0</v>
      </c>
    </row>
    <row r="53" spans="1:18" ht="63" x14ac:dyDescent="0.25">
      <c r="A53" s="74" t="s">
        <v>182</v>
      </c>
      <c r="B53" s="37" t="s">
        <v>154</v>
      </c>
      <c r="C53" s="30" t="s">
        <v>9</v>
      </c>
      <c r="D53" s="27" t="s">
        <v>39</v>
      </c>
      <c r="E53" s="83">
        <f t="shared" si="52"/>
        <v>510.2</v>
      </c>
      <c r="F53" s="83">
        <v>0</v>
      </c>
      <c r="G53" s="35">
        <v>510.2</v>
      </c>
      <c r="H53" s="83">
        <f t="shared" ref="H53" si="58">J53</f>
        <v>510.2</v>
      </c>
      <c r="I53" s="83">
        <v>0</v>
      </c>
      <c r="J53" s="83">
        <v>510.2</v>
      </c>
      <c r="K53" s="83">
        <f>M53</f>
        <v>510.2</v>
      </c>
      <c r="L53" s="83">
        <v>0</v>
      </c>
      <c r="M53" s="83">
        <v>510.2</v>
      </c>
      <c r="N53" s="83">
        <f>P53</f>
        <v>510.2</v>
      </c>
      <c r="O53" s="83">
        <f t="shared" ref="O53" si="59">L53</f>
        <v>0</v>
      </c>
      <c r="P53" s="83">
        <f t="shared" ref="P53" si="60">M53</f>
        <v>510.2</v>
      </c>
      <c r="Q53" s="86">
        <f>K53/H53</f>
        <v>1</v>
      </c>
      <c r="R53" s="86">
        <f>N53/H53</f>
        <v>1</v>
      </c>
    </row>
    <row r="54" spans="1:18" ht="63" x14ac:dyDescent="0.25">
      <c r="A54" s="74" t="s">
        <v>183</v>
      </c>
      <c r="B54" s="38" t="s">
        <v>155</v>
      </c>
      <c r="C54" s="30" t="s">
        <v>9</v>
      </c>
      <c r="D54" s="27" t="s">
        <v>39</v>
      </c>
      <c r="E54" s="83">
        <f t="shared" si="52"/>
        <v>162.69999999999999</v>
      </c>
      <c r="F54" s="83">
        <v>0</v>
      </c>
      <c r="G54" s="75">
        <v>162.69999999999999</v>
      </c>
      <c r="H54" s="83">
        <f t="shared" si="53"/>
        <v>162.69999999999999</v>
      </c>
      <c r="I54" s="83">
        <v>0</v>
      </c>
      <c r="J54" s="83">
        <v>162.69999999999999</v>
      </c>
      <c r="K54" s="83">
        <f>M54</f>
        <v>162.69999999999999</v>
      </c>
      <c r="L54" s="83">
        <v>0</v>
      </c>
      <c r="M54" s="83">
        <v>162.69999999999999</v>
      </c>
      <c r="N54" s="83">
        <f>P54</f>
        <v>162.69999999999999</v>
      </c>
      <c r="O54" s="83">
        <f t="shared" si="56"/>
        <v>0</v>
      </c>
      <c r="P54" s="83">
        <f t="shared" si="57"/>
        <v>162.69999999999999</v>
      </c>
      <c r="Q54" s="86">
        <f>K54/H54</f>
        <v>1</v>
      </c>
      <c r="R54" s="86">
        <f>N54/H54</f>
        <v>1</v>
      </c>
    </row>
    <row r="55" spans="1:18" ht="47.25" x14ac:dyDescent="0.25">
      <c r="A55" s="74" t="s">
        <v>184</v>
      </c>
      <c r="B55" s="34" t="s">
        <v>205</v>
      </c>
      <c r="C55" s="30" t="s">
        <v>9</v>
      </c>
      <c r="D55" s="27" t="s">
        <v>39</v>
      </c>
      <c r="E55" s="83">
        <f t="shared" ref="E55:E56" si="61">F55+G55</f>
        <v>2338.1999999999998</v>
      </c>
      <c r="F55" s="83">
        <v>0</v>
      </c>
      <c r="G55" s="96">
        <v>2338.1999999999998</v>
      </c>
      <c r="H55" s="83">
        <f t="shared" ref="H55:H56" si="62">J55</f>
        <v>0</v>
      </c>
      <c r="I55" s="83">
        <v>0</v>
      </c>
      <c r="J55" s="83">
        <v>0</v>
      </c>
      <c r="K55" s="83">
        <f t="shared" ref="K55:K56" si="63">L55+M55</f>
        <v>0</v>
      </c>
      <c r="L55" s="83">
        <v>0</v>
      </c>
      <c r="M55" s="83">
        <v>0</v>
      </c>
      <c r="N55" s="83">
        <f t="shared" ref="N55:N56" si="64">O55+P55</f>
        <v>0</v>
      </c>
      <c r="O55" s="83">
        <f t="shared" ref="O55:O56" si="65">L55</f>
        <v>0</v>
      </c>
      <c r="P55" s="83">
        <f t="shared" ref="P55:P56" si="66">M55</f>
        <v>0</v>
      </c>
      <c r="Q55" s="86">
        <v>0</v>
      </c>
      <c r="R55" s="86">
        <v>0</v>
      </c>
    </row>
    <row r="56" spans="1:18" ht="63" x14ac:dyDescent="0.25">
      <c r="A56" s="74" t="s">
        <v>185</v>
      </c>
      <c r="B56" s="34" t="s">
        <v>206</v>
      </c>
      <c r="C56" s="30" t="s">
        <v>9</v>
      </c>
      <c r="D56" s="27" t="s">
        <v>39</v>
      </c>
      <c r="E56" s="83">
        <f t="shared" si="61"/>
        <v>5376.1</v>
      </c>
      <c r="F56" s="83">
        <v>0</v>
      </c>
      <c r="G56" s="96">
        <v>5376.1</v>
      </c>
      <c r="H56" s="83">
        <f t="shared" si="62"/>
        <v>0</v>
      </c>
      <c r="I56" s="83">
        <v>0</v>
      </c>
      <c r="J56" s="83">
        <v>0</v>
      </c>
      <c r="K56" s="83">
        <f t="shared" si="63"/>
        <v>0</v>
      </c>
      <c r="L56" s="83">
        <v>0</v>
      </c>
      <c r="M56" s="83">
        <v>0</v>
      </c>
      <c r="N56" s="83">
        <f t="shared" si="64"/>
        <v>0</v>
      </c>
      <c r="O56" s="83">
        <f t="shared" si="65"/>
        <v>0</v>
      </c>
      <c r="P56" s="83">
        <f t="shared" si="66"/>
        <v>0</v>
      </c>
      <c r="Q56" s="86">
        <v>0</v>
      </c>
      <c r="R56" s="86">
        <v>0</v>
      </c>
    </row>
    <row r="57" spans="1:18" ht="47.25" x14ac:dyDescent="0.25">
      <c r="A57" s="74" t="s">
        <v>186</v>
      </c>
      <c r="B57" s="37" t="s">
        <v>174</v>
      </c>
      <c r="C57" s="30" t="s">
        <v>9</v>
      </c>
      <c r="D57" s="27" t="s">
        <v>39</v>
      </c>
      <c r="E57" s="83">
        <f t="shared" ref="E57:E64" si="67">F57+G57</f>
        <v>122</v>
      </c>
      <c r="F57" s="97">
        <v>0</v>
      </c>
      <c r="G57" s="88">
        <v>122</v>
      </c>
      <c r="H57" s="89">
        <f t="shared" ref="H57:H64" si="68">J57</f>
        <v>0</v>
      </c>
      <c r="I57" s="83">
        <v>0</v>
      </c>
      <c r="J57" s="83">
        <v>0</v>
      </c>
      <c r="K57" s="83">
        <f t="shared" ref="K57:K64" si="69">L57+M57</f>
        <v>0</v>
      </c>
      <c r="L57" s="83">
        <v>0</v>
      </c>
      <c r="M57" s="83">
        <v>0</v>
      </c>
      <c r="N57" s="83">
        <f t="shared" ref="N57:N64" si="70">O57+P57</f>
        <v>0</v>
      </c>
      <c r="O57" s="83">
        <f t="shared" ref="O57:O64" si="71">L57</f>
        <v>0</v>
      </c>
      <c r="P57" s="83">
        <f t="shared" ref="P57:P64" si="72">M57</f>
        <v>0</v>
      </c>
      <c r="Q57" s="86">
        <v>0</v>
      </c>
      <c r="R57" s="86">
        <v>0</v>
      </c>
    </row>
    <row r="58" spans="1:18" ht="47.25" x14ac:dyDescent="0.25">
      <c r="A58" s="74" t="s">
        <v>187</v>
      </c>
      <c r="B58" s="37" t="s">
        <v>175</v>
      </c>
      <c r="C58" s="30" t="s">
        <v>9</v>
      </c>
      <c r="D58" s="27" t="s">
        <v>39</v>
      </c>
      <c r="E58" s="83">
        <f t="shared" si="67"/>
        <v>113.8</v>
      </c>
      <c r="F58" s="97">
        <v>0</v>
      </c>
      <c r="G58" s="88">
        <v>113.8</v>
      </c>
      <c r="H58" s="89">
        <f t="shared" si="68"/>
        <v>0</v>
      </c>
      <c r="I58" s="83">
        <v>0</v>
      </c>
      <c r="J58" s="83">
        <v>0</v>
      </c>
      <c r="K58" s="83">
        <f t="shared" si="69"/>
        <v>0</v>
      </c>
      <c r="L58" s="83">
        <v>0</v>
      </c>
      <c r="M58" s="83">
        <v>0</v>
      </c>
      <c r="N58" s="83">
        <f t="shared" si="70"/>
        <v>0</v>
      </c>
      <c r="O58" s="83">
        <f t="shared" si="71"/>
        <v>0</v>
      </c>
      <c r="P58" s="83">
        <f t="shared" si="72"/>
        <v>0</v>
      </c>
      <c r="Q58" s="86">
        <v>0</v>
      </c>
      <c r="R58" s="86">
        <v>0</v>
      </c>
    </row>
    <row r="59" spans="1:18" ht="47.25" x14ac:dyDescent="0.25">
      <c r="A59" s="74" t="s">
        <v>188</v>
      </c>
      <c r="B59" s="37" t="s">
        <v>176</v>
      </c>
      <c r="C59" s="30" t="s">
        <v>9</v>
      </c>
      <c r="D59" s="27" t="s">
        <v>39</v>
      </c>
      <c r="E59" s="83">
        <f t="shared" si="67"/>
        <v>100.7</v>
      </c>
      <c r="F59" s="97">
        <v>0</v>
      </c>
      <c r="G59" s="88">
        <v>100.7</v>
      </c>
      <c r="H59" s="89">
        <f t="shared" si="68"/>
        <v>0</v>
      </c>
      <c r="I59" s="83">
        <v>0</v>
      </c>
      <c r="J59" s="83">
        <v>0</v>
      </c>
      <c r="K59" s="83">
        <f t="shared" si="69"/>
        <v>0</v>
      </c>
      <c r="L59" s="83">
        <v>0</v>
      </c>
      <c r="M59" s="83">
        <v>0</v>
      </c>
      <c r="N59" s="83">
        <f t="shared" si="70"/>
        <v>0</v>
      </c>
      <c r="O59" s="83">
        <f t="shared" si="71"/>
        <v>0</v>
      </c>
      <c r="P59" s="83">
        <f t="shared" si="72"/>
        <v>0</v>
      </c>
      <c r="Q59" s="86">
        <v>0</v>
      </c>
      <c r="R59" s="86">
        <v>0</v>
      </c>
    </row>
    <row r="60" spans="1:18" ht="47.25" x14ac:dyDescent="0.25">
      <c r="A60" s="74" t="s">
        <v>189</v>
      </c>
      <c r="B60" s="37" t="s">
        <v>177</v>
      </c>
      <c r="C60" s="30" t="s">
        <v>9</v>
      </c>
      <c r="D60" s="27" t="s">
        <v>39</v>
      </c>
      <c r="E60" s="83">
        <f t="shared" si="67"/>
        <v>123.8</v>
      </c>
      <c r="F60" s="97">
        <v>0</v>
      </c>
      <c r="G60" s="88">
        <v>123.8</v>
      </c>
      <c r="H60" s="89">
        <f t="shared" si="68"/>
        <v>0</v>
      </c>
      <c r="I60" s="83">
        <v>0</v>
      </c>
      <c r="J60" s="83">
        <v>0</v>
      </c>
      <c r="K60" s="83">
        <f t="shared" si="69"/>
        <v>0</v>
      </c>
      <c r="L60" s="83">
        <v>0</v>
      </c>
      <c r="M60" s="83">
        <v>0</v>
      </c>
      <c r="N60" s="83">
        <f t="shared" si="70"/>
        <v>0</v>
      </c>
      <c r="O60" s="83">
        <f t="shared" si="71"/>
        <v>0</v>
      </c>
      <c r="P60" s="83">
        <f t="shared" si="72"/>
        <v>0</v>
      </c>
      <c r="Q60" s="86">
        <v>0</v>
      </c>
      <c r="R60" s="86">
        <v>0</v>
      </c>
    </row>
    <row r="61" spans="1:18" ht="78.75" x14ac:dyDescent="0.25">
      <c r="A61" s="74" t="s">
        <v>190</v>
      </c>
      <c r="B61" s="37" t="s">
        <v>178</v>
      </c>
      <c r="C61" s="30" t="s">
        <v>9</v>
      </c>
      <c r="D61" s="27" t="s">
        <v>39</v>
      </c>
      <c r="E61" s="83">
        <f t="shared" si="67"/>
        <v>598.70000000000005</v>
      </c>
      <c r="F61" s="97">
        <v>0</v>
      </c>
      <c r="G61" s="88">
        <v>598.70000000000005</v>
      </c>
      <c r="H61" s="89">
        <f t="shared" si="68"/>
        <v>0</v>
      </c>
      <c r="I61" s="83">
        <v>0</v>
      </c>
      <c r="J61" s="83">
        <v>0</v>
      </c>
      <c r="K61" s="83">
        <f t="shared" si="69"/>
        <v>0</v>
      </c>
      <c r="L61" s="83">
        <v>0</v>
      </c>
      <c r="M61" s="83">
        <v>0</v>
      </c>
      <c r="N61" s="83">
        <f t="shared" si="70"/>
        <v>0</v>
      </c>
      <c r="O61" s="83">
        <f t="shared" si="71"/>
        <v>0</v>
      </c>
      <c r="P61" s="83">
        <f t="shared" si="72"/>
        <v>0</v>
      </c>
      <c r="Q61" s="86">
        <v>0</v>
      </c>
      <c r="R61" s="86">
        <v>0</v>
      </c>
    </row>
    <row r="62" spans="1:18" ht="78.75" x14ac:dyDescent="0.25">
      <c r="A62" s="74" t="s">
        <v>191</v>
      </c>
      <c r="B62" s="37" t="s">
        <v>179</v>
      </c>
      <c r="C62" s="30" t="s">
        <v>9</v>
      </c>
      <c r="D62" s="27" t="s">
        <v>39</v>
      </c>
      <c r="E62" s="83">
        <f t="shared" si="67"/>
        <v>600</v>
      </c>
      <c r="F62" s="97">
        <v>0</v>
      </c>
      <c r="G62" s="88">
        <v>600</v>
      </c>
      <c r="H62" s="89">
        <f t="shared" si="68"/>
        <v>0</v>
      </c>
      <c r="I62" s="83">
        <v>0</v>
      </c>
      <c r="J62" s="83">
        <v>0</v>
      </c>
      <c r="K62" s="83">
        <f t="shared" si="69"/>
        <v>0</v>
      </c>
      <c r="L62" s="83">
        <v>0</v>
      </c>
      <c r="M62" s="83">
        <v>0</v>
      </c>
      <c r="N62" s="83">
        <f t="shared" si="70"/>
        <v>0</v>
      </c>
      <c r="O62" s="83">
        <f t="shared" si="71"/>
        <v>0</v>
      </c>
      <c r="P62" s="83">
        <f t="shared" si="72"/>
        <v>0</v>
      </c>
      <c r="Q62" s="86">
        <v>0</v>
      </c>
      <c r="R62" s="86">
        <v>0</v>
      </c>
    </row>
    <row r="63" spans="1:18" ht="47.25" x14ac:dyDescent="0.25">
      <c r="A63" s="74" t="s">
        <v>207</v>
      </c>
      <c r="B63" s="37" t="s">
        <v>180</v>
      </c>
      <c r="C63" s="30" t="s">
        <v>9</v>
      </c>
      <c r="D63" s="27" t="s">
        <v>39</v>
      </c>
      <c r="E63" s="83">
        <f t="shared" si="67"/>
        <v>492.3</v>
      </c>
      <c r="F63" s="97">
        <v>0</v>
      </c>
      <c r="G63" s="88">
        <v>492.3</v>
      </c>
      <c r="H63" s="89">
        <f t="shared" si="68"/>
        <v>0</v>
      </c>
      <c r="I63" s="83">
        <v>0</v>
      </c>
      <c r="J63" s="83">
        <v>0</v>
      </c>
      <c r="K63" s="83">
        <f t="shared" si="69"/>
        <v>0</v>
      </c>
      <c r="L63" s="83">
        <v>0</v>
      </c>
      <c r="M63" s="83">
        <v>0</v>
      </c>
      <c r="N63" s="83">
        <f t="shared" si="70"/>
        <v>0</v>
      </c>
      <c r="O63" s="83">
        <f t="shared" si="71"/>
        <v>0</v>
      </c>
      <c r="P63" s="83">
        <f t="shared" si="72"/>
        <v>0</v>
      </c>
      <c r="Q63" s="86">
        <v>0</v>
      </c>
      <c r="R63" s="86">
        <v>0</v>
      </c>
    </row>
    <row r="64" spans="1:18" ht="47.25" x14ac:dyDescent="0.25">
      <c r="A64" s="74" t="s">
        <v>208</v>
      </c>
      <c r="B64" s="37" t="s">
        <v>181</v>
      </c>
      <c r="C64" s="30" t="s">
        <v>9</v>
      </c>
      <c r="D64" s="27" t="s">
        <v>39</v>
      </c>
      <c r="E64" s="83">
        <f t="shared" si="67"/>
        <v>208.3</v>
      </c>
      <c r="F64" s="97">
        <v>0</v>
      </c>
      <c r="G64" s="88">
        <v>208.3</v>
      </c>
      <c r="H64" s="89">
        <f t="shared" si="68"/>
        <v>0</v>
      </c>
      <c r="I64" s="83">
        <v>0</v>
      </c>
      <c r="J64" s="83">
        <v>0</v>
      </c>
      <c r="K64" s="83">
        <f t="shared" si="69"/>
        <v>0</v>
      </c>
      <c r="L64" s="83">
        <v>0</v>
      </c>
      <c r="M64" s="83">
        <v>0</v>
      </c>
      <c r="N64" s="83">
        <f t="shared" si="70"/>
        <v>0</v>
      </c>
      <c r="O64" s="83">
        <f t="shared" si="71"/>
        <v>0</v>
      </c>
      <c r="P64" s="83">
        <f t="shared" si="72"/>
        <v>0</v>
      </c>
      <c r="Q64" s="86">
        <v>0</v>
      </c>
      <c r="R64" s="86">
        <v>0</v>
      </c>
    </row>
    <row r="65" spans="1:18" x14ac:dyDescent="0.25">
      <c r="A65" s="74" t="s">
        <v>156</v>
      </c>
      <c r="B65" s="122" t="s">
        <v>158</v>
      </c>
      <c r="C65" s="119"/>
      <c r="D65" s="120"/>
      <c r="E65" s="81">
        <f>SUM(E66:E67)</f>
        <v>4541.3</v>
      </c>
      <c r="F65" s="81">
        <f t="shared" ref="F65:P65" si="73">SUM(F66:F67)</f>
        <v>0</v>
      </c>
      <c r="G65" s="81">
        <f t="shared" si="73"/>
        <v>4541.3</v>
      </c>
      <c r="H65" s="81">
        <f t="shared" si="73"/>
        <v>40</v>
      </c>
      <c r="I65" s="81">
        <f t="shared" si="73"/>
        <v>0</v>
      </c>
      <c r="J65" s="81">
        <f t="shared" si="73"/>
        <v>40</v>
      </c>
      <c r="K65" s="81">
        <f t="shared" si="73"/>
        <v>40</v>
      </c>
      <c r="L65" s="81">
        <f t="shared" si="73"/>
        <v>0</v>
      </c>
      <c r="M65" s="81">
        <f t="shared" si="73"/>
        <v>40</v>
      </c>
      <c r="N65" s="81">
        <f t="shared" si="73"/>
        <v>40</v>
      </c>
      <c r="O65" s="81">
        <f t="shared" si="73"/>
        <v>0</v>
      </c>
      <c r="P65" s="81">
        <f t="shared" si="73"/>
        <v>40</v>
      </c>
      <c r="Q65" s="82">
        <v>0</v>
      </c>
      <c r="R65" s="82">
        <v>0</v>
      </c>
    </row>
    <row r="66" spans="1:18" ht="72" customHeight="1" x14ac:dyDescent="0.25">
      <c r="A66" s="74" t="s">
        <v>157</v>
      </c>
      <c r="B66" s="31" t="s">
        <v>159</v>
      </c>
      <c r="C66" s="30" t="s">
        <v>9</v>
      </c>
      <c r="D66" s="27" t="s">
        <v>1</v>
      </c>
      <c r="E66" s="83">
        <f t="shared" ref="E66" si="74">F66+G66</f>
        <v>40</v>
      </c>
      <c r="F66" s="83">
        <v>0</v>
      </c>
      <c r="G66" s="84">
        <v>40</v>
      </c>
      <c r="H66" s="83">
        <f>J66</f>
        <v>40</v>
      </c>
      <c r="I66" s="83">
        <v>0</v>
      </c>
      <c r="J66" s="83">
        <v>40</v>
      </c>
      <c r="K66" s="83">
        <f>M66</f>
        <v>40</v>
      </c>
      <c r="L66" s="83">
        <v>0</v>
      </c>
      <c r="M66" s="83">
        <v>40</v>
      </c>
      <c r="N66" s="83">
        <f>P66</f>
        <v>40</v>
      </c>
      <c r="O66" s="83">
        <v>0</v>
      </c>
      <c r="P66" s="83">
        <f>M66</f>
        <v>40</v>
      </c>
      <c r="Q66" s="86">
        <f>K66/H66</f>
        <v>1</v>
      </c>
      <c r="R66" s="86">
        <f>N66/H66</f>
        <v>1</v>
      </c>
    </row>
    <row r="67" spans="1:18" ht="63" x14ac:dyDescent="0.25">
      <c r="A67" s="74" t="s">
        <v>209</v>
      </c>
      <c r="B67" s="31" t="s">
        <v>210</v>
      </c>
      <c r="C67" s="30" t="s">
        <v>9</v>
      </c>
      <c r="D67" s="27" t="s">
        <v>1</v>
      </c>
      <c r="E67" s="83">
        <f t="shared" ref="E67" si="75">F67+G67</f>
        <v>4501.3</v>
      </c>
      <c r="F67" s="83">
        <v>0</v>
      </c>
      <c r="G67" s="84">
        <v>4501.3</v>
      </c>
      <c r="H67" s="83">
        <v>0</v>
      </c>
      <c r="I67" s="83">
        <v>0</v>
      </c>
      <c r="J67" s="83">
        <v>0</v>
      </c>
      <c r="K67" s="83">
        <v>0</v>
      </c>
      <c r="L67" s="83">
        <v>0</v>
      </c>
      <c r="M67" s="83">
        <v>0</v>
      </c>
      <c r="N67" s="83">
        <v>0</v>
      </c>
      <c r="O67" s="83">
        <v>0</v>
      </c>
      <c r="P67" s="83">
        <v>0</v>
      </c>
      <c r="Q67" s="86">
        <v>0</v>
      </c>
      <c r="R67" s="86">
        <v>0</v>
      </c>
    </row>
    <row r="68" spans="1:18" ht="31.5" customHeight="1" x14ac:dyDescent="0.25">
      <c r="A68" s="74" t="s">
        <v>135</v>
      </c>
      <c r="B68" s="118" t="s">
        <v>134</v>
      </c>
      <c r="C68" s="119"/>
      <c r="D68" s="120"/>
      <c r="E68" s="81">
        <f t="shared" ref="E68:P68" si="76">SUM(E69:E73)</f>
        <v>3351.7999999999997</v>
      </c>
      <c r="F68" s="81">
        <f t="shared" si="76"/>
        <v>0</v>
      </c>
      <c r="G68" s="81">
        <f t="shared" si="76"/>
        <v>3351.7999999999997</v>
      </c>
      <c r="H68" s="81">
        <f t="shared" si="76"/>
        <v>3351.7999999999997</v>
      </c>
      <c r="I68" s="81">
        <f t="shared" si="76"/>
        <v>0</v>
      </c>
      <c r="J68" s="81">
        <f t="shared" si="76"/>
        <v>3351.7999999999997</v>
      </c>
      <c r="K68" s="81">
        <f t="shared" si="76"/>
        <v>3257.5360000000001</v>
      </c>
      <c r="L68" s="81">
        <f t="shared" si="76"/>
        <v>0</v>
      </c>
      <c r="M68" s="81">
        <f t="shared" si="76"/>
        <v>3257.5360000000001</v>
      </c>
      <c r="N68" s="81">
        <f t="shared" si="76"/>
        <v>3257.5360000000001</v>
      </c>
      <c r="O68" s="81">
        <f t="shared" si="76"/>
        <v>0</v>
      </c>
      <c r="P68" s="81">
        <f t="shared" si="76"/>
        <v>3257.5360000000001</v>
      </c>
      <c r="Q68" s="82">
        <v>0</v>
      </c>
      <c r="R68" s="82">
        <v>0</v>
      </c>
    </row>
    <row r="69" spans="1:18" ht="47.25" x14ac:dyDescent="0.25">
      <c r="A69" s="74" t="s">
        <v>136</v>
      </c>
      <c r="B69" s="31" t="s">
        <v>129</v>
      </c>
      <c r="C69" s="30" t="s">
        <v>9</v>
      </c>
      <c r="D69" s="27" t="s">
        <v>39</v>
      </c>
      <c r="E69" s="83">
        <f t="shared" ref="E69:E73" si="77">F69+G69</f>
        <v>94.2</v>
      </c>
      <c r="F69" s="83">
        <v>0</v>
      </c>
      <c r="G69" s="84">
        <v>94.2</v>
      </c>
      <c r="H69" s="83">
        <f t="shared" ref="H69" si="78">J69</f>
        <v>94.2</v>
      </c>
      <c r="I69" s="83">
        <v>0</v>
      </c>
      <c r="J69" s="83">
        <v>94.2</v>
      </c>
      <c r="K69" s="92">
        <v>0</v>
      </c>
      <c r="L69" s="83">
        <v>0</v>
      </c>
      <c r="M69" s="92">
        <v>0</v>
      </c>
      <c r="N69" s="92">
        <v>0</v>
      </c>
      <c r="O69" s="83">
        <v>0</v>
      </c>
      <c r="P69" s="92">
        <v>0</v>
      </c>
      <c r="Q69" s="86">
        <v>0</v>
      </c>
      <c r="R69" s="86">
        <v>0</v>
      </c>
    </row>
    <row r="70" spans="1:18" ht="47.25" x14ac:dyDescent="0.25">
      <c r="A70" s="74" t="s">
        <v>137</v>
      </c>
      <c r="B70" s="31" t="s">
        <v>130</v>
      </c>
      <c r="C70" s="30" t="s">
        <v>9</v>
      </c>
      <c r="D70" s="27" t="s">
        <v>39</v>
      </c>
      <c r="E70" s="83">
        <f t="shared" si="77"/>
        <v>275.7</v>
      </c>
      <c r="F70" s="83">
        <v>0</v>
      </c>
      <c r="G70" s="84">
        <v>275.7</v>
      </c>
      <c r="H70" s="83">
        <f>J70</f>
        <v>275.7</v>
      </c>
      <c r="I70" s="83">
        <v>0</v>
      </c>
      <c r="J70" s="83">
        <v>275.7</v>
      </c>
      <c r="K70" s="83">
        <f>M70</f>
        <v>275.7</v>
      </c>
      <c r="L70" s="83">
        <v>0</v>
      </c>
      <c r="M70" s="83">
        <v>275.7</v>
      </c>
      <c r="N70" s="83">
        <f>P70</f>
        <v>275.7</v>
      </c>
      <c r="O70" s="83">
        <v>0</v>
      </c>
      <c r="P70" s="83">
        <f>M70</f>
        <v>275.7</v>
      </c>
      <c r="Q70" s="86">
        <f>K70/H70</f>
        <v>1</v>
      </c>
      <c r="R70" s="86">
        <f>N70/H70</f>
        <v>1</v>
      </c>
    </row>
    <row r="71" spans="1:18" ht="47.25" x14ac:dyDescent="0.25">
      <c r="A71" s="74" t="s">
        <v>138</v>
      </c>
      <c r="B71" s="31" t="s">
        <v>131</v>
      </c>
      <c r="C71" s="30" t="s">
        <v>9</v>
      </c>
      <c r="D71" s="27" t="s">
        <v>39</v>
      </c>
      <c r="E71" s="83">
        <f t="shared" si="77"/>
        <v>128.19999999999999</v>
      </c>
      <c r="F71" s="83">
        <v>0</v>
      </c>
      <c r="G71" s="84">
        <v>128.19999999999999</v>
      </c>
      <c r="H71" s="83">
        <f>J71</f>
        <v>128.19999999999999</v>
      </c>
      <c r="I71" s="83">
        <v>0</v>
      </c>
      <c r="J71" s="83">
        <v>128.19999999999999</v>
      </c>
      <c r="K71" s="83">
        <f>M71</f>
        <v>128.19999999999999</v>
      </c>
      <c r="L71" s="83">
        <v>0</v>
      </c>
      <c r="M71" s="83">
        <v>128.19999999999999</v>
      </c>
      <c r="N71" s="83">
        <f>P71</f>
        <v>128.19999999999999</v>
      </c>
      <c r="O71" s="83">
        <v>0</v>
      </c>
      <c r="P71" s="83">
        <f>M71</f>
        <v>128.19999999999999</v>
      </c>
      <c r="Q71" s="86">
        <f>K71/H71</f>
        <v>1</v>
      </c>
      <c r="R71" s="86">
        <f>N71/H71</f>
        <v>1</v>
      </c>
    </row>
    <row r="72" spans="1:18" ht="47.25" x14ac:dyDescent="0.25">
      <c r="A72" s="74" t="s">
        <v>139</v>
      </c>
      <c r="B72" s="31" t="s">
        <v>132</v>
      </c>
      <c r="C72" s="30" t="s">
        <v>9</v>
      </c>
      <c r="D72" s="27" t="s">
        <v>39</v>
      </c>
      <c r="E72" s="83">
        <f t="shared" si="77"/>
        <v>1340.6</v>
      </c>
      <c r="F72" s="83">
        <v>0</v>
      </c>
      <c r="G72" s="84">
        <v>1340.6</v>
      </c>
      <c r="H72" s="83">
        <f>J72</f>
        <v>1340.6</v>
      </c>
      <c r="I72" s="83">
        <v>0</v>
      </c>
      <c r="J72" s="83">
        <v>1340.6</v>
      </c>
      <c r="K72" s="83">
        <f>M72</f>
        <v>1340.6</v>
      </c>
      <c r="L72" s="83">
        <v>0</v>
      </c>
      <c r="M72" s="83">
        <v>1340.6</v>
      </c>
      <c r="N72" s="83">
        <f>P72</f>
        <v>1340.6</v>
      </c>
      <c r="O72" s="83">
        <v>0</v>
      </c>
      <c r="P72" s="83">
        <f>M72</f>
        <v>1340.6</v>
      </c>
      <c r="Q72" s="86">
        <f>K72/H72</f>
        <v>1</v>
      </c>
      <c r="R72" s="86">
        <f>N72/H72</f>
        <v>1</v>
      </c>
    </row>
    <row r="73" spans="1:18" ht="47.25" x14ac:dyDescent="0.25">
      <c r="A73" s="74" t="s">
        <v>140</v>
      </c>
      <c r="B73" s="31" t="s">
        <v>133</v>
      </c>
      <c r="C73" s="30" t="s">
        <v>9</v>
      </c>
      <c r="D73" s="27" t="s">
        <v>39</v>
      </c>
      <c r="E73" s="83">
        <f t="shared" si="77"/>
        <v>1513.1</v>
      </c>
      <c r="F73" s="83">
        <v>0</v>
      </c>
      <c r="G73" s="84">
        <v>1513.1</v>
      </c>
      <c r="H73" s="83">
        <f>J73</f>
        <v>1513.1</v>
      </c>
      <c r="I73" s="83">
        <v>0</v>
      </c>
      <c r="J73" s="83">
        <v>1513.1</v>
      </c>
      <c r="K73" s="83">
        <f>M73</f>
        <v>1513.0360000000001</v>
      </c>
      <c r="L73" s="83">
        <v>0</v>
      </c>
      <c r="M73" s="83">
        <v>1513.0360000000001</v>
      </c>
      <c r="N73" s="83">
        <f>P73</f>
        <v>1513.0360000000001</v>
      </c>
      <c r="O73" s="83">
        <v>0</v>
      </c>
      <c r="P73" s="83">
        <f>M73</f>
        <v>1513.0360000000001</v>
      </c>
      <c r="Q73" s="86">
        <f>K73/H73</f>
        <v>0.9999577027294958</v>
      </c>
      <c r="R73" s="86">
        <f>N73/H73</f>
        <v>0.9999577027294958</v>
      </c>
    </row>
    <row r="74" spans="1:18" ht="23.25" customHeight="1" x14ac:dyDescent="0.25">
      <c r="A74" s="74" t="s">
        <v>141</v>
      </c>
      <c r="B74" s="118" t="s">
        <v>143</v>
      </c>
      <c r="C74" s="119"/>
      <c r="D74" s="120"/>
      <c r="E74" s="81">
        <f>E75</f>
        <v>20</v>
      </c>
      <c r="F74" s="81">
        <f t="shared" ref="F74:P74" si="79">F75</f>
        <v>0</v>
      </c>
      <c r="G74" s="81">
        <f t="shared" si="79"/>
        <v>20</v>
      </c>
      <c r="H74" s="81">
        <f t="shared" si="79"/>
        <v>20</v>
      </c>
      <c r="I74" s="81">
        <f t="shared" si="79"/>
        <v>0</v>
      </c>
      <c r="J74" s="81">
        <f t="shared" si="79"/>
        <v>20</v>
      </c>
      <c r="K74" s="81">
        <f t="shared" si="79"/>
        <v>20</v>
      </c>
      <c r="L74" s="81">
        <f t="shared" si="79"/>
        <v>0</v>
      </c>
      <c r="M74" s="81">
        <f t="shared" si="79"/>
        <v>20</v>
      </c>
      <c r="N74" s="81">
        <f t="shared" si="79"/>
        <v>20</v>
      </c>
      <c r="O74" s="81">
        <f t="shared" si="79"/>
        <v>0</v>
      </c>
      <c r="P74" s="81">
        <f t="shared" si="79"/>
        <v>20</v>
      </c>
      <c r="Q74" s="82">
        <v>0</v>
      </c>
      <c r="R74" s="82">
        <v>0</v>
      </c>
    </row>
    <row r="75" spans="1:18" ht="63" x14ac:dyDescent="0.25">
      <c r="A75" s="74" t="s">
        <v>142</v>
      </c>
      <c r="B75" s="29" t="s">
        <v>144</v>
      </c>
      <c r="C75" s="27" t="s">
        <v>9</v>
      </c>
      <c r="D75" s="27" t="s">
        <v>1</v>
      </c>
      <c r="E75" s="83">
        <f>F75+G75</f>
        <v>20</v>
      </c>
      <c r="F75" s="83">
        <v>0</v>
      </c>
      <c r="G75" s="84">
        <v>20</v>
      </c>
      <c r="H75" s="83">
        <f>J75</f>
        <v>20</v>
      </c>
      <c r="I75" s="83">
        <v>0</v>
      </c>
      <c r="J75" s="83">
        <v>20</v>
      </c>
      <c r="K75" s="83">
        <f>M75</f>
        <v>20</v>
      </c>
      <c r="L75" s="83">
        <v>0</v>
      </c>
      <c r="M75" s="83">
        <v>20</v>
      </c>
      <c r="N75" s="83">
        <f>P75</f>
        <v>20</v>
      </c>
      <c r="O75" s="83">
        <v>0</v>
      </c>
      <c r="P75" s="83">
        <f>M75</f>
        <v>20</v>
      </c>
      <c r="Q75" s="86">
        <f>K75/H75</f>
        <v>1</v>
      </c>
      <c r="R75" s="86">
        <f>N75/H75</f>
        <v>1</v>
      </c>
    </row>
    <row r="76" spans="1:18" ht="39" customHeight="1" x14ac:dyDescent="0.25">
      <c r="A76" s="74" t="s">
        <v>78</v>
      </c>
      <c r="B76" s="118" t="s">
        <v>45</v>
      </c>
      <c r="C76" s="119"/>
      <c r="D76" s="120"/>
      <c r="E76" s="81">
        <f>SUM(E77:E81)</f>
        <v>1000.9999999999999</v>
      </c>
      <c r="F76" s="81">
        <f t="shared" ref="F76:P76" si="80">SUM(F77:F81)</f>
        <v>0</v>
      </c>
      <c r="G76" s="81">
        <f t="shared" si="80"/>
        <v>1000.9999999999999</v>
      </c>
      <c r="H76" s="81">
        <f t="shared" si="80"/>
        <v>0</v>
      </c>
      <c r="I76" s="81">
        <f t="shared" si="80"/>
        <v>0</v>
      </c>
      <c r="J76" s="81">
        <f t="shared" si="80"/>
        <v>0</v>
      </c>
      <c r="K76" s="81">
        <f t="shared" si="80"/>
        <v>0</v>
      </c>
      <c r="L76" s="81">
        <f t="shared" si="80"/>
        <v>0</v>
      </c>
      <c r="M76" s="81">
        <f t="shared" si="80"/>
        <v>0</v>
      </c>
      <c r="N76" s="81">
        <f t="shared" si="80"/>
        <v>0</v>
      </c>
      <c r="O76" s="81">
        <f t="shared" si="80"/>
        <v>0</v>
      </c>
      <c r="P76" s="81">
        <f t="shared" si="80"/>
        <v>0</v>
      </c>
      <c r="Q76" s="82">
        <v>0</v>
      </c>
      <c r="R76" s="82">
        <v>0</v>
      </c>
    </row>
    <row r="77" spans="1:18" ht="63" x14ac:dyDescent="0.25">
      <c r="A77" s="74" t="s">
        <v>79</v>
      </c>
      <c r="B77" s="29" t="s">
        <v>145</v>
      </c>
      <c r="C77" s="27" t="s">
        <v>9</v>
      </c>
      <c r="D77" s="27" t="s">
        <v>39</v>
      </c>
      <c r="E77" s="83">
        <f>F77+G77</f>
        <v>391.4</v>
      </c>
      <c r="F77" s="83">
        <v>0</v>
      </c>
      <c r="G77" s="84">
        <v>391.4</v>
      </c>
      <c r="H77" s="83">
        <v>0</v>
      </c>
      <c r="I77" s="83">
        <v>0</v>
      </c>
      <c r="J77" s="83">
        <v>0</v>
      </c>
      <c r="K77" s="83">
        <v>0</v>
      </c>
      <c r="L77" s="83">
        <v>0</v>
      </c>
      <c r="M77" s="83">
        <v>0</v>
      </c>
      <c r="N77" s="83">
        <v>0</v>
      </c>
      <c r="O77" s="83">
        <v>0</v>
      </c>
      <c r="P77" s="83">
        <v>0</v>
      </c>
      <c r="Q77" s="86">
        <v>0</v>
      </c>
      <c r="R77" s="86">
        <v>0</v>
      </c>
    </row>
    <row r="78" spans="1:18" ht="63" x14ac:dyDescent="0.25">
      <c r="A78" s="74" t="s">
        <v>80</v>
      </c>
      <c r="B78" s="47" t="s">
        <v>146</v>
      </c>
      <c r="C78" s="27" t="s">
        <v>9</v>
      </c>
      <c r="D78" s="27" t="s">
        <v>39</v>
      </c>
      <c r="E78" s="83">
        <f>F78+G78</f>
        <v>391.4</v>
      </c>
      <c r="F78" s="83">
        <v>0</v>
      </c>
      <c r="G78" s="84">
        <v>391.4</v>
      </c>
      <c r="H78" s="83">
        <v>0</v>
      </c>
      <c r="I78" s="83">
        <v>0</v>
      </c>
      <c r="J78" s="83">
        <v>0</v>
      </c>
      <c r="K78" s="83">
        <v>0</v>
      </c>
      <c r="L78" s="83">
        <v>0</v>
      </c>
      <c r="M78" s="83">
        <v>0</v>
      </c>
      <c r="N78" s="83">
        <v>0</v>
      </c>
      <c r="O78" s="83">
        <v>0</v>
      </c>
      <c r="P78" s="83">
        <v>0</v>
      </c>
      <c r="Q78" s="86">
        <v>0</v>
      </c>
      <c r="R78" s="86">
        <v>0</v>
      </c>
    </row>
    <row r="79" spans="1:18" ht="47.25" x14ac:dyDescent="0.25">
      <c r="A79" s="76" t="s">
        <v>192</v>
      </c>
      <c r="B79" s="37" t="s">
        <v>194</v>
      </c>
      <c r="C79" s="30" t="s">
        <v>9</v>
      </c>
      <c r="D79" s="27" t="s">
        <v>39</v>
      </c>
      <c r="E79" s="83">
        <f>F79+G79</f>
        <v>131</v>
      </c>
      <c r="F79" s="83">
        <v>0</v>
      </c>
      <c r="G79" s="84">
        <v>131</v>
      </c>
      <c r="H79" s="83">
        <v>0</v>
      </c>
      <c r="I79" s="83">
        <v>0</v>
      </c>
      <c r="J79" s="83">
        <v>0</v>
      </c>
      <c r="K79" s="83">
        <v>0</v>
      </c>
      <c r="L79" s="83">
        <v>0</v>
      </c>
      <c r="M79" s="83">
        <v>0</v>
      </c>
      <c r="N79" s="83">
        <v>0</v>
      </c>
      <c r="O79" s="83">
        <v>0</v>
      </c>
      <c r="P79" s="83">
        <v>0</v>
      </c>
      <c r="Q79" s="86">
        <v>0</v>
      </c>
      <c r="R79" s="86">
        <v>0</v>
      </c>
    </row>
    <row r="80" spans="1:18" ht="94.5" x14ac:dyDescent="0.25">
      <c r="A80" s="76" t="s">
        <v>193</v>
      </c>
      <c r="B80" s="37" t="s">
        <v>197</v>
      </c>
      <c r="C80" s="30" t="s">
        <v>9</v>
      </c>
      <c r="D80" s="27" t="s">
        <v>39</v>
      </c>
      <c r="E80" s="83">
        <f>F80+G80</f>
        <v>54.8</v>
      </c>
      <c r="F80" s="83">
        <v>0</v>
      </c>
      <c r="G80" s="84">
        <v>54.8</v>
      </c>
      <c r="H80" s="83">
        <v>0</v>
      </c>
      <c r="I80" s="83">
        <v>0</v>
      </c>
      <c r="J80" s="83">
        <v>0</v>
      </c>
      <c r="K80" s="83">
        <v>0</v>
      </c>
      <c r="L80" s="83">
        <v>0</v>
      </c>
      <c r="M80" s="83">
        <v>0</v>
      </c>
      <c r="N80" s="83">
        <v>0</v>
      </c>
      <c r="O80" s="83">
        <v>0</v>
      </c>
      <c r="P80" s="83">
        <v>0</v>
      </c>
      <c r="Q80" s="86">
        <v>0</v>
      </c>
      <c r="R80" s="86">
        <v>0</v>
      </c>
    </row>
    <row r="81" spans="1:18" ht="78.75" x14ac:dyDescent="0.25">
      <c r="A81" s="76" t="s">
        <v>195</v>
      </c>
      <c r="B81" s="37" t="s">
        <v>196</v>
      </c>
      <c r="C81" s="30" t="s">
        <v>9</v>
      </c>
      <c r="D81" s="27" t="s">
        <v>39</v>
      </c>
      <c r="E81" s="83">
        <f>F81+G81</f>
        <v>32.4</v>
      </c>
      <c r="F81" s="83">
        <v>0</v>
      </c>
      <c r="G81" s="84">
        <v>32.4</v>
      </c>
      <c r="H81" s="83">
        <v>0</v>
      </c>
      <c r="I81" s="83">
        <v>0</v>
      </c>
      <c r="J81" s="83">
        <v>0</v>
      </c>
      <c r="K81" s="83">
        <v>0</v>
      </c>
      <c r="L81" s="83">
        <v>0</v>
      </c>
      <c r="M81" s="83">
        <v>0</v>
      </c>
      <c r="N81" s="83">
        <v>0</v>
      </c>
      <c r="O81" s="83">
        <v>0</v>
      </c>
      <c r="P81" s="83">
        <v>0</v>
      </c>
      <c r="Q81" s="86">
        <v>0</v>
      </c>
      <c r="R81" s="86">
        <v>0</v>
      </c>
    </row>
    <row r="82" spans="1:18" x14ac:dyDescent="0.25">
      <c r="A82" s="77"/>
      <c r="B82" s="115" t="s">
        <v>30</v>
      </c>
      <c r="C82" s="116"/>
      <c r="D82" s="117"/>
      <c r="E82" s="98">
        <f t="shared" ref="E82:P82" si="81">E76+E18+E65+E68+E74+E6</f>
        <v>181146.3</v>
      </c>
      <c r="F82" s="98">
        <f t="shared" si="81"/>
        <v>38918</v>
      </c>
      <c r="G82" s="98">
        <f t="shared" si="81"/>
        <v>142228.29999999999</v>
      </c>
      <c r="H82" s="98">
        <f t="shared" si="81"/>
        <v>49618.299999999996</v>
      </c>
      <c r="I82" s="98">
        <f t="shared" si="81"/>
        <v>0</v>
      </c>
      <c r="J82" s="98">
        <f t="shared" si="81"/>
        <v>49618.299999999996</v>
      </c>
      <c r="K82" s="98">
        <f t="shared" si="81"/>
        <v>41371.856</v>
      </c>
      <c r="L82" s="98">
        <f t="shared" si="81"/>
        <v>0</v>
      </c>
      <c r="M82" s="98">
        <f t="shared" si="81"/>
        <v>41371.856</v>
      </c>
      <c r="N82" s="98">
        <f t="shared" si="81"/>
        <v>41371.856</v>
      </c>
      <c r="O82" s="98">
        <f t="shared" si="81"/>
        <v>0</v>
      </c>
      <c r="P82" s="98">
        <f t="shared" si="81"/>
        <v>41371.856</v>
      </c>
      <c r="Q82" s="82">
        <f>K82/H82</f>
        <v>0.83380236727175261</v>
      </c>
      <c r="R82" s="82">
        <f>N82/H82</f>
        <v>0.83380236727175261</v>
      </c>
    </row>
    <row r="85" spans="1:18" x14ac:dyDescent="0.25">
      <c r="G85" s="79">
        <f>177777.2-G82</f>
        <v>35548.900000000023</v>
      </c>
    </row>
  </sheetData>
  <mergeCells count="20">
    <mergeCell ref="A1:R1"/>
    <mergeCell ref="A2:R2"/>
    <mergeCell ref="A3:A4"/>
    <mergeCell ref="B3:B4"/>
    <mergeCell ref="C3:C4"/>
    <mergeCell ref="D3:D4"/>
    <mergeCell ref="E3:G3"/>
    <mergeCell ref="H3:J3"/>
    <mergeCell ref="K3:M3"/>
    <mergeCell ref="N3:P3"/>
    <mergeCell ref="Q3:Q4"/>
    <mergeCell ref="R3:R4"/>
    <mergeCell ref="B18:D18"/>
    <mergeCell ref="B6:D6"/>
    <mergeCell ref="B82:D82"/>
    <mergeCell ref="B76:D76"/>
    <mergeCell ref="B19:D19"/>
    <mergeCell ref="B68:D68"/>
    <mergeCell ref="B74:D74"/>
    <mergeCell ref="B65:D65"/>
  </mergeCells>
  <pageMargins left="0.31496062992125984" right="0.31496062992125984" top="0.35433070866141736" bottom="0.35433070866141736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39"/>
  <sheetViews>
    <sheetView view="pageBreakPreview" topLeftCell="A30" zoomScale="90" zoomScaleNormal="100" zoomScaleSheetLayoutView="90" workbookViewId="0">
      <selection activeCell="H35" sqref="H35"/>
    </sheetView>
  </sheetViews>
  <sheetFormatPr defaultRowHeight="15.75" x14ac:dyDescent="0.25"/>
  <cols>
    <col min="1" max="1" width="6.5703125" style="1" customWidth="1"/>
    <col min="2" max="2" width="38.140625" style="1" customWidth="1"/>
    <col min="3" max="3" width="14" style="1" hidden="1" customWidth="1"/>
    <col min="4" max="4" width="11.42578125" style="1" hidden="1" customWidth="1"/>
    <col min="5" max="5" width="27.42578125" style="1" customWidth="1"/>
    <col min="6" max="6" width="22.42578125" style="1" customWidth="1"/>
    <col min="7" max="7" width="18.28515625" style="1" customWidth="1"/>
    <col min="8" max="8" width="19.5703125" style="1" customWidth="1"/>
    <col min="9" max="9" width="15.7109375" style="1" customWidth="1"/>
    <col min="10" max="10" width="14.7109375" style="1" customWidth="1"/>
    <col min="11" max="12" width="14.140625" style="1" customWidth="1"/>
    <col min="13" max="13" width="15.140625" style="1" customWidth="1"/>
    <col min="14" max="255" width="9.140625" style="1"/>
    <col min="256" max="256" width="6.5703125" style="1" customWidth="1"/>
    <col min="257" max="257" width="35.28515625" style="1" customWidth="1"/>
    <col min="258" max="258" width="14" style="1" customWidth="1"/>
    <col min="259" max="259" width="11.42578125" style="1" customWidth="1"/>
    <col min="260" max="260" width="21.7109375" style="1" customWidth="1"/>
    <col min="261" max="261" width="13.7109375" style="1" customWidth="1"/>
    <col min="262" max="262" width="14.85546875" style="1" customWidth="1"/>
    <col min="263" max="263" width="19.5703125" style="1" customWidth="1"/>
    <col min="264" max="264" width="13.7109375" style="1" customWidth="1"/>
    <col min="265" max="265" width="14.7109375" style="1" customWidth="1"/>
    <col min="266" max="267" width="14.140625" style="1" customWidth="1"/>
    <col min="268" max="268" width="15.140625" style="1" customWidth="1"/>
    <col min="269" max="269" width="21.5703125" style="1" customWidth="1"/>
    <col min="270" max="511" width="9.140625" style="1"/>
    <col min="512" max="512" width="6.5703125" style="1" customWidth="1"/>
    <col min="513" max="513" width="35.28515625" style="1" customWidth="1"/>
    <col min="514" max="514" width="14" style="1" customWidth="1"/>
    <col min="515" max="515" width="11.42578125" style="1" customWidth="1"/>
    <col min="516" max="516" width="21.7109375" style="1" customWidth="1"/>
    <col min="517" max="517" width="13.7109375" style="1" customWidth="1"/>
    <col min="518" max="518" width="14.85546875" style="1" customWidth="1"/>
    <col min="519" max="519" width="19.5703125" style="1" customWidth="1"/>
    <col min="520" max="520" width="13.7109375" style="1" customWidth="1"/>
    <col min="521" max="521" width="14.7109375" style="1" customWidth="1"/>
    <col min="522" max="523" width="14.140625" style="1" customWidth="1"/>
    <col min="524" max="524" width="15.140625" style="1" customWidth="1"/>
    <col min="525" max="525" width="21.5703125" style="1" customWidth="1"/>
    <col min="526" max="767" width="9.140625" style="1"/>
    <col min="768" max="768" width="6.5703125" style="1" customWidth="1"/>
    <col min="769" max="769" width="35.28515625" style="1" customWidth="1"/>
    <col min="770" max="770" width="14" style="1" customWidth="1"/>
    <col min="771" max="771" width="11.42578125" style="1" customWidth="1"/>
    <col min="772" max="772" width="21.7109375" style="1" customWidth="1"/>
    <col min="773" max="773" width="13.7109375" style="1" customWidth="1"/>
    <col min="774" max="774" width="14.85546875" style="1" customWidth="1"/>
    <col min="775" max="775" width="19.5703125" style="1" customWidth="1"/>
    <col min="776" max="776" width="13.7109375" style="1" customWidth="1"/>
    <col min="777" max="777" width="14.7109375" style="1" customWidth="1"/>
    <col min="778" max="779" width="14.140625" style="1" customWidth="1"/>
    <col min="780" max="780" width="15.140625" style="1" customWidth="1"/>
    <col min="781" max="781" width="21.5703125" style="1" customWidth="1"/>
    <col min="782" max="1023" width="9.140625" style="1"/>
    <col min="1024" max="1024" width="6.5703125" style="1" customWidth="1"/>
    <col min="1025" max="1025" width="35.28515625" style="1" customWidth="1"/>
    <col min="1026" max="1026" width="14" style="1" customWidth="1"/>
    <col min="1027" max="1027" width="11.42578125" style="1" customWidth="1"/>
    <col min="1028" max="1028" width="21.7109375" style="1" customWidth="1"/>
    <col min="1029" max="1029" width="13.7109375" style="1" customWidth="1"/>
    <col min="1030" max="1030" width="14.85546875" style="1" customWidth="1"/>
    <col min="1031" max="1031" width="19.5703125" style="1" customWidth="1"/>
    <col min="1032" max="1032" width="13.7109375" style="1" customWidth="1"/>
    <col min="1033" max="1033" width="14.7109375" style="1" customWidth="1"/>
    <col min="1034" max="1035" width="14.140625" style="1" customWidth="1"/>
    <col min="1036" max="1036" width="15.140625" style="1" customWidth="1"/>
    <col min="1037" max="1037" width="21.5703125" style="1" customWidth="1"/>
    <col min="1038" max="1279" width="9.140625" style="1"/>
    <col min="1280" max="1280" width="6.5703125" style="1" customWidth="1"/>
    <col min="1281" max="1281" width="35.28515625" style="1" customWidth="1"/>
    <col min="1282" max="1282" width="14" style="1" customWidth="1"/>
    <col min="1283" max="1283" width="11.42578125" style="1" customWidth="1"/>
    <col min="1284" max="1284" width="21.7109375" style="1" customWidth="1"/>
    <col min="1285" max="1285" width="13.7109375" style="1" customWidth="1"/>
    <col min="1286" max="1286" width="14.85546875" style="1" customWidth="1"/>
    <col min="1287" max="1287" width="19.5703125" style="1" customWidth="1"/>
    <col min="1288" max="1288" width="13.7109375" style="1" customWidth="1"/>
    <col min="1289" max="1289" width="14.7109375" style="1" customWidth="1"/>
    <col min="1290" max="1291" width="14.140625" style="1" customWidth="1"/>
    <col min="1292" max="1292" width="15.140625" style="1" customWidth="1"/>
    <col min="1293" max="1293" width="21.5703125" style="1" customWidth="1"/>
    <col min="1294" max="1535" width="9.140625" style="1"/>
    <col min="1536" max="1536" width="6.5703125" style="1" customWidth="1"/>
    <col min="1537" max="1537" width="35.28515625" style="1" customWidth="1"/>
    <col min="1538" max="1538" width="14" style="1" customWidth="1"/>
    <col min="1539" max="1539" width="11.42578125" style="1" customWidth="1"/>
    <col min="1540" max="1540" width="21.7109375" style="1" customWidth="1"/>
    <col min="1541" max="1541" width="13.7109375" style="1" customWidth="1"/>
    <col min="1542" max="1542" width="14.85546875" style="1" customWidth="1"/>
    <col min="1543" max="1543" width="19.5703125" style="1" customWidth="1"/>
    <col min="1544" max="1544" width="13.7109375" style="1" customWidth="1"/>
    <col min="1545" max="1545" width="14.7109375" style="1" customWidth="1"/>
    <col min="1546" max="1547" width="14.140625" style="1" customWidth="1"/>
    <col min="1548" max="1548" width="15.140625" style="1" customWidth="1"/>
    <col min="1549" max="1549" width="21.5703125" style="1" customWidth="1"/>
    <col min="1550" max="1791" width="9.140625" style="1"/>
    <col min="1792" max="1792" width="6.5703125" style="1" customWidth="1"/>
    <col min="1793" max="1793" width="35.28515625" style="1" customWidth="1"/>
    <col min="1794" max="1794" width="14" style="1" customWidth="1"/>
    <col min="1795" max="1795" width="11.42578125" style="1" customWidth="1"/>
    <col min="1796" max="1796" width="21.7109375" style="1" customWidth="1"/>
    <col min="1797" max="1797" width="13.7109375" style="1" customWidth="1"/>
    <col min="1798" max="1798" width="14.85546875" style="1" customWidth="1"/>
    <col min="1799" max="1799" width="19.5703125" style="1" customWidth="1"/>
    <col min="1800" max="1800" width="13.7109375" style="1" customWidth="1"/>
    <col min="1801" max="1801" width="14.7109375" style="1" customWidth="1"/>
    <col min="1802" max="1803" width="14.140625" style="1" customWidth="1"/>
    <col min="1804" max="1804" width="15.140625" style="1" customWidth="1"/>
    <col min="1805" max="1805" width="21.5703125" style="1" customWidth="1"/>
    <col min="1806" max="2047" width="9.140625" style="1"/>
    <col min="2048" max="2048" width="6.5703125" style="1" customWidth="1"/>
    <col min="2049" max="2049" width="35.28515625" style="1" customWidth="1"/>
    <col min="2050" max="2050" width="14" style="1" customWidth="1"/>
    <col min="2051" max="2051" width="11.42578125" style="1" customWidth="1"/>
    <col min="2052" max="2052" width="21.7109375" style="1" customWidth="1"/>
    <col min="2053" max="2053" width="13.7109375" style="1" customWidth="1"/>
    <col min="2054" max="2054" width="14.85546875" style="1" customWidth="1"/>
    <col min="2055" max="2055" width="19.5703125" style="1" customWidth="1"/>
    <col min="2056" max="2056" width="13.7109375" style="1" customWidth="1"/>
    <col min="2057" max="2057" width="14.7109375" style="1" customWidth="1"/>
    <col min="2058" max="2059" width="14.140625" style="1" customWidth="1"/>
    <col min="2060" max="2060" width="15.140625" style="1" customWidth="1"/>
    <col min="2061" max="2061" width="21.5703125" style="1" customWidth="1"/>
    <col min="2062" max="2303" width="9.140625" style="1"/>
    <col min="2304" max="2304" width="6.5703125" style="1" customWidth="1"/>
    <col min="2305" max="2305" width="35.28515625" style="1" customWidth="1"/>
    <col min="2306" max="2306" width="14" style="1" customWidth="1"/>
    <col min="2307" max="2307" width="11.42578125" style="1" customWidth="1"/>
    <col min="2308" max="2308" width="21.7109375" style="1" customWidth="1"/>
    <col min="2309" max="2309" width="13.7109375" style="1" customWidth="1"/>
    <col min="2310" max="2310" width="14.85546875" style="1" customWidth="1"/>
    <col min="2311" max="2311" width="19.5703125" style="1" customWidth="1"/>
    <col min="2312" max="2312" width="13.7109375" style="1" customWidth="1"/>
    <col min="2313" max="2313" width="14.7109375" style="1" customWidth="1"/>
    <col min="2314" max="2315" width="14.140625" style="1" customWidth="1"/>
    <col min="2316" max="2316" width="15.140625" style="1" customWidth="1"/>
    <col min="2317" max="2317" width="21.5703125" style="1" customWidth="1"/>
    <col min="2318" max="2559" width="9.140625" style="1"/>
    <col min="2560" max="2560" width="6.5703125" style="1" customWidth="1"/>
    <col min="2561" max="2561" width="35.28515625" style="1" customWidth="1"/>
    <col min="2562" max="2562" width="14" style="1" customWidth="1"/>
    <col min="2563" max="2563" width="11.42578125" style="1" customWidth="1"/>
    <col min="2564" max="2564" width="21.7109375" style="1" customWidth="1"/>
    <col min="2565" max="2565" width="13.7109375" style="1" customWidth="1"/>
    <col min="2566" max="2566" width="14.85546875" style="1" customWidth="1"/>
    <col min="2567" max="2567" width="19.5703125" style="1" customWidth="1"/>
    <col min="2568" max="2568" width="13.7109375" style="1" customWidth="1"/>
    <col min="2569" max="2569" width="14.7109375" style="1" customWidth="1"/>
    <col min="2570" max="2571" width="14.140625" style="1" customWidth="1"/>
    <col min="2572" max="2572" width="15.140625" style="1" customWidth="1"/>
    <col min="2573" max="2573" width="21.5703125" style="1" customWidth="1"/>
    <col min="2574" max="2815" width="9.140625" style="1"/>
    <col min="2816" max="2816" width="6.5703125" style="1" customWidth="1"/>
    <col min="2817" max="2817" width="35.28515625" style="1" customWidth="1"/>
    <col min="2818" max="2818" width="14" style="1" customWidth="1"/>
    <col min="2819" max="2819" width="11.42578125" style="1" customWidth="1"/>
    <col min="2820" max="2820" width="21.7109375" style="1" customWidth="1"/>
    <col min="2821" max="2821" width="13.7109375" style="1" customWidth="1"/>
    <col min="2822" max="2822" width="14.85546875" style="1" customWidth="1"/>
    <col min="2823" max="2823" width="19.5703125" style="1" customWidth="1"/>
    <col min="2824" max="2824" width="13.7109375" style="1" customWidth="1"/>
    <col min="2825" max="2825" width="14.7109375" style="1" customWidth="1"/>
    <col min="2826" max="2827" width="14.140625" style="1" customWidth="1"/>
    <col min="2828" max="2828" width="15.140625" style="1" customWidth="1"/>
    <col min="2829" max="2829" width="21.5703125" style="1" customWidth="1"/>
    <col min="2830" max="3071" width="9.140625" style="1"/>
    <col min="3072" max="3072" width="6.5703125" style="1" customWidth="1"/>
    <col min="3073" max="3073" width="35.28515625" style="1" customWidth="1"/>
    <col min="3074" max="3074" width="14" style="1" customWidth="1"/>
    <col min="3075" max="3075" width="11.42578125" style="1" customWidth="1"/>
    <col min="3076" max="3076" width="21.7109375" style="1" customWidth="1"/>
    <col min="3077" max="3077" width="13.7109375" style="1" customWidth="1"/>
    <col min="3078" max="3078" width="14.85546875" style="1" customWidth="1"/>
    <col min="3079" max="3079" width="19.5703125" style="1" customWidth="1"/>
    <col min="3080" max="3080" width="13.7109375" style="1" customWidth="1"/>
    <col min="3081" max="3081" width="14.7109375" style="1" customWidth="1"/>
    <col min="3082" max="3083" width="14.140625" style="1" customWidth="1"/>
    <col min="3084" max="3084" width="15.140625" style="1" customWidth="1"/>
    <col min="3085" max="3085" width="21.5703125" style="1" customWidth="1"/>
    <col min="3086" max="3327" width="9.140625" style="1"/>
    <col min="3328" max="3328" width="6.5703125" style="1" customWidth="1"/>
    <col min="3329" max="3329" width="35.28515625" style="1" customWidth="1"/>
    <col min="3330" max="3330" width="14" style="1" customWidth="1"/>
    <col min="3331" max="3331" width="11.42578125" style="1" customWidth="1"/>
    <col min="3332" max="3332" width="21.7109375" style="1" customWidth="1"/>
    <col min="3333" max="3333" width="13.7109375" style="1" customWidth="1"/>
    <col min="3334" max="3334" width="14.85546875" style="1" customWidth="1"/>
    <col min="3335" max="3335" width="19.5703125" style="1" customWidth="1"/>
    <col min="3336" max="3336" width="13.7109375" style="1" customWidth="1"/>
    <col min="3337" max="3337" width="14.7109375" style="1" customWidth="1"/>
    <col min="3338" max="3339" width="14.140625" style="1" customWidth="1"/>
    <col min="3340" max="3340" width="15.140625" style="1" customWidth="1"/>
    <col min="3341" max="3341" width="21.5703125" style="1" customWidth="1"/>
    <col min="3342" max="3583" width="9.140625" style="1"/>
    <col min="3584" max="3584" width="6.5703125" style="1" customWidth="1"/>
    <col min="3585" max="3585" width="35.28515625" style="1" customWidth="1"/>
    <col min="3586" max="3586" width="14" style="1" customWidth="1"/>
    <col min="3587" max="3587" width="11.42578125" style="1" customWidth="1"/>
    <col min="3588" max="3588" width="21.7109375" style="1" customWidth="1"/>
    <col min="3589" max="3589" width="13.7109375" style="1" customWidth="1"/>
    <col min="3590" max="3590" width="14.85546875" style="1" customWidth="1"/>
    <col min="3591" max="3591" width="19.5703125" style="1" customWidth="1"/>
    <col min="3592" max="3592" width="13.7109375" style="1" customWidth="1"/>
    <col min="3593" max="3593" width="14.7109375" style="1" customWidth="1"/>
    <col min="3594" max="3595" width="14.140625" style="1" customWidth="1"/>
    <col min="3596" max="3596" width="15.140625" style="1" customWidth="1"/>
    <col min="3597" max="3597" width="21.5703125" style="1" customWidth="1"/>
    <col min="3598" max="3839" width="9.140625" style="1"/>
    <col min="3840" max="3840" width="6.5703125" style="1" customWidth="1"/>
    <col min="3841" max="3841" width="35.28515625" style="1" customWidth="1"/>
    <col min="3842" max="3842" width="14" style="1" customWidth="1"/>
    <col min="3843" max="3843" width="11.42578125" style="1" customWidth="1"/>
    <col min="3844" max="3844" width="21.7109375" style="1" customWidth="1"/>
    <col min="3845" max="3845" width="13.7109375" style="1" customWidth="1"/>
    <col min="3846" max="3846" width="14.85546875" style="1" customWidth="1"/>
    <col min="3847" max="3847" width="19.5703125" style="1" customWidth="1"/>
    <col min="3848" max="3848" width="13.7109375" style="1" customWidth="1"/>
    <col min="3849" max="3849" width="14.7109375" style="1" customWidth="1"/>
    <col min="3850" max="3851" width="14.140625" style="1" customWidth="1"/>
    <col min="3852" max="3852" width="15.140625" style="1" customWidth="1"/>
    <col min="3853" max="3853" width="21.5703125" style="1" customWidth="1"/>
    <col min="3854" max="4095" width="9.140625" style="1"/>
    <col min="4096" max="4096" width="6.5703125" style="1" customWidth="1"/>
    <col min="4097" max="4097" width="35.28515625" style="1" customWidth="1"/>
    <col min="4098" max="4098" width="14" style="1" customWidth="1"/>
    <col min="4099" max="4099" width="11.42578125" style="1" customWidth="1"/>
    <col min="4100" max="4100" width="21.7109375" style="1" customWidth="1"/>
    <col min="4101" max="4101" width="13.7109375" style="1" customWidth="1"/>
    <col min="4102" max="4102" width="14.85546875" style="1" customWidth="1"/>
    <col min="4103" max="4103" width="19.5703125" style="1" customWidth="1"/>
    <col min="4104" max="4104" width="13.7109375" style="1" customWidth="1"/>
    <col min="4105" max="4105" width="14.7109375" style="1" customWidth="1"/>
    <col min="4106" max="4107" width="14.140625" style="1" customWidth="1"/>
    <col min="4108" max="4108" width="15.140625" style="1" customWidth="1"/>
    <col min="4109" max="4109" width="21.5703125" style="1" customWidth="1"/>
    <col min="4110" max="4351" width="9.140625" style="1"/>
    <col min="4352" max="4352" width="6.5703125" style="1" customWidth="1"/>
    <col min="4353" max="4353" width="35.28515625" style="1" customWidth="1"/>
    <col min="4354" max="4354" width="14" style="1" customWidth="1"/>
    <col min="4355" max="4355" width="11.42578125" style="1" customWidth="1"/>
    <col min="4356" max="4356" width="21.7109375" style="1" customWidth="1"/>
    <col min="4357" max="4357" width="13.7109375" style="1" customWidth="1"/>
    <col min="4358" max="4358" width="14.85546875" style="1" customWidth="1"/>
    <col min="4359" max="4359" width="19.5703125" style="1" customWidth="1"/>
    <col min="4360" max="4360" width="13.7109375" style="1" customWidth="1"/>
    <col min="4361" max="4361" width="14.7109375" style="1" customWidth="1"/>
    <col min="4362" max="4363" width="14.140625" style="1" customWidth="1"/>
    <col min="4364" max="4364" width="15.140625" style="1" customWidth="1"/>
    <col min="4365" max="4365" width="21.5703125" style="1" customWidth="1"/>
    <col min="4366" max="4607" width="9.140625" style="1"/>
    <col min="4608" max="4608" width="6.5703125" style="1" customWidth="1"/>
    <col min="4609" max="4609" width="35.28515625" style="1" customWidth="1"/>
    <col min="4610" max="4610" width="14" style="1" customWidth="1"/>
    <col min="4611" max="4611" width="11.42578125" style="1" customWidth="1"/>
    <col min="4612" max="4612" width="21.7109375" style="1" customWidth="1"/>
    <col min="4613" max="4613" width="13.7109375" style="1" customWidth="1"/>
    <col min="4614" max="4614" width="14.85546875" style="1" customWidth="1"/>
    <col min="4615" max="4615" width="19.5703125" style="1" customWidth="1"/>
    <col min="4616" max="4616" width="13.7109375" style="1" customWidth="1"/>
    <col min="4617" max="4617" width="14.7109375" style="1" customWidth="1"/>
    <col min="4618" max="4619" width="14.140625" style="1" customWidth="1"/>
    <col min="4620" max="4620" width="15.140625" style="1" customWidth="1"/>
    <col min="4621" max="4621" width="21.5703125" style="1" customWidth="1"/>
    <col min="4622" max="4863" width="9.140625" style="1"/>
    <col min="4864" max="4864" width="6.5703125" style="1" customWidth="1"/>
    <col min="4865" max="4865" width="35.28515625" style="1" customWidth="1"/>
    <col min="4866" max="4866" width="14" style="1" customWidth="1"/>
    <col min="4867" max="4867" width="11.42578125" style="1" customWidth="1"/>
    <col min="4868" max="4868" width="21.7109375" style="1" customWidth="1"/>
    <col min="4869" max="4869" width="13.7109375" style="1" customWidth="1"/>
    <col min="4870" max="4870" width="14.85546875" style="1" customWidth="1"/>
    <col min="4871" max="4871" width="19.5703125" style="1" customWidth="1"/>
    <col min="4872" max="4872" width="13.7109375" style="1" customWidth="1"/>
    <col min="4873" max="4873" width="14.7109375" style="1" customWidth="1"/>
    <col min="4874" max="4875" width="14.140625" style="1" customWidth="1"/>
    <col min="4876" max="4876" width="15.140625" style="1" customWidth="1"/>
    <col min="4877" max="4877" width="21.5703125" style="1" customWidth="1"/>
    <col min="4878" max="5119" width="9.140625" style="1"/>
    <col min="5120" max="5120" width="6.5703125" style="1" customWidth="1"/>
    <col min="5121" max="5121" width="35.28515625" style="1" customWidth="1"/>
    <col min="5122" max="5122" width="14" style="1" customWidth="1"/>
    <col min="5123" max="5123" width="11.42578125" style="1" customWidth="1"/>
    <col min="5124" max="5124" width="21.7109375" style="1" customWidth="1"/>
    <col min="5125" max="5125" width="13.7109375" style="1" customWidth="1"/>
    <col min="5126" max="5126" width="14.85546875" style="1" customWidth="1"/>
    <col min="5127" max="5127" width="19.5703125" style="1" customWidth="1"/>
    <col min="5128" max="5128" width="13.7109375" style="1" customWidth="1"/>
    <col min="5129" max="5129" width="14.7109375" style="1" customWidth="1"/>
    <col min="5130" max="5131" width="14.140625" style="1" customWidth="1"/>
    <col min="5132" max="5132" width="15.140625" style="1" customWidth="1"/>
    <col min="5133" max="5133" width="21.5703125" style="1" customWidth="1"/>
    <col min="5134" max="5375" width="9.140625" style="1"/>
    <col min="5376" max="5376" width="6.5703125" style="1" customWidth="1"/>
    <col min="5377" max="5377" width="35.28515625" style="1" customWidth="1"/>
    <col min="5378" max="5378" width="14" style="1" customWidth="1"/>
    <col min="5379" max="5379" width="11.42578125" style="1" customWidth="1"/>
    <col min="5380" max="5380" width="21.7109375" style="1" customWidth="1"/>
    <col min="5381" max="5381" width="13.7109375" style="1" customWidth="1"/>
    <col min="5382" max="5382" width="14.85546875" style="1" customWidth="1"/>
    <col min="5383" max="5383" width="19.5703125" style="1" customWidth="1"/>
    <col min="5384" max="5384" width="13.7109375" style="1" customWidth="1"/>
    <col min="5385" max="5385" width="14.7109375" style="1" customWidth="1"/>
    <col min="5386" max="5387" width="14.140625" style="1" customWidth="1"/>
    <col min="5388" max="5388" width="15.140625" style="1" customWidth="1"/>
    <col min="5389" max="5389" width="21.5703125" style="1" customWidth="1"/>
    <col min="5390" max="5631" width="9.140625" style="1"/>
    <col min="5632" max="5632" width="6.5703125" style="1" customWidth="1"/>
    <col min="5633" max="5633" width="35.28515625" style="1" customWidth="1"/>
    <col min="5634" max="5634" width="14" style="1" customWidth="1"/>
    <col min="5635" max="5635" width="11.42578125" style="1" customWidth="1"/>
    <col min="5636" max="5636" width="21.7109375" style="1" customWidth="1"/>
    <col min="5637" max="5637" width="13.7109375" style="1" customWidth="1"/>
    <col min="5638" max="5638" width="14.85546875" style="1" customWidth="1"/>
    <col min="5639" max="5639" width="19.5703125" style="1" customWidth="1"/>
    <col min="5640" max="5640" width="13.7109375" style="1" customWidth="1"/>
    <col min="5641" max="5641" width="14.7109375" style="1" customWidth="1"/>
    <col min="5642" max="5643" width="14.140625" style="1" customWidth="1"/>
    <col min="5644" max="5644" width="15.140625" style="1" customWidth="1"/>
    <col min="5645" max="5645" width="21.5703125" style="1" customWidth="1"/>
    <col min="5646" max="5887" width="9.140625" style="1"/>
    <col min="5888" max="5888" width="6.5703125" style="1" customWidth="1"/>
    <col min="5889" max="5889" width="35.28515625" style="1" customWidth="1"/>
    <col min="5890" max="5890" width="14" style="1" customWidth="1"/>
    <col min="5891" max="5891" width="11.42578125" style="1" customWidth="1"/>
    <col min="5892" max="5892" width="21.7109375" style="1" customWidth="1"/>
    <col min="5893" max="5893" width="13.7109375" style="1" customWidth="1"/>
    <col min="5894" max="5894" width="14.85546875" style="1" customWidth="1"/>
    <col min="5895" max="5895" width="19.5703125" style="1" customWidth="1"/>
    <col min="5896" max="5896" width="13.7109375" style="1" customWidth="1"/>
    <col min="5897" max="5897" width="14.7109375" style="1" customWidth="1"/>
    <col min="5898" max="5899" width="14.140625" style="1" customWidth="1"/>
    <col min="5900" max="5900" width="15.140625" style="1" customWidth="1"/>
    <col min="5901" max="5901" width="21.5703125" style="1" customWidth="1"/>
    <col min="5902" max="6143" width="9.140625" style="1"/>
    <col min="6144" max="6144" width="6.5703125" style="1" customWidth="1"/>
    <col min="6145" max="6145" width="35.28515625" style="1" customWidth="1"/>
    <col min="6146" max="6146" width="14" style="1" customWidth="1"/>
    <col min="6147" max="6147" width="11.42578125" style="1" customWidth="1"/>
    <col min="6148" max="6148" width="21.7109375" style="1" customWidth="1"/>
    <col min="6149" max="6149" width="13.7109375" style="1" customWidth="1"/>
    <col min="6150" max="6150" width="14.85546875" style="1" customWidth="1"/>
    <col min="6151" max="6151" width="19.5703125" style="1" customWidth="1"/>
    <col min="6152" max="6152" width="13.7109375" style="1" customWidth="1"/>
    <col min="6153" max="6153" width="14.7109375" style="1" customWidth="1"/>
    <col min="6154" max="6155" width="14.140625" style="1" customWidth="1"/>
    <col min="6156" max="6156" width="15.140625" style="1" customWidth="1"/>
    <col min="6157" max="6157" width="21.5703125" style="1" customWidth="1"/>
    <col min="6158" max="6399" width="9.140625" style="1"/>
    <col min="6400" max="6400" width="6.5703125" style="1" customWidth="1"/>
    <col min="6401" max="6401" width="35.28515625" style="1" customWidth="1"/>
    <col min="6402" max="6402" width="14" style="1" customWidth="1"/>
    <col min="6403" max="6403" width="11.42578125" style="1" customWidth="1"/>
    <col min="6404" max="6404" width="21.7109375" style="1" customWidth="1"/>
    <col min="6405" max="6405" width="13.7109375" style="1" customWidth="1"/>
    <col min="6406" max="6406" width="14.85546875" style="1" customWidth="1"/>
    <col min="6407" max="6407" width="19.5703125" style="1" customWidth="1"/>
    <col min="6408" max="6408" width="13.7109375" style="1" customWidth="1"/>
    <col min="6409" max="6409" width="14.7109375" style="1" customWidth="1"/>
    <col min="6410" max="6411" width="14.140625" style="1" customWidth="1"/>
    <col min="6412" max="6412" width="15.140625" style="1" customWidth="1"/>
    <col min="6413" max="6413" width="21.5703125" style="1" customWidth="1"/>
    <col min="6414" max="6655" width="9.140625" style="1"/>
    <col min="6656" max="6656" width="6.5703125" style="1" customWidth="1"/>
    <col min="6657" max="6657" width="35.28515625" style="1" customWidth="1"/>
    <col min="6658" max="6658" width="14" style="1" customWidth="1"/>
    <col min="6659" max="6659" width="11.42578125" style="1" customWidth="1"/>
    <col min="6660" max="6660" width="21.7109375" style="1" customWidth="1"/>
    <col min="6661" max="6661" width="13.7109375" style="1" customWidth="1"/>
    <col min="6662" max="6662" width="14.85546875" style="1" customWidth="1"/>
    <col min="6663" max="6663" width="19.5703125" style="1" customWidth="1"/>
    <col min="6664" max="6664" width="13.7109375" style="1" customWidth="1"/>
    <col min="6665" max="6665" width="14.7109375" style="1" customWidth="1"/>
    <col min="6666" max="6667" width="14.140625" style="1" customWidth="1"/>
    <col min="6668" max="6668" width="15.140625" style="1" customWidth="1"/>
    <col min="6669" max="6669" width="21.5703125" style="1" customWidth="1"/>
    <col min="6670" max="6911" width="9.140625" style="1"/>
    <col min="6912" max="6912" width="6.5703125" style="1" customWidth="1"/>
    <col min="6913" max="6913" width="35.28515625" style="1" customWidth="1"/>
    <col min="6914" max="6914" width="14" style="1" customWidth="1"/>
    <col min="6915" max="6915" width="11.42578125" style="1" customWidth="1"/>
    <col min="6916" max="6916" width="21.7109375" style="1" customWidth="1"/>
    <col min="6917" max="6917" width="13.7109375" style="1" customWidth="1"/>
    <col min="6918" max="6918" width="14.85546875" style="1" customWidth="1"/>
    <col min="6919" max="6919" width="19.5703125" style="1" customWidth="1"/>
    <col min="6920" max="6920" width="13.7109375" style="1" customWidth="1"/>
    <col min="6921" max="6921" width="14.7109375" style="1" customWidth="1"/>
    <col min="6922" max="6923" width="14.140625" style="1" customWidth="1"/>
    <col min="6924" max="6924" width="15.140625" style="1" customWidth="1"/>
    <col min="6925" max="6925" width="21.5703125" style="1" customWidth="1"/>
    <col min="6926" max="7167" width="9.140625" style="1"/>
    <col min="7168" max="7168" width="6.5703125" style="1" customWidth="1"/>
    <col min="7169" max="7169" width="35.28515625" style="1" customWidth="1"/>
    <col min="7170" max="7170" width="14" style="1" customWidth="1"/>
    <col min="7171" max="7171" width="11.42578125" style="1" customWidth="1"/>
    <col min="7172" max="7172" width="21.7109375" style="1" customWidth="1"/>
    <col min="7173" max="7173" width="13.7109375" style="1" customWidth="1"/>
    <col min="7174" max="7174" width="14.85546875" style="1" customWidth="1"/>
    <col min="7175" max="7175" width="19.5703125" style="1" customWidth="1"/>
    <col min="7176" max="7176" width="13.7109375" style="1" customWidth="1"/>
    <col min="7177" max="7177" width="14.7109375" style="1" customWidth="1"/>
    <col min="7178" max="7179" width="14.140625" style="1" customWidth="1"/>
    <col min="7180" max="7180" width="15.140625" style="1" customWidth="1"/>
    <col min="7181" max="7181" width="21.5703125" style="1" customWidth="1"/>
    <col min="7182" max="7423" width="9.140625" style="1"/>
    <col min="7424" max="7424" width="6.5703125" style="1" customWidth="1"/>
    <col min="7425" max="7425" width="35.28515625" style="1" customWidth="1"/>
    <col min="7426" max="7426" width="14" style="1" customWidth="1"/>
    <col min="7427" max="7427" width="11.42578125" style="1" customWidth="1"/>
    <col min="7428" max="7428" width="21.7109375" style="1" customWidth="1"/>
    <col min="7429" max="7429" width="13.7109375" style="1" customWidth="1"/>
    <col min="7430" max="7430" width="14.85546875" style="1" customWidth="1"/>
    <col min="7431" max="7431" width="19.5703125" style="1" customWidth="1"/>
    <col min="7432" max="7432" width="13.7109375" style="1" customWidth="1"/>
    <col min="7433" max="7433" width="14.7109375" style="1" customWidth="1"/>
    <col min="7434" max="7435" width="14.140625" style="1" customWidth="1"/>
    <col min="7436" max="7436" width="15.140625" style="1" customWidth="1"/>
    <col min="7437" max="7437" width="21.5703125" style="1" customWidth="1"/>
    <col min="7438" max="7679" width="9.140625" style="1"/>
    <col min="7680" max="7680" width="6.5703125" style="1" customWidth="1"/>
    <col min="7681" max="7681" width="35.28515625" style="1" customWidth="1"/>
    <col min="7682" max="7682" width="14" style="1" customWidth="1"/>
    <col min="7683" max="7683" width="11.42578125" style="1" customWidth="1"/>
    <col min="7684" max="7684" width="21.7109375" style="1" customWidth="1"/>
    <col min="7685" max="7685" width="13.7109375" style="1" customWidth="1"/>
    <col min="7686" max="7686" width="14.85546875" style="1" customWidth="1"/>
    <col min="7687" max="7687" width="19.5703125" style="1" customWidth="1"/>
    <col min="7688" max="7688" width="13.7109375" style="1" customWidth="1"/>
    <col min="7689" max="7689" width="14.7109375" style="1" customWidth="1"/>
    <col min="7690" max="7691" width="14.140625" style="1" customWidth="1"/>
    <col min="7692" max="7692" width="15.140625" style="1" customWidth="1"/>
    <col min="7693" max="7693" width="21.5703125" style="1" customWidth="1"/>
    <col min="7694" max="7935" width="9.140625" style="1"/>
    <col min="7936" max="7936" width="6.5703125" style="1" customWidth="1"/>
    <col min="7937" max="7937" width="35.28515625" style="1" customWidth="1"/>
    <col min="7938" max="7938" width="14" style="1" customWidth="1"/>
    <col min="7939" max="7939" width="11.42578125" style="1" customWidth="1"/>
    <col min="7940" max="7940" width="21.7109375" style="1" customWidth="1"/>
    <col min="7941" max="7941" width="13.7109375" style="1" customWidth="1"/>
    <col min="7942" max="7942" width="14.85546875" style="1" customWidth="1"/>
    <col min="7943" max="7943" width="19.5703125" style="1" customWidth="1"/>
    <col min="7944" max="7944" width="13.7109375" style="1" customWidth="1"/>
    <col min="7945" max="7945" width="14.7109375" style="1" customWidth="1"/>
    <col min="7946" max="7947" width="14.140625" style="1" customWidth="1"/>
    <col min="7948" max="7948" width="15.140625" style="1" customWidth="1"/>
    <col min="7949" max="7949" width="21.5703125" style="1" customWidth="1"/>
    <col min="7950" max="8191" width="9.140625" style="1"/>
    <col min="8192" max="8192" width="6.5703125" style="1" customWidth="1"/>
    <col min="8193" max="8193" width="35.28515625" style="1" customWidth="1"/>
    <col min="8194" max="8194" width="14" style="1" customWidth="1"/>
    <col min="8195" max="8195" width="11.42578125" style="1" customWidth="1"/>
    <col min="8196" max="8196" width="21.7109375" style="1" customWidth="1"/>
    <col min="8197" max="8197" width="13.7109375" style="1" customWidth="1"/>
    <col min="8198" max="8198" width="14.85546875" style="1" customWidth="1"/>
    <col min="8199" max="8199" width="19.5703125" style="1" customWidth="1"/>
    <col min="8200" max="8200" width="13.7109375" style="1" customWidth="1"/>
    <col min="8201" max="8201" width="14.7109375" style="1" customWidth="1"/>
    <col min="8202" max="8203" width="14.140625" style="1" customWidth="1"/>
    <col min="8204" max="8204" width="15.140625" style="1" customWidth="1"/>
    <col min="8205" max="8205" width="21.5703125" style="1" customWidth="1"/>
    <col min="8206" max="8447" width="9.140625" style="1"/>
    <col min="8448" max="8448" width="6.5703125" style="1" customWidth="1"/>
    <col min="8449" max="8449" width="35.28515625" style="1" customWidth="1"/>
    <col min="8450" max="8450" width="14" style="1" customWidth="1"/>
    <col min="8451" max="8451" width="11.42578125" style="1" customWidth="1"/>
    <col min="8452" max="8452" width="21.7109375" style="1" customWidth="1"/>
    <col min="8453" max="8453" width="13.7109375" style="1" customWidth="1"/>
    <col min="8454" max="8454" width="14.85546875" style="1" customWidth="1"/>
    <col min="8455" max="8455" width="19.5703125" style="1" customWidth="1"/>
    <col min="8456" max="8456" width="13.7109375" style="1" customWidth="1"/>
    <col min="8457" max="8457" width="14.7109375" style="1" customWidth="1"/>
    <col min="8458" max="8459" width="14.140625" style="1" customWidth="1"/>
    <col min="8460" max="8460" width="15.140625" style="1" customWidth="1"/>
    <col min="8461" max="8461" width="21.5703125" style="1" customWidth="1"/>
    <col min="8462" max="8703" width="9.140625" style="1"/>
    <col min="8704" max="8704" width="6.5703125" style="1" customWidth="1"/>
    <col min="8705" max="8705" width="35.28515625" style="1" customWidth="1"/>
    <col min="8706" max="8706" width="14" style="1" customWidth="1"/>
    <col min="8707" max="8707" width="11.42578125" style="1" customWidth="1"/>
    <col min="8708" max="8708" width="21.7109375" style="1" customWidth="1"/>
    <col min="8709" max="8709" width="13.7109375" style="1" customWidth="1"/>
    <col min="8710" max="8710" width="14.85546875" style="1" customWidth="1"/>
    <col min="8711" max="8711" width="19.5703125" style="1" customWidth="1"/>
    <col min="8712" max="8712" width="13.7109375" style="1" customWidth="1"/>
    <col min="8713" max="8713" width="14.7109375" style="1" customWidth="1"/>
    <col min="8714" max="8715" width="14.140625" style="1" customWidth="1"/>
    <col min="8716" max="8716" width="15.140625" style="1" customWidth="1"/>
    <col min="8717" max="8717" width="21.5703125" style="1" customWidth="1"/>
    <col min="8718" max="8959" width="9.140625" style="1"/>
    <col min="8960" max="8960" width="6.5703125" style="1" customWidth="1"/>
    <col min="8961" max="8961" width="35.28515625" style="1" customWidth="1"/>
    <col min="8962" max="8962" width="14" style="1" customWidth="1"/>
    <col min="8963" max="8963" width="11.42578125" style="1" customWidth="1"/>
    <col min="8964" max="8964" width="21.7109375" style="1" customWidth="1"/>
    <col min="8965" max="8965" width="13.7109375" style="1" customWidth="1"/>
    <col min="8966" max="8966" width="14.85546875" style="1" customWidth="1"/>
    <col min="8967" max="8967" width="19.5703125" style="1" customWidth="1"/>
    <col min="8968" max="8968" width="13.7109375" style="1" customWidth="1"/>
    <col min="8969" max="8969" width="14.7109375" style="1" customWidth="1"/>
    <col min="8970" max="8971" width="14.140625" style="1" customWidth="1"/>
    <col min="8972" max="8972" width="15.140625" style="1" customWidth="1"/>
    <col min="8973" max="8973" width="21.5703125" style="1" customWidth="1"/>
    <col min="8974" max="9215" width="9.140625" style="1"/>
    <col min="9216" max="9216" width="6.5703125" style="1" customWidth="1"/>
    <col min="9217" max="9217" width="35.28515625" style="1" customWidth="1"/>
    <col min="9218" max="9218" width="14" style="1" customWidth="1"/>
    <col min="9219" max="9219" width="11.42578125" style="1" customWidth="1"/>
    <col min="9220" max="9220" width="21.7109375" style="1" customWidth="1"/>
    <col min="9221" max="9221" width="13.7109375" style="1" customWidth="1"/>
    <col min="9222" max="9222" width="14.85546875" style="1" customWidth="1"/>
    <col min="9223" max="9223" width="19.5703125" style="1" customWidth="1"/>
    <col min="9224" max="9224" width="13.7109375" style="1" customWidth="1"/>
    <col min="9225" max="9225" width="14.7109375" style="1" customWidth="1"/>
    <col min="9226" max="9227" width="14.140625" style="1" customWidth="1"/>
    <col min="9228" max="9228" width="15.140625" style="1" customWidth="1"/>
    <col min="9229" max="9229" width="21.5703125" style="1" customWidth="1"/>
    <col min="9230" max="9471" width="9.140625" style="1"/>
    <col min="9472" max="9472" width="6.5703125" style="1" customWidth="1"/>
    <col min="9473" max="9473" width="35.28515625" style="1" customWidth="1"/>
    <col min="9474" max="9474" width="14" style="1" customWidth="1"/>
    <col min="9475" max="9475" width="11.42578125" style="1" customWidth="1"/>
    <col min="9476" max="9476" width="21.7109375" style="1" customWidth="1"/>
    <col min="9477" max="9477" width="13.7109375" style="1" customWidth="1"/>
    <col min="9478" max="9478" width="14.85546875" style="1" customWidth="1"/>
    <col min="9479" max="9479" width="19.5703125" style="1" customWidth="1"/>
    <col min="9480" max="9480" width="13.7109375" style="1" customWidth="1"/>
    <col min="9481" max="9481" width="14.7109375" style="1" customWidth="1"/>
    <col min="9482" max="9483" width="14.140625" style="1" customWidth="1"/>
    <col min="9484" max="9484" width="15.140625" style="1" customWidth="1"/>
    <col min="9485" max="9485" width="21.5703125" style="1" customWidth="1"/>
    <col min="9486" max="9727" width="9.140625" style="1"/>
    <col min="9728" max="9728" width="6.5703125" style="1" customWidth="1"/>
    <col min="9729" max="9729" width="35.28515625" style="1" customWidth="1"/>
    <col min="9730" max="9730" width="14" style="1" customWidth="1"/>
    <col min="9731" max="9731" width="11.42578125" style="1" customWidth="1"/>
    <col min="9732" max="9732" width="21.7109375" style="1" customWidth="1"/>
    <col min="9733" max="9733" width="13.7109375" style="1" customWidth="1"/>
    <col min="9734" max="9734" width="14.85546875" style="1" customWidth="1"/>
    <col min="9735" max="9735" width="19.5703125" style="1" customWidth="1"/>
    <col min="9736" max="9736" width="13.7109375" style="1" customWidth="1"/>
    <col min="9737" max="9737" width="14.7109375" style="1" customWidth="1"/>
    <col min="9738" max="9739" width="14.140625" style="1" customWidth="1"/>
    <col min="9740" max="9740" width="15.140625" style="1" customWidth="1"/>
    <col min="9741" max="9741" width="21.5703125" style="1" customWidth="1"/>
    <col min="9742" max="9983" width="9.140625" style="1"/>
    <col min="9984" max="9984" width="6.5703125" style="1" customWidth="1"/>
    <col min="9985" max="9985" width="35.28515625" style="1" customWidth="1"/>
    <col min="9986" max="9986" width="14" style="1" customWidth="1"/>
    <col min="9987" max="9987" width="11.42578125" style="1" customWidth="1"/>
    <col min="9988" max="9988" width="21.7109375" style="1" customWidth="1"/>
    <col min="9989" max="9989" width="13.7109375" style="1" customWidth="1"/>
    <col min="9990" max="9990" width="14.85546875" style="1" customWidth="1"/>
    <col min="9991" max="9991" width="19.5703125" style="1" customWidth="1"/>
    <col min="9992" max="9992" width="13.7109375" style="1" customWidth="1"/>
    <col min="9993" max="9993" width="14.7109375" style="1" customWidth="1"/>
    <col min="9994" max="9995" width="14.140625" style="1" customWidth="1"/>
    <col min="9996" max="9996" width="15.140625" style="1" customWidth="1"/>
    <col min="9997" max="9997" width="21.5703125" style="1" customWidth="1"/>
    <col min="9998" max="10239" width="9.140625" style="1"/>
    <col min="10240" max="10240" width="6.5703125" style="1" customWidth="1"/>
    <col min="10241" max="10241" width="35.28515625" style="1" customWidth="1"/>
    <col min="10242" max="10242" width="14" style="1" customWidth="1"/>
    <col min="10243" max="10243" width="11.42578125" style="1" customWidth="1"/>
    <col min="10244" max="10244" width="21.7109375" style="1" customWidth="1"/>
    <col min="10245" max="10245" width="13.7109375" style="1" customWidth="1"/>
    <col min="10246" max="10246" width="14.85546875" style="1" customWidth="1"/>
    <col min="10247" max="10247" width="19.5703125" style="1" customWidth="1"/>
    <col min="10248" max="10248" width="13.7109375" style="1" customWidth="1"/>
    <col min="10249" max="10249" width="14.7109375" style="1" customWidth="1"/>
    <col min="10250" max="10251" width="14.140625" style="1" customWidth="1"/>
    <col min="10252" max="10252" width="15.140625" style="1" customWidth="1"/>
    <col min="10253" max="10253" width="21.5703125" style="1" customWidth="1"/>
    <col min="10254" max="10495" width="9.140625" style="1"/>
    <col min="10496" max="10496" width="6.5703125" style="1" customWidth="1"/>
    <col min="10497" max="10497" width="35.28515625" style="1" customWidth="1"/>
    <col min="10498" max="10498" width="14" style="1" customWidth="1"/>
    <col min="10499" max="10499" width="11.42578125" style="1" customWidth="1"/>
    <col min="10500" max="10500" width="21.7109375" style="1" customWidth="1"/>
    <col min="10501" max="10501" width="13.7109375" style="1" customWidth="1"/>
    <col min="10502" max="10502" width="14.85546875" style="1" customWidth="1"/>
    <col min="10503" max="10503" width="19.5703125" style="1" customWidth="1"/>
    <col min="10504" max="10504" width="13.7109375" style="1" customWidth="1"/>
    <col min="10505" max="10505" width="14.7109375" style="1" customWidth="1"/>
    <col min="10506" max="10507" width="14.140625" style="1" customWidth="1"/>
    <col min="10508" max="10508" width="15.140625" style="1" customWidth="1"/>
    <col min="10509" max="10509" width="21.5703125" style="1" customWidth="1"/>
    <col min="10510" max="10751" width="9.140625" style="1"/>
    <col min="10752" max="10752" width="6.5703125" style="1" customWidth="1"/>
    <col min="10753" max="10753" width="35.28515625" style="1" customWidth="1"/>
    <col min="10754" max="10754" width="14" style="1" customWidth="1"/>
    <col min="10755" max="10755" width="11.42578125" style="1" customWidth="1"/>
    <col min="10756" max="10756" width="21.7109375" style="1" customWidth="1"/>
    <col min="10757" max="10757" width="13.7109375" style="1" customWidth="1"/>
    <col min="10758" max="10758" width="14.85546875" style="1" customWidth="1"/>
    <col min="10759" max="10759" width="19.5703125" style="1" customWidth="1"/>
    <col min="10760" max="10760" width="13.7109375" style="1" customWidth="1"/>
    <col min="10761" max="10761" width="14.7109375" style="1" customWidth="1"/>
    <col min="10762" max="10763" width="14.140625" style="1" customWidth="1"/>
    <col min="10764" max="10764" width="15.140625" style="1" customWidth="1"/>
    <col min="10765" max="10765" width="21.5703125" style="1" customWidth="1"/>
    <col min="10766" max="11007" width="9.140625" style="1"/>
    <col min="11008" max="11008" width="6.5703125" style="1" customWidth="1"/>
    <col min="11009" max="11009" width="35.28515625" style="1" customWidth="1"/>
    <col min="11010" max="11010" width="14" style="1" customWidth="1"/>
    <col min="11011" max="11011" width="11.42578125" style="1" customWidth="1"/>
    <col min="11012" max="11012" width="21.7109375" style="1" customWidth="1"/>
    <col min="11013" max="11013" width="13.7109375" style="1" customWidth="1"/>
    <col min="11014" max="11014" width="14.85546875" style="1" customWidth="1"/>
    <col min="11015" max="11015" width="19.5703125" style="1" customWidth="1"/>
    <col min="11016" max="11016" width="13.7109375" style="1" customWidth="1"/>
    <col min="11017" max="11017" width="14.7109375" style="1" customWidth="1"/>
    <col min="11018" max="11019" width="14.140625" style="1" customWidth="1"/>
    <col min="11020" max="11020" width="15.140625" style="1" customWidth="1"/>
    <col min="11021" max="11021" width="21.5703125" style="1" customWidth="1"/>
    <col min="11022" max="11263" width="9.140625" style="1"/>
    <col min="11264" max="11264" width="6.5703125" style="1" customWidth="1"/>
    <col min="11265" max="11265" width="35.28515625" style="1" customWidth="1"/>
    <col min="11266" max="11266" width="14" style="1" customWidth="1"/>
    <col min="11267" max="11267" width="11.42578125" style="1" customWidth="1"/>
    <col min="11268" max="11268" width="21.7109375" style="1" customWidth="1"/>
    <col min="11269" max="11269" width="13.7109375" style="1" customWidth="1"/>
    <col min="11270" max="11270" width="14.85546875" style="1" customWidth="1"/>
    <col min="11271" max="11271" width="19.5703125" style="1" customWidth="1"/>
    <col min="11272" max="11272" width="13.7109375" style="1" customWidth="1"/>
    <col min="11273" max="11273" width="14.7109375" style="1" customWidth="1"/>
    <col min="11274" max="11275" width="14.140625" style="1" customWidth="1"/>
    <col min="11276" max="11276" width="15.140625" style="1" customWidth="1"/>
    <col min="11277" max="11277" width="21.5703125" style="1" customWidth="1"/>
    <col min="11278" max="11519" width="9.140625" style="1"/>
    <col min="11520" max="11520" width="6.5703125" style="1" customWidth="1"/>
    <col min="11521" max="11521" width="35.28515625" style="1" customWidth="1"/>
    <col min="11522" max="11522" width="14" style="1" customWidth="1"/>
    <col min="11523" max="11523" width="11.42578125" style="1" customWidth="1"/>
    <col min="11524" max="11524" width="21.7109375" style="1" customWidth="1"/>
    <col min="11525" max="11525" width="13.7109375" style="1" customWidth="1"/>
    <col min="11526" max="11526" width="14.85546875" style="1" customWidth="1"/>
    <col min="11527" max="11527" width="19.5703125" style="1" customWidth="1"/>
    <col min="11528" max="11528" width="13.7109375" style="1" customWidth="1"/>
    <col min="11529" max="11529" width="14.7109375" style="1" customWidth="1"/>
    <col min="11530" max="11531" width="14.140625" style="1" customWidth="1"/>
    <col min="11532" max="11532" width="15.140625" style="1" customWidth="1"/>
    <col min="11533" max="11533" width="21.5703125" style="1" customWidth="1"/>
    <col min="11534" max="11775" width="9.140625" style="1"/>
    <col min="11776" max="11776" width="6.5703125" style="1" customWidth="1"/>
    <col min="11777" max="11777" width="35.28515625" style="1" customWidth="1"/>
    <col min="11778" max="11778" width="14" style="1" customWidth="1"/>
    <col min="11779" max="11779" width="11.42578125" style="1" customWidth="1"/>
    <col min="11780" max="11780" width="21.7109375" style="1" customWidth="1"/>
    <col min="11781" max="11781" width="13.7109375" style="1" customWidth="1"/>
    <col min="11782" max="11782" width="14.85546875" style="1" customWidth="1"/>
    <col min="11783" max="11783" width="19.5703125" style="1" customWidth="1"/>
    <col min="11784" max="11784" width="13.7109375" style="1" customWidth="1"/>
    <col min="11785" max="11785" width="14.7109375" style="1" customWidth="1"/>
    <col min="11786" max="11787" width="14.140625" style="1" customWidth="1"/>
    <col min="11788" max="11788" width="15.140625" style="1" customWidth="1"/>
    <col min="11789" max="11789" width="21.5703125" style="1" customWidth="1"/>
    <col min="11790" max="12031" width="9.140625" style="1"/>
    <col min="12032" max="12032" width="6.5703125" style="1" customWidth="1"/>
    <col min="12033" max="12033" width="35.28515625" style="1" customWidth="1"/>
    <col min="12034" max="12034" width="14" style="1" customWidth="1"/>
    <col min="12035" max="12035" width="11.42578125" style="1" customWidth="1"/>
    <col min="12036" max="12036" width="21.7109375" style="1" customWidth="1"/>
    <col min="12037" max="12037" width="13.7109375" style="1" customWidth="1"/>
    <col min="12038" max="12038" width="14.85546875" style="1" customWidth="1"/>
    <col min="12039" max="12039" width="19.5703125" style="1" customWidth="1"/>
    <col min="12040" max="12040" width="13.7109375" style="1" customWidth="1"/>
    <col min="12041" max="12041" width="14.7109375" style="1" customWidth="1"/>
    <col min="12042" max="12043" width="14.140625" style="1" customWidth="1"/>
    <col min="12044" max="12044" width="15.140625" style="1" customWidth="1"/>
    <col min="12045" max="12045" width="21.5703125" style="1" customWidth="1"/>
    <col min="12046" max="12287" width="9.140625" style="1"/>
    <col min="12288" max="12288" width="6.5703125" style="1" customWidth="1"/>
    <col min="12289" max="12289" width="35.28515625" style="1" customWidth="1"/>
    <col min="12290" max="12290" width="14" style="1" customWidth="1"/>
    <col min="12291" max="12291" width="11.42578125" style="1" customWidth="1"/>
    <col min="12292" max="12292" width="21.7109375" style="1" customWidth="1"/>
    <col min="12293" max="12293" width="13.7109375" style="1" customWidth="1"/>
    <col min="12294" max="12294" width="14.85546875" style="1" customWidth="1"/>
    <col min="12295" max="12295" width="19.5703125" style="1" customWidth="1"/>
    <col min="12296" max="12296" width="13.7109375" style="1" customWidth="1"/>
    <col min="12297" max="12297" width="14.7109375" style="1" customWidth="1"/>
    <col min="12298" max="12299" width="14.140625" style="1" customWidth="1"/>
    <col min="12300" max="12300" width="15.140625" style="1" customWidth="1"/>
    <col min="12301" max="12301" width="21.5703125" style="1" customWidth="1"/>
    <col min="12302" max="12543" width="9.140625" style="1"/>
    <col min="12544" max="12544" width="6.5703125" style="1" customWidth="1"/>
    <col min="12545" max="12545" width="35.28515625" style="1" customWidth="1"/>
    <col min="12546" max="12546" width="14" style="1" customWidth="1"/>
    <col min="12547" max="12547" width="11.42578125" style="1" customWidth="1"/>
    <col min="12548" max="12548" width="21.7109375" style="1" customWidth="1"/>
    <col min="12549" max="12549" width="13.7109375" style="1" customWidth="1"/>
    <col min="12550" max="12550" width="14.85546875" style="1" customWidth="1"/>
    <col min="12551" max="12551" width="19.5703125" style="1" customWidth="1"/>
    <col min="12552" max="12552" width="13.7109375" style="1" customWidth="1"/>
    <col min="12553" max="12553" width="14.7109375" style="1" customWidth="1"/>
    <col min="12554" max="12555" width="14.140625" style="1" customWidth="1"/>
    <col min="12556" max="12556" width="15.140625" style="1" customWidth="1"/>
    <col min="12557" max="12557" width="21.5703125" style="1" customWidth="1"/>
    <col min="12558" max="12799" width="9.140625" style="1"/>
    <col min="12800" max="12800" width="6.5703125" style="1" customWidth="1"/>
    <col min="12801" max="12801" width="35.28515625" style="1" customWidth="1"/>
    <col min="12802" max="12802" width="14" style="1" customWidth="1"/>
    <col min="12803" max="12803" width="11.42578125" style="1" customWidth="1"/>
    <col min="12804" max="12804" width="21.7109375" style="1" customWidth="1"/>
    <col min="12805" max="12805" width="13.7109375" style="1" customWidth="1"/>
    <col min="12806" max="12806" width="14.85546875" style="1" customWidth="1"/>
    <col min="12807" max="12807" width="19.5703125" style="1" customWidth="1"/>
    <col min="12808" max="12808" width="13.7109375" style="1" customWidth="1"/>
    <col min="12809" max="12809" width="14.7109375" style="1" customWidth="1"/>
    <col min="12810" max="12811" width="14.140625" style="1" customWidth="1"/>
    <col min="12812" max="12812" width="15.140625" style="1" customWidth="1"/>
    <col min="12813" max="12813" width="21.5703125" style="1" customWidth="1"/>
    <col min="12814" max="13055" width="9.140625" style="1"/>
    <col min="13056" max="13056" width="6.5703125" style="1" customWidth="1"/>
    <col min="13057" max="13057" width="35.28515625" style="1" customWidth="1"/>
    <col min="13058" max="13058" width="14" style="1" customWidth="1"/>
    <col min="13059" max="13059" width="11.42578125" style="1" customWidth="1"/>
    <col min="13060" max="13060" width="21.7109375" style="1" customWidth="1"/>
    <col min="13061" max="13061" width="13.7109375" style="1" customWidth="1"/>
    <col min="13062" max="13062" width="14.85546875" style="1" customWidth="1"/>
    <col min="13063" max="13063" width="19.5703125" style="1" customWidth="1"/>
    <col min="13064" max="13064" width="13.7109375" style="1" customWidth="1"/>
    <col min="13065" max="13065" width="14.7109375" style="1" customWidth="1"/>
    <col min="13066" max="13067" width="14.140625" style="1" customWidth="1"/>
    <col min="13068" max="13068" width="15.140625" style="1" customWidth="1"/>
    <col min="13069" max="13069" width="21.5703125" style="1" customWidth="1"/>
    <col min="13070" max="13311" width="9.140625" style="1"/>
    <col min="13312" max="13312" width="6.5703125" style="1" customWidth="1"/>
    <col min="13313" max="13313" width="35.28515625" style="1" customWidth="1"/>
    <col min="13314" max="13314" width="14" style="1" customWidth="1"/>
    <col min="13315" max="13315" width="11.42578125" style="1" customWidth="1"/>
    <col min="13316" max="13316" width="21.7109375" style="1" customWidth="1"/>
    <col min="13317" max="13317" width="13.7109375" style="1" customWidth="1"/>
    <col min="13318" max="13318" width="14.85546875" style="1" customWidth="1"/>
    <col min="13319" max="13319" width="19.5703125" style="1" customWidth="1"/>
    <col min="13320" max="13320" width="13.7109375" style="1" customWidth="1"/>
    <col min="13321" max="13321" width="14.7109375" style="1" customWidth="1"/>
    <col min="13322" max="13323" width="14.140625" style="1" customWidth="1"/>
    <col min="13324" max="13324" width="15.140625" style="1" customWidth="1"/>
    <col min="13325" max="13325" width="21.5703125" style="1" customWidth="1"/>
    <col min="13326" max="13567" width="9.140625" style="1"/>
    <col min="13568" max="13568" width="6.5703125" style="1" customWidth="1"/>
    <col min="13569" max="13569" width="35.28515625" style="1" customWidth="1"/>
    <col min="13570" max="13570" width="14" style="1" customWidth="1"/>
    <col min="13571" max="13571" width="11.42578125" style="1" customWidth="1"/>
    <col min="13572" max="13572" width="21.7109375" style="1" customWidth="1"/>
    <col min="13573" max="13573" width="13.7109375" style="1" customWidth="1"/>
    <col min="13574" max="13574" width="14.85546875" style="1" customWidth="1"/>
    <col min="13575" max="13575" width="19.5703125" style="1" customWidth="1"/>
    <col min="13576" max="13576" width="13.7109375" style="1" customWidth="1"/>
    <col min="13577" max="13577" width="14.7109375" style="1" customWidth="1"/>
    <col min="13578" max="13579" width="14.140625" style="1" customWidth="1"/>
    <col min="13580" max="13580" width="15.140625" style="1" customWidth="1"/>
    <col min="13581" max="13581" width="21.5703125" style="1" customWidth="1"/>
    <col min="13582" max="13823" width="9.140625" style="1"/>
    <col min="13824" max="13824" width="6.5703125" style="1" customWidth="1"/>
    <col min="13825" max="13825" width="35.28515625" style="1" customWidth="1"/>
    <col min="13826" max="13826" width="14" style="1" customWidth="1"/>
    <col min="13827" max="13827" width="11.42578125" style="1" customWidth="1"/>
    <col min="13828" max="13828" width="21.7109375" style="1" customWidth="1"/>
    <col min="13829" max="13829" width="13.7109375" style="1" customWidth="1"/>
    <col min="13830" max="13830" width="14.85546875" style="1" customWidth="1"/>
    <col min="13831" max="13831" width="19.5703125" style="1" customWidth="1"/>
    <col min="13832" max="13832" width="13.7109375" style="1" customWidth="1"/>
    <col min="13833" max="13833" width="14.7109375" style="1" customWidth="1"/>
    <col min="13834" max="13835" width="14.140625" style="1" customWidth="1"/>
    <col min="13836" max="13836" width="15.140625" style="1" customWidth="1"/>
    <col min="13837" max="13837" width="21.5703125" style="1" customWidth="1"/>
    <col min="13838" max="14079" width="9.140625" style="1"/>
    <col min="14080" max="14080" width="6.5703125" style="1" customWidth="1"/>
    <col min="14081" max="14081" width="35.28515625" style="1" customWidth="1"/>
    <col min="14082" max="14082" width="14" style="1" customWidth="1"/>
    <col min="14083" max="14083" width="11.42578125" style="1" customWidth="1"/>
    <col min="14084" max="14084" width="21.7109375" style="1" customWidth="1"/>
    <col min="14085" max="14085" width="13.7109375" style="1" customWidth="1"/>
    <col min="14086" max="14086" width="14.85546875" style="1" customWidth="1"/>
    <col min="14087" max="14087" width="19.5703125" style="1" customWidth="1"/>
    <col min="14088" max="14088" width="13.7109375" style="1" customWidth="1"/>
    <col min="14089" max="14089" width="14.7109375" style="1" customWidth="1"/>
    <col min="14090" max="14091" width="14.140625" style="1" customWidth="1"/>
    <col min="14092" max="14092" width="15.140625" style="1" customWidth="1"/>
    <col min="14093" max="14093" width="21.5703125" style="1" customWidth="1"/>
    <col min="14094" max="14335" width="9.140625" style="1"/>
    <col min="14336" max="14336" width="6.5703125" style="1" customWidth="1"/>
    <col min="14337" max="14337" width="35.28515625" style="1" customWidth="1"/>
    <col min="14338" max="14338" width="14" style="1" customWidth="1"/>
    <col min="14339" max="14339" width="11.42578125" style="1" customWidth="1"/>
    <col min="14340" max="14340" width="21.7109375" style="1" customWidth="1"/>
    <col min="14341" max="14341" width="13.7109375" style="1" customWidth="1"/>
    <col min="14342" max="14342" width="14.85546875" style="1" customWidth="1"/>
    <col min="14343" max="14343" width="19.5703125" style="1" customWidth="1"/>
    <col min="14344" max="14344" width="13.7109375" style="1" customWidth="1"/>
    <col min="14345" max="14345" width="14.7109375" style="1" customWidth="1"/>
    <col min="14346" max="14347" width="14.140625" style="1" customWidth="1"/>
    <col min="14348" max="14348" width="15.140625" style="1" customWidth="1"/>
    <col min="14349" max="14349" width="21.5703125" style="1" customWidth="1"/>
    <col min="14350" max="14591" width="9.140625" style="1"/>
    <col min="14592" max="14592" width="6.5703125" style="1" customWidth="1"/>
    <col min="14593" max="14593" width="35.28515625" style="1" customWidth="1"/>
    <col min="14594" max="14594" width="14" style="1" customWidth="1"/>
    <col min="14595" max="14595" width="11.42578125" style="1" customWidth="1"/>
    <col min="14596" max="14596" width="21.7109375" style="1" customWidth="1"/>
    <col min="14597" max="14597" width="13.7109375" style="1" customWidth="1"/>
    <col min="14598" max="14598" width="14.85546875" style="1" customWidth="1"/>
    <col min="14599" max="14599" width="19.5703125" style="1" customWidth="1"/>
    <col min="14600" max="14600" width="13.7109375" style="1" customWidth="1"/>
    <col min="14601" max="14601" width="14.7109375" style="1" customWidth="1"/>
    <col min="14602" max="14603" width="14.140625" style="1" customWidth="1"/>
    <col min="14604" max="14604" width="15.140625" style="1" customWidth="1"/>
    <col min="14605" max="14605" width="21.5703125" style="1" customWidth="1"/>
    <col min="14606" max="14847" width="9.140625" style="1"/>
    <col min="14848" max="14848" width="6.5703125" style="1" customWidth="1"/>
    <col min="14849" max="14849" width="35.28515625" style="1" customWidth="1"/>
    <col min="14850" max="14850" width="14" style="1" customWidth="1"/>
    <col min="14851" max="14851" width="11.42578125" style="1" customWidth="1"/>
    <col min="14852" max="14852" width="21.7109375" style="1" customWidth="1"/>
    <col min="14853" max="14853" width="13.7109375" style="1" customWidth="1"/>
    <col min="14854" max="14854" width="14.85546875" style="1" customWidth="1"/>
    <col min="14855" max="14855" width="19.5703125" style="1" customWidth="1"/>
    <col min="14856" max="14856" width="13.7109375" style="1" customWidth="1"/>
    <col min="14857" max="14857" width="14.7109375" style="1" customWidth="1"/>
    <col min="14858" max="14859" width="14.140625" style="1" customWidth="1"/>
    <col min="14860" max="14860" width="15.140625" style="1" customWidth="1"/>
    <col min="14861" max="14861" width="21.5703125" style="1" customWidth="1"/>
    <col min="14862" max="15103" width="9.140625" style="1"/>
    <col min="15104" max="15104" width="6.5703125" style="1" customWidth="1"/>
    <col min="15105" max="15105" width="35.28515625" style="1" customWidth="1"/>
    <col min="15106" max="15106" width="14" style="1" customWidth="1"/>
    <col min="15107" max="15107" width="11.42578125" style="1" customWidth="1"/>
    <col min="15108" max="15108" width="21.7109375" style="1" customWidth="1"/>
    <col min="15109" max="15109" width="13.7109375" style="1" customWidth="1"/>
    <col min="15110" max="15110" width="14.85546875" style="1" customWidth="1"/>
    <col min="15111" max="15111" width="19.5703125" style="1" customWidth="1"/>
    <col min="15112" max="15112" width="13.7109375" style="1" customWidth="1"/>
    <col min="15113" max="15113" width="14.7109375" style="1" customWidth="1"/>
    <col min="15114" max="15115" width="14.140625" style="1" customWidth="1"/>
    <col min="15116" max="15116" width="15.140625" style="1" customWidth="1"/>
    <col min="15117" max="15117" width="21.5703125" style="1" customWidth="1"/>
    <col min="15118" max="15359" width="9.140625" style="1"/>
    <col min="15360" max="15360" width="6.5703125" style="1" customWidth="1"/>
    <col min="15361" max="15361" width="35.28515625" style="1" customWidth="1"/>
    <col min="15362" max="15362" width="14" style="1" customWidth="1"/>
    <col min="15363" max="15363" width="11.42578125" style="1" customWidth="1"/>
    <col min="15364" max="15364" width="21.7109375" style="1" customWidth="1"/>
    <col min="15365" max="15365" width="13.7109375" style="1" customWidth="1"/>
    <col min="15366" max="15366" width="14.85546875" style="1" customWidth="1"/>
    <col min="15367" max="15367" width="19.5703125" style="1" customWidth="1"/>
    <col min="15368" max="15368" width="13.7109375" style="1" customWidth="1"/>
    <col min="15369" max="15369" width="14.7109375" style="1" customWidth="1"/>
    <col min="15370" max="15371" width="14.140625" style="1" customWidth="1"/>
    <col min="15372" max="15372" width="15.140625" style="1" customWidth="1"/>
    <col min="15373" max="15373" width="21.5703125" style="1" customWidth="1"/>
    <col min="15374" max="15615" width="9.140625" style="1"/>
    <col min="15616" max="15616" width="6.5703125" style="1" customWidth="1"/>
    <col min="15617" max="15617" width="35.28515625" style="1" customWidth="1"/>
    <col min="15618" max="15618" width="14" style="1" customWidth="1"/>
    <col min="15619" max="15619" width="11.42578125" style="1" customWidth="1"/>
    <col min="15620" max="15620" width="21.7109375" style="1" customWidth="1"/>
    <col min="15621" max="15621" width="13.7109375" style="1" customWidth="1"/>
    <col min="15622" max="15622" width="14.85546875" style="1" customWidth="1"/>
    <col min="15623" max="15623" width="19.5703125" style="1" customWidth="1"/>
    <col min="15624" max="15624" width="13.7109375" style="1" customWidth="1"/>
    <col min="15625" max="15625" width="14.7109375" style="1" customWidth="1"/>
    <col min="15626" max="15627" width="14.140625" style="1" customWidth="1"/>
    <col min="15628" max="15628" width="15.140625" style="1" customWidth="1"/>
    <col min="15629" max="15629" width="21.5703125" style="1" customWidth="1"/>
    <col min="15630" max="15871" width="9.140625" style="1"/>
    <col min="15872" max="15872" width="6.5703125" style="1" customWidth="1"/>
    <col min="15873" max="15873" width="35.28515625" style="1" customWidth="1"/>
    <col min="15874" max="15874" width="14" style="1" customWidth="1"/>
    <col min="15875" max="15875" width="11.42578125" style="1" customWidth="1"/>
    <col min="15876" max="15876" width="21.7109375" style="1" customWidth="1"/>
    <col min="15877" max="15877" width="13.7109375" style="1" customWidth="1"/>
    <col min="15878" max="15878" width="14.85546875" style="1" customWidth="1"/>
    <col min="15879" max="15879" width="19.5703125" style="1" customWidth="1"/>
    <col min="15880" max="15880" width="13.7109375" style="1" customWidth="1"/>
    <col min="15881" max="15881" width="14.7109375" style="1" customWidth="1"/>
    <col min="15882" max="15883" width="14.140625" style="1" customWidth="1"/>
    <col min="15884" max="15884" width="15.140625" style="1" customWidth="1"/>
    <col min="15885" max="15885" width="21.5703125" style="1" customWidth="1"/>
    <col min="15886" max="16127" width="9.140625" style="1"/>
    <col min="16128" max="16128" width="6.5703125" style="1" customWidth="1"/>
    <col min="16129" max="16129" width="35.28515625" style="1" customWidth="1"/>
    <col min="16130" max="16130" width="14" style="1" customWidth="1"/>
    <col min="16131" max="16131" width="11.42578125" style="1" customWidth="1"/>
    <col min="16132" max="16132" width="21.7109375" style="1" customWidth="1"/>
    <col min="16133" max="16133" width="13.7109375" style="1" customWidth="1"/>
    <col min="16134" max="16134" width="14.85546875" style="1" customWidth="1"/>
    <col min="16135" max="16135" width="19.5703125" style="1" customWidth="1"/>
    <col min="16136" max="16136" width="13.7109375" style="1" customWidth="1"/>
    <col min="16137" max="16137" width="14.7109375" style="1" customWidth="1"/>
    <col min="16138" max="16139" width="14.140625" style="1" customWidth="1"/>
    <col min="16140" max="16140" width="15.140625" style="1" customWidth="1"/>
    <col min="16141" max="16141" width="21.5703125" style="1" customWidth="1"/>
    <col min="16142" max="16384" width="9.140625" style="1"/>
  </cols>
  <sheetData>
    <row r="1" spans="1:14" ht="54" customHeight="1" x14ac:dyDescent="0.25">
      <c r="A1" s="145" t="str">
        <f>'МП Строительство'!A1:R1</f>
        <v>Отчет об использовании денежных средств в рамках исполнения мероприятий 
муниципальной программы "Строительство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годы"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</row>
    <row r="2" spans="1:14" ht="24" customHeight="1" x14ac:dyDescent="0.25">
      <c r="A2" s="145" t="s">
        <v>173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</row>
    <row r="3" spans="1:14" ht="24" customHeight="1" x14ac:dyDescent="0.25">
      <c r="A3" s="133" t="s">
        <v>10</v>
      </c>
      <c r="B3" s="133" t="s">
        <v>11</v>
      </c>
      <c r="C3" s="146" t="s">
        <v>12</v>
      </c>
      <c r="D3" s="147"/>
      <c r="E3" s="133" t="s">
        <v>13</v>
      </c>
      <c r="F3" s="133" t="s">
        <v>14</v>
      </c>
      <c r="G3" s="133" t="s">
        <v>15</v>
      </c>
      <c r="H3" s="133" t="s">
        <v>16</v>
      </c>
      <c r="I3" s="130" t="s">
        <v>25</v>
      </c>
      <c r="J3" s="130" t="s">
        <v>17</v>
      </c>
      <c r="K3" s="133" t="s">
        <v>18</v>
      </c>
      <c r="L3" s="133"/>
      <c r="M3" s="133"/>
    </row>
    <row r="4" spans="1:14" ht="15" customHeight="1" x14ac:dyDescent="0.25">
      <c r="A4" s="133"/>
      <c r="B4" s="133"/>
      <c r="C4" s="130" t="s">
        <v>19</v>
      </c>
      <c r="D4" s="130" t="s">
        <v>20</v>
      </c>
      <c r="E4" s="133"/>
      <c r="F4" s="133"/>
      <c r="G4" s="133"/>
      <c r="H4" s="133"/>
      <c r="I4" s="131"/>
      <c r="J4" s="131"/>
      <c r="K4" s="133" t="s">
        <v>21</v>
      </c>
      <c r="L4" s="130" t="s">
        <v>22</v>
      </c>
      <c r="M4" s="133" t="s">
        <v>23</v>
      </c>
    </row>
    <row r="5" spans="1:14" ht="31.5" customHeight="1" x14ac:dyDescent="0.25">
      <c r="A5" s="133"/>
      <c r="B5" s="133"/>
      <c r="C5" s="132"/>
      <c r="D5" s="132"/>
      <c r="E5" s="133"/>
      <c r="F5" s="133"/>
      <c r="G5" s="133"/>
      <c r="H5" s="133"/>
      <c r="I5" s="132"/>
      <c r="J5" s="132"/>
      <c r="K5" s="133"/>
      <c r="L5" s="132"/>
      <c r="M5" s="133"/>
    </row>
    <row r="6" spans="1:14" x14ac:dyDescent="0.25">
      <c r="A6" s="2">
        <v>1</v>
      </c>
      <c r="B6" s="2">
        <v>2</v>
      </c>
      <c r="C6" s="2">
        <f>B6+1</f>
        <v>3</v>
      </c>
      <c r="D6" s="2">
        <f t="shared" ref="D6:K6" si="0">C6+1</f>
        <v>4</v>
      </c>
      <c r="E6" s="2">
        <v>3</v>
      </c>
      <c r="F6" s="2">
        <f t="shared" si="0"/>
        <v>4</v>
      </c>
      <c r="G6" s="2">
        <f t="shared" si="0"/>
        <v>5</v>
      </c>
      <c r="H6" s="2">
        <f t="shared" si="0"/>
        <v>6</v>
      </c>
      <c r="I6" s="2">
        <f t="shared" si="0"/>
        <v>7</v>
      </c>
      <c r="J6" s="2">
        <f t="shared" si="0"/>
        <v>8</v>
      </c>
      <c r="K6" s="2">
        <f t="shared" si="0"/>
        <v>9</v>
      </c>
      <c r="L6" s="2">
        <v>10</v>
      </c>
      <c r="M6" s="2">
        <v>11</v>
      </c>
    </row>
    <row r="7" spans="1:14" s="8" customFormat="1" ht="55.5" customHeight="1" x14ac:dyDescent="0.25">
      <c r="A7" s="5">
        <v>1</v>
      </c>
      <c r="B7" s="41" t="str">
        <f>'МП Строительство'!B7</f>
        <v>Приобретение жилых помещений в п. Варнек МО «Юшарский сельсовет» Ненецкого автономного округа</v>
      </c>
      <c r="C7" s="40"/>
      <c r="D7" s="40"/>
      <c r="E7" s="80" t="s">
        <v>160</v>
      </c>
      <c r="F7" s="80" t="s">
        <v>161</v>
      </c>
      <c r="G7" s="27" t="s">
        <v>39</v>
      </c>
      <c r="H7" s="101">
        <v>44561</v>
      </c>
      <c r="I7" s="111">
        <f>51990680.8/1000</f>
        <v>51990.680799999995</v>
      </c>
      <c r="J7" s="112"/>
      <c r="K7" s="112">
        <f>49391.1</f>
        <v>49391.1</v>
      </c>
      <c r="L7" s="112"/>
      <c r="M7" s="112">
        <f>'МП Строительство'!M7</f>
        <v>0</v>
      </c>
    </row>
    <row r="8" spans="1:14" s="8" customFormat="1" ht="100.5" customHeight="1" x14ac:dyDescent="0.25">
      <c r="A8" s="5">
        <v>2</v>
      </c>
      <c r="B8" s="41" t="str">
        <f>'МП Строительство'!B8</f>
        <v>Приобретение жилых помещений в с. Коткино Сельского поселения "Коткинский сельсовет" ЗР НАО</v>
      </c>
      <c r="C8" s="42"/>
      <c r="D8" s="42"/>
      <c r="E8" s="80" t="s">
        <v>162</v>
      </c>
      <c r="F8" s="80" t="s">
        <v>163</v>
      </c>
      <c r="G8" s="27" t="s">
        <v>39</v>
      </c>
      <c r="H8" s="101">
        <v>44926</v>
      </c>
      <c r="I8" s="111">
        <v>8000</v>
      </c>
      <c r="J8" s="112"/>
      <c r="K8" s="112">
        <f t="shared" ref="K8:K16" si="1">M8</f>
        <v>8000</v>
      </c>
      <c r="L8" s="112"/>
      <c r="M8" s="112">
        <f>'МП Строительство'!M8</f>
        <v>8000</v>
      </c>
    </row>
    <row r="9" spans="1:14" s="8" customFormat="1" ht="53.25" customHeight="1" x14ac:dyDescent="0.25">
      <c r="A9" s="5">
        <v>3</v>
      </c>
      <c r="B9" s="41" t="str">
        <f>'МП Строительство'!B12</f>
        <v>Приобретение жилого дома в п. Нельмин-Нос Сельского поселения «Малоземельский сельсовет» ЗР НАО</v>
      </c>
      <c r="C9" s="42"/>
      <c r="D9" s="42"/>
      <c r="E9" s="80" t="s">
        <v>164</v>
      </c>
      <c r="F9" s="80" t="s">
        <v>165</v>
      </c>
      <c r="G9" s="27" t="s">
        <v>39</v>
      </c>
      <c r="H9" s="101">
        <v>44926</v>
      </c>
      <c r="I9" s="111">
        <v>8250</v>
      </c>
      <c r="J9" s="112"/>
      <c r="K9" s="112">
        <f t="shared" si="1"/>
        <v>8250</v>
      </c>
      <c r="L9" s="112"/>
      <c r="M9" s="112">
        <f>'МП Строительство'!M12</f>
        <v>8250</v>
      </c>
    </row>
    <row r="10" spans="1:14" s="8" customFormat="1" ht="51.75" customHeight="1" x14ac:dyDescent="0.25">
      <c r="A10" s="5">
        <v>4</v>
      </c>
      <c r="B10" s="41" t="str">
        <f>'МП Строительство'!B13</f>
        <v>Приобретение жилого дома в с. Несь Сельского поселения «Канинский сельсовет» ЗР НАО</v>
      </c>
      <c r="C10" s="42"/>
      <c r="D10" s="42"/>
      <c r="E10" s="80" t="s">
        <v>211</v>
      </c>
      <c r="F10" s="80" t="s">
        <v>212</v>
      </c>
      <c r="G10" s="27" t="s">
        <v>39</v>
      </c>
      <c r="H10" s="101">
        <v>44926</v>
      </c>
      <c r="I10" s="111">
        <v>2428</v>
      </c>
      <c r="J10" s="112"/>
      <c r="K10" s="112">
        <f t="shared" si="1"/>
        <v>2428</v>
      </c>
      <c r="L10" s="112"/>
      <c r="M10" s="112">
        <f>'МП Строительство'!M13</f>
        <v>2428</v>
      </c>
    </row>
    <row r="11" spans="1:14" s="8" customFormat="1" ht="68.25" customHeight="1" x14ac:dyDescent="0.25">
      <c r="A11" s="5">
        <v>5</v>
      </c>
      <c r="B11" s="12" t="s">
        <v>150</v>
      </c>
      <c r="C11" s="14"/>
      <c r="D11" s="14"/>
      <c r="E11" s="80" t="s">
        <v>151</v>
      </c>
      <c r="F11" s="22" t="s">
        <v>152</v>
      </c>
      <c r="G11" s="27" t="s">
        <v>39</v>
      </c>
      <c r="H11" s="102">
        <v>44834</v>
      </c>
      <c r="I11" s="46">
        <v>1462.7777599999999</v>
      </c>
      <c r="J11" s="25"/>
      <c r="K11" s="13">
        <f t="shared" si="1"/>
        <v>0</v>
      </c>
      <c r="L11" s="25"/>
      <c r="M11" s="13">
        <f>'МП Строительство'!K31</f>
        <v>0</v>
      </c>
    </row>
    <row r="12" spans="1:14" s="8" customFormat="1" ht="83.25" customHeight="1" x14ac:dyDescent="0.25">
      <c r="A12" s="5">
        <v>6</v>
      </c>
      <c r="B12" s="12" t="s">
        <v>88</v>
      </c>
      <c r="C12" s="14"/>
      <c r="D12" s="14"/>
      <c r="E12" s="23" t="s">
        <v>147</v>
      </c>
      <c r="F12" s="103" t="s">
        <v>148</v>
      </c>
      <c r="G12" s="27" t="s">
        <v>39</v>
      </c>
      <c r="H12" s="11" t="s">
        <v>149</v>
      </c>
      <c r="I12" s="39">
        <v>405.2</v>
      </c>
      <c r="J12" s="25"/>
      <c r="K12" s="13">
        <f t="shared" si="1"/>
        <v>405.2</v>
      </c>
      <c r="L12" s="25"/>
      <c r="M12" s="13">
        <f>'МП Строительство'!K21</f>
        <v>405.2</v>
      </c>
    </row>
    <row r="13" spans="1:14" s="8" customFormat="1" ht="88.5" customHeight="1" x14ac:dyDescent="0.25">
      <c r="A13" s="5">
        <v>7</v>
      </c>
      <c r="B13" s="12" t="s">
        <v>89</v>
      </c>
      <c r="C13" s="7"/>
      <c r="D13" s="7"/>
      <c r="E13" s="5" t="s">
        <v>147</v>
      </c>
      <c r="F13" s="5" t="s">
        <v>148</v>
      </c>
      <c r="G13" s="27" t="s">
        <v>39</v>
      </c>
      <c r="H13" s="11" t="s">
        <v>149</v>
      </c>
      <c r="I13" s="13">
        <v>408.8</v>
      </c>
      <c r="J13" s="25"/>
      <c r="K13" s="13">
        <f t="shared" si="1"/>
        <v>408.8</v>
      </c>
      <c r="L13" s="25"/>
      <c r="M13" s="13">
        <f>'МП Строительство'!K22</f>
        <v>408.8</v>
      </c>
      <c r="N13" s="26"/>
    </row>
    <row r="14" spans="1:14" s="8" customFormat="1" ht="70.5" customHeight="1" x14ac:dyDescent="0.25">
      <c r="A14" s="5">
        <v>8</v>
      </c>
      <c r="B14" s="43" t="s">
        <v>90</v>
      </c>
      <c r="C14" s="44"/>
      <c r="D14" s="44"/>
      <c r="E14" s="5" t="s">
        <v>213</v>
      </c>
      <c r="F14" s="50" t="s">
        <v>214</v>
      </c>
      <c r="G14" s="27" t="s">
        <v>39</v>
      </c>
      <c r="H14" s="51" t="s">
        <v>215</v>
      </c>
      <c r="I14" s="52">
        <v>3273.9</v>
      </c>
      <c r="J14" s="25"/>
      <c r="K14" s="13">
        <f t="shared" si="1"/>
        <v>3273.86</v>
      </c>
      <c r="L14" s="25"/>
      <c r="M14" s="13">
        <f>'МП Строительство'!M23</f>
        <v>3273.86</v>
      </c>
      <c r="N14" s="26"/>
    </row>
    <row r="15" spans="1:14" s="8" customFormat="1" ht="70.5" customHeight="1" x14ac:dyDescent="0.25">
      <c r="A15" s="5">
        <v>9</v>
      </c>
      <c r="B15" s="43" t="s">
        <v>91</v>
      </c>
      <c r="C15" s="44"/>
      <c r="D15" s="44"/>
      <c r="E15" s="5" t="s">
        <v>216</v>
      </c>
      <c r="F15" s="50" t="s">
        <v>214</v>
      </c>
      <c r="G15" s="27" t="s">
        <v>39</v>
      </c>
      <c r="H15" s="51" t="s">
        <v>215</v>
      </c>
      <c r="I15" s="52">
        <v>1791.8</v>
      </c>
      <c r="J15" s="25"/>
      <c r="K15" s="13">
        <f t="shared" si="1"/>
        <v>1791.8</v>
      </c>
      <c r="L15" s="25"/>
      <c r="M15" s="13">
        <f>'МП Строительство'!M24</f>
        <v>1791.8</v>
      </c>
      <c r="N15" s="26"/>
    </row>
    <row r="16" spans="1:14" s="8" customFormat="1" ht="45.75" customHeight="1" x14ac:dyDescent="0.25">
      <c r="A16" s="138">
        <v>10</v>
      </c>
      <c r="B16" s="134" t="s">
        <v>93</v>
      </c>
      <c r="C16" s="44"/>
      <c r="D16" s="44"/>
      <c r="E16" s="5" t="s">
        <v>217</v>
      </c>
      <c r="F16" s="138" t="s">
        <v>218</v>
      </c>
      <c r="G16" s="136" t="s">
        <v>39</v>
      </c>
      <c r="H16" s="51" t="s">
        <v>220</v>
      </c>
      <c r="I16" s="52">
        <v>1078.4000000000001</v>
      </c>
      <c r="J16" s="25"/>
      <c r="K16" s="140">
        <f t="shared" si="1"/>
        <v>1260.0999999999999</v>
      </c>
      <c r="L16" s="25"/>
      <c r="M16" s="140">
        <f>'МП Строительство'!M26</f>
        <v>1260.0999999999999</v>
      </c>
      <c r="N16" s="26"/>
    </row>
    <row r="17" spans="1:14" s="8" customFormat="1" ht="41.25" customHeight="1" x14ac:dyDescent="0.25">
      <c r="A17" s="139"/>
      <c r="B17" s="135"/>
      <c r="C17" s="44"/>
      <c r="D17" s="44"/>
      <c r="E17" s="5" t="s">
        <v>219</v>
      </c>
      <c r="F17" s="139"/>
      <c r="G17" s="137"/>
      <c r="H17" s="51" t="s">
        <v>221</v>
      </c>
      <c r="I17" s="52">
        <v>181.7</v>
      </c>
      <c r="J17" s="25"/>
      <c r="K17" s="141"/>
      <c r="L17" s="25"/>
      <c r="M17" s="141"/>
      <c r="N17" s="26"/>
    </row>
    <row r="18" spans="1:14" s="8" customFormat="1" ht="92.25" customHeight="1" x14ac:dyDescent="0.25">
      <c r="A18" s="54">
        <v>11</v>
      </c>
      <c r="B18" s="57" t="s">
        <v>94</v>
      </c>
      <c r="C18" s="55"/>
      <c r="D18" s="44"/>
      <c r="E18" s="58" t="s">
        <v>222</v>
      </c>
      <c r="F18" s="58" t="s">
        <v>225</v>
      </c>
      <c r="G18" s="27" t="s">
        <v>39</v>
      </c>
      <c r="H18" s="51" t="s">
        <v>220</v>
      </c>
      <c r="I18" s="52">
        <v>1488.4</v>
      </c>
      <c r="J18" s="25"/>
      <c r="K18" s="13">
        <f>M18</f>
        <v>1488.4</v>
      </c>
      <c r="L18" s="25"/>
      <c r="M18" s="53">
        <f>'МП Строительство'!M27</f>
        <v>1488.4</v>
      </c>
      <c r="N18" s="26"/>
    </row>
    <row r="19" spans="1:14" s="8" customFormat="1" ht="92.25" customHeight="1" x14ac:dyDescent="0.25">
      <c r="A19" s="54">
        <v>12</v>
      </c>
      <c r="B19" s="57" t="s">
        <v>95</v>
      </c>
      <c r="C19" s="55"/>
      <c r="D19" s="44"/>
      <c r="E19" s="58" t="s">
        <v>223</v>
      </c>
      <c r="F19" s="58" t="s">
        <v>225</v>
      </c>
      <c r="G19" s="27" t="s">
        <v>39</v>
      </c>
      <c r="H19" s="51" t="s">
        <v>220</v>
      </c>
      <c r="I19" s="52">
        <v>1488.4</v>
      </c>
      <c r="J19" s="25"/>
      <c r="K19" s="13">
        <f>M19</f>
        <v>1488.4</v>
      </c>
      <c r="L19" s="25"/>
      <c r="M19" s="53">
        <f>'МП Строительство'!M28</f>
        <v>1488.4</v>
      </c>
      <c r="N19" s="26"/>
    </row>
    <row r="20" spans="1:14" s="8" customFormat="1" ht="91.5" customHeight="1" x14ac:dyDescent="0.25">
      <c r="A20" s="54">
        <v>13</v>
      </c>
      <c r="B20" s="57" t="s">
        <v>96</v>
      </c>
      <c r="C20" s="55"/>
      <c r="D20" s="44"/>
      <c r="E20" s="58" t="s">
        <v>224</v>
      </c>
      <c r="F20" s="58" t="s">
        <v>225</v>
      </c>
      <c r="G20" s="27" t="s">
        <v>39</v>
      </c>
      <c r="H20" s="51" t="s">
        <v>220</v>
      </c>
      <c r="I20" s="52">
        <v>1488.4</v>
      </c>
      <c r="J20" s="25"/>
      <c r="K20" s="13">
        <f>M20</f>
        <v>1488.4</v>
      </c>
      <c r="L20" s="25"/>
      <c r="M20" s="53">
        <f>'МП Строительство'!M29</f>
        <v>1488.4</v>
      </c>
      <c r="N20" s="26"/>
    </row>
    <row r="21" spans="1:14" s="8" customFormat="1" ht="91.5" customHeight="1" x14ac:dyDescent="0.25">
      <c r="A21" s="54">
        <v>14</v>
      </c>
      <c r="B21" s="62" t="s">
        <v>100</v>
      </c>
      <c r="C21" s="7"/>
      <c r="D21" s="7"/>
      <c r="E21" s="58" t="s">
        <v>226</v>
      </c>
      <c r="F21" s="58" t="s">
        <v>227</v>
      </c>
      <c r="G21" s="27" t="s">
        <v>39</v>
      </c>
      <c r="H21" s="11" t="s">
        <v>228</v>
      </c>
      <c r="I21" s="13">
        <v>5224.3</v>
      </c>
      <c r="J21" s="25"/>
      <c r="K21" s="13">
        <f>M21</f>
        <v>0</v>
      </c>
      <c r="L21" s="25"/>
      <c r="M21" s="53">
        <f>'МП Строительство'!M33</f>
        <v>0</v>
      </c>
      <c r="N21" s="26"/>
    </row>
    <row r="22" spans="1:14" s="8" customFormat="1" ht="91.5" customHeight="1" x14ac:dyDescent="0.25">
      <c r="A22" s="54">
        <v>15</v>
      </c>
      <c r="B22" s="57" t="s">
        <v>103</v>
      </c>
      <c r="C22" s="61"/>
      <c r="D22" s="59"/>
      <c r="E22" s="22" t="s">
        <v>234</v>
      </c>
      <c r="F22" s="58" t="s">
        <v>229</v>
      </c>
      <c r="G22" s="27" t="s">
        <v>39</v>
      </c>
      <c r="H22" s="11" t="s">
        <v>230</v>
      </c>
      <c r="I22" s="13">
        <v>5578.3</v>
      </c>
      <c r="J22" s="25"/>
      <c r="K22" s="13">
        <f t="shared" ref="K22:K23" si="2">M22</f>
        <v>5578.32</v>
      </c>
      <c r="L22" s="25"/>
      <c r="M22" s="53">
        <f>'МП Строительство'!M36</f>
        <v>5578.32</v>
      </c>
      <c r="N22" s="26"/>
    </row>
    <row r="23" spans="1:14" s="8" customFormat="1" ht="91.5" customHeight="1" x14ac:dyDescent="0.25">
      <c r="A23" s="54">
        <v>16</v>
      </c>
      <c r="B23" s="63" t="s">
        <v>106</v>
      </c>
      <c r="C23" s="61"/>
      <c r="D23" s="59"/>
      <c r="E23" s="58" t="s">
        <v>231</v>
      </c>
      <c r="F23" s="58" t="s">
        <v>232</v>
      </c>
      <c r="G23" s="27" t="s">
        <v>39</v>
      </c>
      <c r="H23" s="11" t="s">
        <v>233</v>
      </c>
      <c r="I23" s="13">
        <v>1226</v>
      </c>
      <c r="J23" s="25"/>
      <c r="K23" s="13">
        <f t="shared" si="2"/>
        <v>1226.04</v>
      </c>
      <c r="L23" s="25"/>
      <c r="M23" s="53">
        <f>'МП Строительство'!M39</f>
        <v>1226.04</v>
      </c>
      <c r="N23" s="26"/>
    </row>
    <row r="24" spans="1:14" s="8" customFormat="1" ht="70.5" customHeight="1" x14ac:dyDescent="0.25">
      <c r="A24" s="5">
        <v>17</v>
      </c>
      <c r="B24" s="56" t="str">
        <f>'МП Строительство'!B43</f>
        <v>Ремонт комнаты № 1 жилого дома № 10 в д. Белушье Сельского поселения «Пешский сельсовет» ЗР НАО</v>
      </c>
      <c r="C24" s="59"/>
      <c r="D24" s="59"/>
      <c r="E24" s="104" t="s">
        <v>166</v>
      </c>
      <c r="F24" s="105" t="s">
        <v>167</v>
      </c>
      <c r="G24" s="60" t="s">
        <v>39</v>
      </c>
      <c r="H24" s="106">
        <v>44706</v>
      </c>
      <c r="I24" s="66">
        <v>294.10000000000002</v>
      </c>
      <c r="J24" s="65"/>
      <c r="K24" s="99">
        <f t="shared" ref="K24:K33" si="3">M24</f>
        <v>294.10000000000002</v>
      </c>
      <c r="L24" s="65"/>
      <c r="M24" s="52">
        <f>'МП Строительство'!M43</f>
        <v>294.10000000000002</v>
      </c>
      <c r="N24" s="26"/>
    </row>
    <row r="25" spans="1:14" s="8" customFormat="1" ht="70.5" customHeight="1" x14ac:dyDescent="0.25">
      <c r="A25" s="54">
        <v>18</v>
      </c>
      <c r="B25" s="57" t="s">
        <v>111</v>
      </c>
      <c r="C25" s="61"/>
      <c r="D25" s="59"/>
      <c r="E25" s="142" t="s">
        <v>235</v>
      </c>
      <c r="F25" s="148" t="s">
        <v>236</v>
      </c>
      <c r="G25" s="136" t="s">
        <v>39</v>
      </c>
      <c r="H25" s="152">
        <v>44895</v>
      </c>
      <c r="I25" s="155">
        <v>602.70000000000005</v>
      </c>
      <c r="J25" s="25"/>
      <c r="K25" s="13">
        <f t="shared" si="3"/>
        <v>0</v>
      </c>
      <c r="L25" s="25"/>
      <c r="M25" s="13">
        <f>'МП Строительство'!M44</f>
        <v>0</v>
      </c>
      <c r="N25" s="26"/>
    </row>
    <row r="26" spans="1:14" s="8" customFormat="1" ht="78.75" customHeight="1" x14ac:dyDescent="0.25">
      <c r="A26" s="54">
        <v>19</v>
      </c>
      <c r="B26" s="57" t="s">
        <v>112</v>
      </c>
      <c r="C26" s="61"/>
      <c r="D26" s="59"/>
      <c r="E26" s="143"/>
      <c r="F26" s="149"/>
      <c r="G26" s="151"/>
      <c r="H26" s="153"/>
      <c r="I26" s="156"/>
      <c r="J26" s="25"/>
      <c r="K26" s="13">
        <f t="shared" si="3"/>
        <v>0</v>
      </c>
      <c r="L26" s="25"/>
      <c r="M26" s="13">
        <f>'МП Строительство'!M45</f>
        <v>0</v>
      </c>
      <c r="N26" s="26"/>
    </row>
    <row r="27" spans="1:14" s="8" customFormat="1" ht="87" customHeight="1" x14ac:dyDescent="0.25">
      <c r="A27" s="54">
        <v>20</v>
      </c>
      <c r="B27" s="57" t="s">
        <v>113</v>
      </c>
      <c r="C27" s="61"/>
      <c r="D27" s="59"/>
      <c r="E27" s="144"/>
      <c r="F27" s="150"/>
      <c r="G27" s="137"/>
      <c r="H27" s="154"/>
      <c r="I27" s="157"/>
      <c r="J27" s="25"/>
      <c r="K27" s="13">
        <f t="shared" si="3"/>
        <v>0</v>
      </c>
      <c r="L27" s="25"/>
      <c r="M27" s="13">
        <f>'МП Строительство'!M46</f>
        <v>0</v>
      </c>
      <c r="N27" s="26"/>
    </row>
    <row r="28" spans="1:14" s="8" customFormat="1" ht="70.5" customHeight="1" x14ac:dyDescent="0.25">
      <c r="A28" s="54">
        <v>21</v>
      </c>
      <c r="B28" s="67" t="s">
        <v>154</v>
      </c>
      <c r="C28" s="61"/>
      <c r="D28" s="59"/>
      <c r="E28" s="107" t="s">
        <v>237</v>
      </c>
      <c r="F28" s="108" t="s">
        <v>238</v>
      </c>
      <c r="G28" s="45" t="s">
        <v>39</v>
      </c>
      <c r="H28" s="109">
        <v>44788</v>
      </c>
      <c r="I28" s="68">
        <v>510.2</v>
      </c>
      <c r="J28" s="25"/>
      <c r="K28" s="13">
        <f t="shared" si="3"/>
        <v>510.2</v>
      </c>
      <c r="L28" s="25"/>
      <c r="M28" s="13">
        <f>'МП Строительство'!M53</f>
        <v>510.2</v>
      </c>
      <c r="N28" s="26"/>
    </row>
    <row r="29" spans="1:14" s="8" customFormat="1" ht="70.5" customHeight="1" x14ac:dyDescent="0.25">
      <c r="A29" s="54">
        <v>22</v>
      </c>
      <c r="B29" s="67" t="s">
        <v>155</v>
      </c>
      <c r="C29" s="61"/>
      <c r="D29" s="59"/>
      <c r="E29" s="107" t="s">
        <v>239</v>
      </c>
      <c r="F29" s="108" t="s">
        <v>163</v>
      </c>
      <c r="G29" s="45" t="s">
        <v>39</v>
      </c>
      <c r="H29" s="109">
        <v>44790</v>
      </c>
      <c r="I29" s="68">
        <v>162.69999999999999</v>
      </c>
      <c r="J29" s="25"/>
      <c r="K29" s="13">
        <f t="shared" si="3"/>
        <v>162.69999999999999</v>
      </c>
      <c r="L29" s="25"/>
      <c r="M29" s="13">
        <f>'МП Строительство'!M54</f>
        <v>162.69999999999999</v>
      </c>
      <c r="N29" s="26"/>
    </row>
    <row r="30" spans="1:14" s="8" customFormat="1" ht="70.5" customHeight="1" x14ac:dyDescent="0.25">
      <c r="A30" s="54">
        <v>23</v>
      </c>
      <c r="B30" s="67" t="s">
        <v>130</v>
      </c>
      <c r="C30" s="61"/>
      <c r="D30" s="59"/>
      <c r="E30" s="107" t="s">
        <v>240</v>
      </c>
      <c r="F30" s="108" t="s">
        <v>167</v>
      </c>
      <c r="G30" s="45" t="s">
        <v>39</v>
      </c>
      <c r="H30" s="109">
        <v>44778</v>
      </c>
      <c r="I30" s="68">
        <v>275.7</v>
      </c>
      <c r="J30" s="25"/>
      <c r="K30" s="13">
        <f t="shared" si="3"/>
        <v>275.7</v>
      </c>
      <c r="L30" s="25"/>
      <c r="M30" s="13">
        <f>'МП Строительство'!M70</f>
        <v>275.7</v>
      </c>
      <c r="N30" s="26"/>
    </row>
    <row r="31" spans="1:14" s="8" customFormat="1" ht="70.5" customHeight="1" x14ac:dyDescent="0.25">
      <c r="A31" s="5">
        <v>24</v>
      </c>
      <c r="B31" s="64" t="s">
        <v>131</v>
      </c>
      <c r="C31" s="7"/>
      <c r="D31" s="7"/>
      <c r="E31" s="110" t="s">
        <v>166</v>
      </c>
      <c r="F31" s="80" t="s">
        <v>170</v>
      </c>
      <c r="G31" s="45" t="s">
        <v>39</v>
      </c>
      <c r="H31" s="102">
        <v>44773</v>
      </c>
      <c r="I31" s="46">
        <v>128.19999999999999</v>
      </c>
      <c r="J31" s="25"/>
      <c r="K31" s="13">
        <f t="shared" si="3"/>
        <v>128.19999999999999</v>
      </c>
      <c r="L31" s="25"/>
      <c r="M31" s="13">
        <f>'МП Строительство'!M71</f>
        <v>128.19999999999999</v>
      </c>
      <c r="N31" s="26"/>
    </row>
    <row r="32" spans="1:14" s="8" customFormat="1" ht="70.5" customHeight="1" x14ac:dyDescent="0.25">
      <c r="A32" s="5">
        <v>25</v>
      </c>
      <c r="B32" s="31" t="s">
        <v>132</v>
      </c>
      <c r="C32" s="7"/>
      <c r="D32" s="7"/>
      <c r="E32" s="80" t="s">
        <v>168</v>
      </c>
      <c r="F32" s="80" t="s">
        <v>169</v>
      </c>
      <c r="G32" s="45" t="s">
        <v>39</v>
      </c>
      <c r="H32" s="102">
        <v>44804</v>
      </c>
      <c r="I32" s="100">
        <f>1340.6</f>
        <v>1340.6</v>
      </c>
      <c r="J32" s="25"/>
      <c r="K32" s="13">
        <f t="shared" si="3"/>
        <v>1340.6</v>
      </c>
      <c r="L32" s="25"/>
      <c r="M32" s="13">
        <f>'МП Строительство'!M72</f>
        <v>1340.6</v>
      </c>
      <c r="N32" s="26"/>
    </row>
    <row r="33" spans="1:14" s="8" customFormat="1" ht="70.5" customHeight="1" x14ac:dyDescent="0.25">
      <c r="A33" s="5">
        <v>26</v>
      </c>
      <c r="B33" s="31" t="s">
        <v>133</v>
      </c>
      <c r="C33" s="7"/>
      <c r="D33" s="7"/>
      <c r="E33" s="80" t="s">
        <v>168</v>
      </c>
      <c r="F33" s="80" t="s">
        <v>169</v>
      </c>
      <c r="G33" s="45" t="s">
        <v>39</v>
      </c>
      <c r="H33" s="102">
        <v>44804</v>
      </c>
      <c r="I33" s="100">
        <f>1513.0368</f>
        <v>1513.0368000000001</v>
      </c>
      <c r="J33" s="25"/>
      <c r="K33" s="13">
        <f t="shared" si="3"/>
        <v>1513.0360000000001</v>
      </c>
      <c r="L33" s="25"/>
      <c r="M33" s="13">
        <f>'МП Строительство'!M73</f>
        <v>1513.0360000000001</v>
      </c>
      <c r="N33" s="26"/>
    </row>
    <row r="34" spans="1:14" s="8" customFormat="1" ht="94.5" x14ac:dyDescent="0.25">
      <c r="A34" s="5">
        <v>27</v>
      </c>
      <c r="B34" s="31" t="str">
        <f>'МП Строительство'!B66</f>
        <v xml:space="preserve">Проведение кадастровых работ (межевание) двух земельных участков под жилищное строительство в п. Бугрино Сельского поселения «Колгуевский сельсовет» ЗР НАО </v>
      </c>
      <c r="C34" s="7"/>
      <c r="D34" s="7"/>
      <c r="E34" s="80" t="s">
        <v>242</v>
      </c>
      <c r="F34" s="80" t="s">
        <v>241</v>
      </c>
      <c r="G34" s="27" t="s">
        <v>1</v>
      </c>
      <c r="H34" s="74">
        <v>2022</v>
      </c>
      <c r="I34" s="100">
        <f>K34</f>
        <v>40</v>
      </c>
      <c r="J34" s="25"/>
      <c r="K34" s="13">
        <f>M34</f>
        <v>40</v>
      </c>
      <c r="L34" s="25"/>
      <c r="M34" s="13">
        <f>'МП Строительство'!K66</f>
        <v>40</v>
      </c>
      <c r="N34" s="26"/>
    </row>
    <row r="35" spans="1:14" s="8" customFormat="1" ht="94.5" x14ac:dyDescent="0.25">
      <c r="A35" s="5">
        <v>28</v>
      </c>
      <c r="B35" s="31" t="str">
        <f>'МП Строительство'!B75</f>
        <v>Прохождение государственной экспертизы и проверка достоверности определения сметной стоимости капитального ремонта объектов капитального строительства</v>
      </c>
      <c r="C35" s="7"/>
      <c r="D35" s="7"/>
      <c r="E35" s="80" t="s">
        <v>243</v>
      </c>
      <c r="F35" s="80" t="s">
        <v>244</v>
      </c>
      <c r="G35" s="27" t="s">
        <v>1</v>
      </c>
      <c r="H35" s="74">
        <v>2022</v>
      </c>
      <c r="I35" s="100">
        <f>K35</f>
        <v>20</v>
      </c>
      <c r="J35" s="25"/>
      <c r="K35" s="13">
        <f>M35</f>
        <v>20</v>
      </c>
      <c r="L35" s="25"/>
      <c r="M35" s="13">
        <f>'МП Строительство'!K75</f>
        <v>20</v>
      </c>
      <c r="N35" s="26"/>
    </row>
    <row r="36" spans="1:14" ht="15" customHeight="1" x14ac:dyDescent="0.25">
      <c r="A36" s="127" t="s">
        <v>24</v>
      </c>
      <c r="B36" s="128"/>
      <c r="C36" s="128"/>
      <c r="D36" s="128"/>
      <c r="E36" s="128"/>
      <c r="F36" s="128"/>
      <c r="G36" s="128"/>
      <c r="H36" s="128"/>
      <c r="I36" s="129"/>
      <c r="J36" s="4">
        <f t="shared" ref="J36:L36" si="4">SUM(J7:J35)</f>
        <v>0</v>
      </c>
      <c r="K36" s="4">
        <f t="shared" si="4"/>
        <v>90762.956000000006</v>
      </c>
      <c r="L36" s="4">
        <f t="shared" si="4"/>
        <v>0</v>
      </c>
      <c r="M36" s="4">
        <f>SUM(M7:M35)</f>
        <v>41371.855999999985</v>
      </c>
    </row>
    <row r="39" spans="1:14" x14ac:dyDescent="0.25">
      <c r="M39" s="24"/>
    </row>
  </sheetData>
  <mergeCells count="29">
    <mergeCell ref="H25:H27"/>
    <mergeCell ref="I25:I27"/>
    <mergeCell ref="A16:A17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A36:I36"/>
    <mergeCell ref="J3:J5"/>
    <mergeCell ref="K3:M3"/>
    <mergeCell ref="C4:C5"/>
    <mergeCell ref="D4:D5"/>
    <mergeCell ref="K4:K5"/>
    <mergeCell ref="L4:L5"/>
    <mergeCell ref="M4:M5"/>
    <mergeCell ref="B16:B17"/>
    <mergeCell ref="G16:G17"/>
    <mergeCell ref="F16:F17"/>
    <mergeCell ref="M16:M17"/>
    <mergeCell ref="K16:K17"/>
    <mergeCell ref="E25:E27"/>
    <mergeCell ref="F25:F27"/>
    <mergeCell ref="G25:G27"/>
  </mergeCells>
  <pageMargins left="0.15748031496062992" right="0.15748031496062992" top="0.23622047244094491" bottom="0.31496062992125984" header="0.94488188976377963" footer="0.31496062992125984"/>
  <pageSetup paperSize="9" scale="2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9"/>
  <sheetViews>
    <sheetView view="pageBreakPreview" zoomScale="90" zoomScaleNormal="100" zoomScaleSheetLayoutView="90" workbookViewId="0">
      <selection activeCell="I8" sqref="I8"/>
    </sheetView>
  </sheetViews>
  <sheetFormatPr defaultRowHeight="15.75" x14ac:dyDescent="0.25"/>
  <cols>
    <col min="1" max="1" width="6.5703125" style="1" customWidth="1"/>
    <col min="2" max="2" width="35.28515625" style="1" customWidth="1"/>
    <col min="3" max="3" width="14" style="1" hidden="1" customWidth="1"/>
    <col min="4" max="4" width="11.42578125" style="1" hidden="1" customWidth="1"/>
    <col min="5" max="5" width="27.7109375" style="1" customWidth="1"/>
    <col min="6" max="6" width="17.28515625" style="1" customWidth="1"/>
    <col min="7" max="7" width="16.28515625" style="1" customWidth="1"/>
    <col min="8" max="8" width="19.5703125" style="1" customWidth="1"/>
    <col min="9" max="9" width="15.7109375" style="1" customWidth="1"/>
    <col min="10" max="10" width="14.7109375" style="1" customWidth="1"/>
    <col min="11" max="12" width="14.140625" style="1" customWidth="1"/>
    <col min="13" max="13" width="15.140625" style="1" customWidth="1"/>
    <col min="14" max="255" width="9.140625" style="1"/>
    <col min="256" max="256" width="6.5703125" style="1" customWidth="1"/>
    <col min="257" max="257" width="35.28515625" style="1" customWidth="1"/>
    <col min="258" max="258" width="14" style="1" customWidth="1"/>
    <col min="259" max="259" width="11.42578125" style="1" customWidth="1"/>
    <col min="260" max="260" width="21.7109375" style="1" customWidth="1"/>
    <col min="261" max="261" width="13.7109375" style="1" customWidth="1"/>
    <col min="262" max="262" width="14.85546875" style="1" customWidth="1"/>
    <col min="263" max="263" width="19.5703125" style="1" customWidth="1"/>
    <col min="264" max="264" width="13.7109375" style="1" customWidth="1"/>
    <col min="265" max="265" width="14.7109375" style="1" customWidth="1"/>
    <col min="266" max="267" width="14.140625" style="1" customWidth="1"/>
    <col min="268" max="268" width="15.140625" style="1" customWidth="1"/>
    <col min="269" max="269" width="21.5703125" style="1" customWidth="1"/>
    <col min="270" max="511" width="9.140625" style="1"/>
    <col min="512" max="512" width="6.5703125" style="1" customWidth="1"/>
    <col min="513" max="513" width="35.28515625" style="1" customWidth="1"/>
    <col min="514" max="514" width="14" style="1" customWidth="1"/>
    <col min="515" max="515" width="11.42578125" style="1" customWidth="1"/>
    <col min="516" max="516" width="21.7109375" style="1" customWidth="1"/>
    <col min="517" max="517" width="13.7109375" style="1" customWidth="1"/>
    <col min="518" max="518" width="14.85546875" style="1" customWidth="1"/>
    <col min="519" max="519" width="19.5703125" style="1" customWidth="1"/>
    <col min="520" max="520" width="13.7109375" style="1" customWidth="1"/>
    <col min="521" max="521" width="14.7109375" style="1" customWidth="1"/>
    <col min="522" max="523" width="14.140625" style="1" customWidth="1"/>
    <col min="524" max="524" width="15.140625" style="1" customWidth="1"/>
    <col min="525" max="525" width="21.5703125" style="1" customWidth="1"/>
    <col min="526" max="767" width="9.140625" style="1"/>
    <col min="768" max="768" width="6.5703125" style="1" customWidth="1"/>
    <col min="769" max="769" width="35.28515625" style="1" customWidth="1"/>
    <col min="770" max="770" width="14" style="1" customWidth="1"/>
    <col min="771" max="771" width="11.42578125" style="1" customWidth="1"/>
    <col min="772" max="772" width="21.7109375" style="1" customWidth="1"/>
    <col min="773" max="773" width="13.7109375" style="1" customWidth="1"/>
    <col min="774" max="774" width="14.85546875" style="1" customWidth="1"/>
    <col min="775" max="775" width="19.5703125" style="1" customWidth="1"/>
    <col min="776" max="776" width="13.7109375" style="1" customWidth="1"/>
    <col min="777" max="777" width="14.7109375" style="1" customWidth="1"/>
    <col min="778" max="779" width="14.140625" style="1" customWidth="1"/>
    <col min="780" max="780" width="15.140625" style="1" customWidth="1"/>
    <col min="781" max="781" width="21.5703125" style="1" customWidth="1"/>
    <col min="782" max="1023" width="9.140625" style="1"/>
    <col min="1024" max="1024" width="6.5703125" style="1" customWidth="1"/>
    <col min="1025" max="1025" width="35.28515625" style="1" customWidth="1"/>
    <col min="1026" max="1026" width="14" style="1" customWidth="1"/>
    <col min="1027" max="1027" width="11.42578125" style="1" customWidth="1"/>
    <col min="1028" max="1028" width="21.7109375" style="1" customWidth="1"/>
    <col min="1029" max="1029" width="13.7109375" style="1" customWidth="1"/>
    <col min="1030" max="1030" width="14.85546875" style="1" customWidth="1"/>
    <col min="1031" max="1031" width="19.5703125" style="1" customWidth="1"/>
    <col min="1032" max="1032" width="13.7109375" style="1" customWidth="1"/>
    <col min="1033" max="1033" width="14.7109375" style="1" customWidth="1"/>
    <col min="1034" max="1035" width="14.140625" style="1" customWidth="1"/>
    <col min="1036" max="1036" width="15.140625" style="1" customWidth="1"/>
    <col min="1037" max="1037" width="21.5703125" style="1" customWidth="1"/>
    <col min="1038" max="1279" width="9.140625" style="1"/>
    <col min="1280" max="1280" width="6.5703125" style="1" customWidth="1"/>
    <col min="1281" max="1281" width="35.28515625" style="1" customWidth="1"/>
    <col min="1282" max="1282" width="14" style="1" customWidth="1"/>
    <col min="1283" max="1283" width="11.42578125" style="1" customWidth="1"/>
    <col min="1284" max="1284" width="21.7109375" style="1" customWidth="1"/>
    <col min="1285" max="1285" width="13.7109375" style="1" customWidth="1"/>
    <col min="1286" max="1286" width="14.85546875" style="1" customWidth="1"/>
    <col min="1287" max="1287" width="19.5703125" style="1" customWidth="1"/>
    <col min="1288" max="1288" width="13.7109375" style="1" customWidth="1"/>
    <col min="1289" max="1289" width="14.7109375" style="1" customWidth="1"/>
    <col min="1290" max="1291" width="14.140625" style="1" customWidth="1"/>
    <col min="1292" max="1292" width="15.140625" style="1" customWidth="1"/>
    <col min="1293" max="1293" width="21.5703125" style="1" customWidth="1"/>
    <col min="1294" max="1535" width="9.140625" style="1"/>
    <col min="1536" max="1536" width="6.5703125" style="1" customWidth="1"/>
    <col min="1537" max="1537" width="35.28515625" style="1" customWidth="1"/>
    <col min="1538" max="1538" width="14" style="1" customWidth="1"/>
    <col min="1539" max="1539" width="11.42578125" style="1" customWidth="1"/>
    <col min="1540" max="1540" width="21.7109375" style="1" customWidth="1"/>
    <col min="1541" max="1541" width="13.7109375" style="1" customWidth="1"/>
    <col min="1542" max="1542" width="14.85546875" style="1" customWidth="1"/>
    <col min="1543" max="1543" width="19.5703125" style="1" customWidth="1"/>
    <col min="1544" max="1544" width="13.7109375" style="1" customWidth="1"/>
    <col min="1545" max="1545" width="14.7109375" style="1" customWidth="1"/>
    <col min="1546" max="1547" width="14.140625" style="1" customWidth="1"/>
    <col min="1548" max="1548" width="15.140625" style="1" customWidth="1"/>
    <col min="1549" max="1549" width="21.5703125" style="1" customWidth="1"/>
    <col min="1550" max="1791" width="9.140625" style="1"/>
    <col min="1792" max="1792" width="6.5703125" style="1" customWidth="1"/>
    <col min="1793" max="1793" width="35.28515625" style="1" customWidth="1"/>
    <col min="1794" max="1794" width="14" style="1" customWidth="1"/>
    <col min="1795" max="1795" width="11.42578125" style="1" customWidth="1"/>
    <col min="1796" max="1796" width="21.7109375" style="1" customWidth="1"/>
    <col min="1797" max="1797" width="13.7109375" style="1" customWidth="1"/>
    <col min="1798" max="1798" width="14.85546875" style="1" customWidth="1"/>
    <col min="1799" max="1799" width="19.5703125" style="1" customWidth="1"/>
    <col min="1800" max="1800" width="13.7109375" style="1" customWidth="1"/>
    <col min="1801" max="1801" width="14.7109375" style="1" customWidth="1"/>
    <col min="1802" max="1803" width="14.140625" style="1" customWidth="1"/>
    <col min="1804" max="1804" width="15.140625" style="1" customWidth="1"/>
    <col min="1805" max="1805" width="21.5703125" style="1" customWidth="1"/>
    <col min="1806" max="2047" width="9.140625" style="1"/>
    <col min="2048" max="2048" width="6.5703125" style="1" customWidth="1"/>
    <col min="2049" max="2049" width="35.28515625" style="1" customWidth="1"/>
    <col min="2050" max="2050" width="14" style="1" customWidth="1"/>
    <col min="2051" max="2051" width="11.42578125" style="1" customWidth="1"/>
    <col min="2052" max="2052" width="21.7109375" style="1" customWidth="1"/>
    <col min="2053" max="2053" width="13.7109375" style="1" customWidth="1"/>
    <col min="2054" max="2054" width="14.85546875" style="1" customWidth="1"/>
    <col min="2055" max="2055" width="19.5703125" style="1" customWidth="1"/>
    <col min="2056" max="2056" width="13.7109375" style="1" customWidth="1"/>
    <col min="2057" max="2057" width="14.7109375" style="1" customWidth="1"/>
    <col min="2058" max="2059" width="14.140625" style="1" customWidth="1"/>
    <col min="2060" max="2060" width="15.140625" style="1" customWidth="1"/>
    <col min="2061" max="2061" width="21.5703125" style="1" customWidth="1"/>
    <col min="2062" max="2303" width="9.140625" style="1"/>
    <col min="2304" max="2304" width="6.5703125" style="1" customWidth="1"/>
    <col min="2305" max="2305" width="35.28515625" style="1" customWidth="1"/>
    <col min="2306" max="2306" width="14" style="1" customWidth="1"/>
    <col min="2307" max="2307" width="11.42578125" style="1" customWidth="1"/>
    <col min="2308" max="2308" width="21.7109375" style="1" customWidth="1"/>
    <col min="2309" max="2309" width="13.7109375" style="1" customWidth="1"/>
    <col min="2310" max="2310" width="14.85546875" style="1" customWidth="1"/>
    <col min="2311" max="2311" width="19.5703125" style="1" customWidth="1"/>
    <col min="2312" max="2312" width="13.7109375" style="1" customWidth="1"/>
    <col min="2313" max="2313" width="14.7109375" style="1" customWidth="1"/>
    <col min="2314" max="2315" width="14.140625" style="1" customWidth="1"/>
    <col min="2316" max="2316" width="15.140625" style="1" customWidth="1"/>
    <col min="2317" max="2317" width="21.5703125" style="1" customWidth="1"/>
    <col min="2318" max="2559" width="9.140625" style="1"/>
    <col min="2560" max="2560" width="6.5703125" style="1" customWidth="1"/>
    <col min="2561" max="2561" width="35.28515625" style="1" customWidth="1"/>
    <col min="2562" max="2562" width="14" style="1" customWidth="1"/>
    <col min="2563" max="2563" width="11.42578125" style="1" customWidth="1"/>
    <col min="2564" max="2564" width="21.7109375" style="1" customWidth="1"/>
    <col min="2565" max="2565" width="13.7109375" style="1" customWidth="1"/>
    <col min="2566" max="2566" width="14.85546875" style="1" customWidth="1"/>
    <col min="2567" max="2567" width="19.5703125" style="1" customWidth="1"/>
    <col min="2568" max="2568" width="13.7109375" style="1" customWidth="1"/>
    <col min="2569" max="2569" width="14.7109375" style="1" customWidth="1"/>
    <col min="2570" max="2571" width="14.140625" style="1" customWidth="1"/>
    <col min="2572" max="2572" width="15.140625" style="1" customWidth="1"/>
    <col min="2573" max="2573" width="21.5703125" style="1" customWidth="1"/>
    <col min="2574" max="2815" width="9.140625" style="1"/>
    <col min="2816" max="2816" width="6.5703125" style="1" customWidth="1"/>
    <col min="2817" max="2817" width="35.28515625" style="1" customWidth="1"/>
    <col min="2818" max="2818" width="14" style="1" customWidth="1"/>
    <col min="2819" max="2819" width="11.42578125" style="1" customWidth="1"/>
    <col min="2820" max="2820" width="21.7109375" style="1" customWidth="1"/>
    <col min="2821" max="2821" width="13.7109375" style="1" customWidth="1"/>
    <col min="2822" max="2822" width="14.85546875" style="1" customWidth="1"/>
    <col min="2823" max="2823" width="19.5703125" style="1" customWidth="1"/>
    <col min="2824" max="2824" width="13.7109375" style="1" customWidth="1"/>
    <col min="2825" max="2825" width="14.7109375" style="1" customWidth="1"/>
    <col min="2826" max="2827" width="14.140625" style="1" customWidth="1"/>
    <col min="2828" max="2828" width="15.140625" style="1" customWidth="1"/>
    <col min="2829" max="2829" width="21.5703125" style="1" customWidth="1"/>
    <col min="2830" max="3071" width="9.140625" style="1"/>
    <col min="3072" max="3072" width="6.5703125" style="1" customWidth="1"/>
    <col min="3073" max="3073" width="35.28515625" style="1" customWidth="1"/>
    <col min="3074" max="3074" width="14" style="1" customWidth="1"/>
    <col min="3075" max="3075" width="11.42578125" style="1" customWidth="1"/>
    <col min="3076" max="3076" width="21.7109375" style="1" customWidth="1"/>
    <col min="3077" max="3077" width="13.7109375" style="1" customWidth="1"/>
    <col min="3078" max="3078" width="14.85546875" style="1" customWidth="1"/>
    <col min="3079" max="3079" width="19.5703125" style="1" customWidth="1"/>
    <col min="3080" max="3080" width="13.7109375" style="1" customWidth="1"/>
    <col min="3081" max="3081" width="14.7109375" style="1" customWidth="1"/>
    <col min="3082" max="3083" width="14.140625" style="1" customWidth="1"/>
    <col min="3084" max="3084" width="15.140625" style="1" customWidth="1"/>
    <col min="3085" max="3085" width="21.5703125" style="1" customWidth="1"/>
    <col min="3086" max="3327" width="9.140625" style="1"/>
    <col min="3328" max="3328" width="6.5703125" style="1" customWidth="1"/>
    <col min="3329" max="3329" width="35.28515625" style="1" customWidth="1"/>
    <col min="3330" max="3330" width="14" style="1" customWidth="1"/>
    <col min="3331" max="3331" width="11.42578125" style="1" customWidth="1"/>
    <col min="3332" max="3332" width="21.7109375" style="1" customWidth="1"/>
    <col min="3333" max="3333" width="13.7109375" style="1" customWidth="1"/>
    <col min="3334" max="3334" width="14.85546875" style="1" customWidth="1"/>
    <col min="3335" max="3335" width="19.5703125" style="1" customWidth="1"/>
    <col min="3336" max="3336" width="13.7109375" style="1" customWidth="1"/>
    <col min="3337" max="3337" width="14.7109375" style="1" customWidth="1"/>
    <col min="3338" max="3339" width="14.140625" style="1" customWidth="1"/>
    <col min="3340" max="3340" width="15.140625" style="1" customWidth="1"/>
    <col min="3341" max="3341" width="21.5703125" style="1" customWidth="1"/>
    <col min="3342" max="3583" width="9.140625" style="1"/>
    <col min="3584" max="3584" width="6.5703125" style="1" customWidth="1"/>
    <col min="3585" max="3585" width="35.28515625" style="1" customWidth="1"/>
    <col min="3586" max="3586" width="14" style="1" customWidth="1"/>
    <col min="3587" max="3587" width="11.42578125" style="1" customWidth="1"/>
    <col min="3588" max="3588" width="21.7109375" style="1" customWidth="1"/>
    <col min="3589" max="3589" width="13.7109375" style="1" customWidth="1"/>
    <col min="3590" max="3590" width="14.85546875" style="1" customWidth="1"/>
    <col min="3591" max="3591" width="19.5703125" style="1" customWidth="1"/>
    <col min="3592" max="3592" width="13.7109375" style="1" customWidth="1"/>
    <col min="3593" max="3593" width="14.7109375" style="1" customWidth="1"/>
    <col min="3594" max="3595" width="14.140625" style="1" customWidth="1"/>
    <col min="3596" max="3596" width="15.140625" style="1" customWidth="1"/>
    <col min="3597" max="3597" width="21.5703125" style="1" customWidth="1"/>
    <col min="3598" max="3839" width="9.140625" style="1"/>
    <col min="3840" max="3840" width="6.5703125" style="1" customWidth="1"/>
    <col min="3841" max="3841" width="35.28515625" style="1" customWidth="1"/>
    <col min="3842" max="3842" width="14" style="1" customWidth="1"/>
    <col min="3843" max="3843" width="11.42578125" style="1" customWidth="1"/>
    <col min="3844" max="3844" width="21.7109375" style="1" customWidth="1"/>
    <col min="3845" max="3845" width="13.7109375" style="1" customWidth="1"/>
    <col min="3846" max="3846" width="14.85546875" style="1" customWidth="1"/>
    <col min="3847" max="3847" width="19.5703125" style="1" customWidth="1"/>
    <col min="3848" max="3848" width="13.7109375" style="1" customWidth="1"/>
    <col min="3849" max="3849" width="14.7109375" style="1" customWidth="1"/>
    <col min="3850" max="3851" width="14.140625" style="1" customWidth="1"/>
    <col min="3852" max="3852" width="15.140625" style="1" customWidth="1"/>
    <col min="3853" max="3853" width="21.5703125" style="1" customWidth="1"/>
    <col min="3854" max="4095" width="9.140625" style="1"/>
    <col min="4096" max="4096" width="6.5703125" style="1" customWidth="1"/>
    <col min="4097" max="4097" width="35.28515625" style="1" customWidth="1"/>
    <col min="4098" max="4098" width="14" style="1" customWidth="1"/>
    <col min="4099" max="4099" width="11.42578125" style="1" customWidth="1"/>
    <col min="4100" max="4100" width="21.7109375" style="1" customWidth="1"/>
    <col min="4101" max="4101" width="13.7109375" style="1" customWidth="1"/>
    <col min="4102" max="4102" width="14.85546875" style="1" customWidth="1"/>
    <col min="4103" max="4103" width="19.5703125" style="1" customWidth="1"/>
    <col min="4104" max="4104" width="13.7109375" style="1" customWidth="1"/>
    <col min="4105" max="4105" width="14.7109375" style="1" customWidth="1"/>
    <col min="4106" max="4107" width="14.140625" style="1" customWidth="1"/>
    <col min="4108" max="4108" width="15.140625" style="1" customWidth="1"/>
    <col min="4109" max="4109" width="21.5703125" style="1" customWidth="1"/>
    <col min="4110" max="4351" width="9.140625" style="1"/>
    <col min="4352" max="4352" width="6.5703125" style="1" customWidth="1"/>
    <col min="4353" max="4353" width="35.28515625" style="1" customWidth="1"/>
    <col min="4354" max="4354" width="14" style="1" customWidth="1"/>
    <col min="4355" max="4355" width="11.42578125" style="1" customWidth="1"/>
    <col min="4356" max="4356" width="21.7109375" style="1" customWidth="1"/>
    <col min="4357" max="4357" width="13.7109375" style="1" customWidth="1"/>
    <col min="4358" max="4358" width="14.85546875" style="1" customWidth="1"/>
    <col min="4359" max="4359" width="19.5703125" style="1" customWidth="1"/>
    <col min="4360" max="4360" width="13.7109375" style="1" customWidth="1"/>
    <col min="4361" max="4361" width="14.7109375" style="1" customWidth="1"/>
    <col min="4362" max="4363" width="14.140625" style="1" customWidth="1"/>
    <col min="4364" max="4364" width="15.140625" style="1" customWidth="1"/>
    <col min="4365" max="4365" width="21.5703125" style="1" customWidth="1"/>
    <col min="4366" max="4607" width="9.140625" style="1"/>
    <col min="4608" max="4608" width="6.5703125" style="1" customWidth="1"/>
    <col min="4609" max="4609" width="35.28515625" style="1" customWidth="1"/>
    <col min="4610" max="4610" width="14" style="1" customWidth="1"/>
    <col min="4611" max="4611" width="11.42578125" style="1" customWidth="1"/>
    <col min="4612" max="4612" width="21.7109375" style="1" customWidth="1"/>
    <col min="4613" max="4613" width="13.7109375" style="1" customWidth="1"/>
    <col min="4614" max="4614" width="14.85546875" style="1" customWidth="1"/>
    <col min="4615" max="4615" width="19.5703125" style="1" customWidth="1"/>
    <col min="4616" max="4616" width="13.7109375" style="1" customWidth="1"/>
    <col min="4617" max="4617" width="14.7109375" style="1" customWidth="1"/>
    <col min="4618" max="4619" width="14.140625" style="1" customWidth="1"/>
    <col min="4620" max="4620" width="15.140625" style="1" customWidth="1"/>
    <col min="4621" max="4621" width="21.5703125" style="1" customWidth="1"/>
    <col min="4622" max="4863" width="9.140625" style="1"/>
    <col min="4864" max="4864" width="6.5703125" style="1" customWidth="1"/>
    <col min="4865" max="4865" width="35.28515625" style="1" customWidth="1"/>
    <col min="4866" max="4866" width="14" style="1" customWidth="1"/>
    <col min="4867" max="4867" width="11.42578125" style="1" customWidth="1"/>
    <col min="4868" max="4868" width="21.7109375" style="1" customWidth="1"/>
    <col min="4869" max="4869" width="13.7109375" style="1" customWidth="1"/>
    <col min="4870" max="4870" width="14.85546875" style="1" customWidth="1"/>
    <col min="4871" max="4871" width="19.5703125" style="1" customWidth="1"/>
    <col min="4872" max="4872" width="13.7109375" style="1" customWidth="1"/>
    <col min="4873" max="4873" width="14.7109375" style="1" customWidth="1"/>
    <col min="4874" max="4875" width="14.140625" style="1" customWidth="1"/>
    <col min="4876" max="4876" width="15.140625" style="1" customWidth="1"/>
    <col min="4877" max="4877" width="21.5703125" style="1" customWidth="1"/>
    <col min="4878" max="5119" width="9.140625" style="1"/>
    <col min="5120" max="5120" width="6.5703125" style="1" customWidth="1"/>
    <col min="5121" max="5121" width="35.28515625" style="1" customWidth="1"/>
    <col min="5122" max="5122" width="14" style="1" customWidth="1"/>
    <col min="5123" max="5123" width="11.42578125" style="1" customWidth="1"/>
    <col min="5124" max="5124" width="21.7109375" style="1" customWidth="1"/>
    <col min="5125" max="5125" width="13.7109375" style="1" customWidth="1"/>
    <col min="5126" max="5126" width="14.85546875" style="1" customWidth="1"/>
    <col min="5127" max="5127" width="19.5703125" style="1" customWidth="1"/>
    <col min="5128" max="5128" width="13.7109375" style="1" customWidth="1"/>
    <col min="5129" max="5129" width="14.7109375" style="1" customWidth="1"/>
    <col min="5130" max="5131" width="14.140625" style="1" customWidth="1"/>
    <col min="5132" max="5132" width="15.140625" style="1" customWidth="1"/>
    <col min="5133" max="5133" width="21.5703125" style="1" customWidth="1"/>
    <col min="5134" max="5375" width="9.140625" style="1"/>
    <col min="5376" max="5376" width="6.5703125" style="1" customWidth="1"/>
    <col min="5377" max="5377" width="35.28515625" style="1" customWidth="1"/>
    <col min="5378" max="5378" width="14" style="1" customWidth="1"/>
    <col min="5379" max="5379" width="11.42578125" style="1" customWidth="1"/>
    <col min="5380" max="5380" width="21.7109375" style="1" customWidth="1"/>
    <col min="5381" max="5381" width="13.7109375" style="1" customWidth="1"/>
    <col min="5382" max="5382" width="14.85546875" style="1" customWidth="1"/>
    <col min="5383" max="5383" width="19.5703125" style="1" customWidth="1"/>
    <col min="5384" max="5384" width="13.7109375" style="1" customWidth="1"/>
    <col min="5385" max="5385" width="14.7109375" style="1" customWidth="1"/>
    <col min="5386" max="5387" width="14.140625" style="1" customWidth="1"/>
    <col min="5388" max="5388" width="15.140625" style="1" customWidth="1"/>
    <col min="5389" max="5389" width="21.5703125" style="1" customWidth="1"/>
    <col min="5390" max="5631" width="9.140625" style="1"/>
    <col min="5632" max="5632" width="6.5703125" style="1" customWidth="1"/>
    <col min="5633" max="5633" width="35.28515625" style="1" customWidth="1"/>
    <col min="5634" max="5634" width="14" style="1" customWidth="1"/>
    <col min="5635" max="5635" width="11.42578125" style="1" customWidth="1"/>
    <col min="5636" max="5636" width="21.7109375" style="1" customWidth="1"/>
    <col min="5637" max="5637" width="13.7109375" style="1" customWidth="1"/>
    <col min="5638" max="5638" width="14.85546875" style="1" customWidth="1"/>
    <col min="5639" max="5639" width="19.5703125" style="1" customWidth="1"/>
    <col min="5640" max="5640" width="13.7109375" style="1" customWidth="1"/>
    <col min="5641" max="5641" width="14.7109375" style="1" customWidth="1"/>
    <col min="5642" max="5643" width="14.140625" style="1" customWidth="1"/>
    <col min="5644" max="5644" width="15.140625" style="1" customWidth="1"/>
    <col min="5645" max="5645" width="21.5703125" style="1" customWidth="1"/>
    <col min="5646" max="5887" width="9.140625" style="1"/>
    <col min="5888" max="5888" width="6.5703125" style="1" customWidth="1"/>
    <col min="5889" max="5889" width="35.28515625" style="1" customWidth="1"/>
    <col min="5890" max="5890" width="14" style="1" customWidth="1"/>
    <col min="5891" max="5891" width="11.42578125" style="1" customWidth="1"/>
    <col min="5892" max="5892" width="21.7109375" style="1" customWidth="1"/>
    <col min="5893" max="5893" width="13.7109375" style="1" customWidth="1"/>
    <col min="5894" max="5894" width="14.85546875" style="1" customWidth="1"/>
    <col min="5895" max="5895" width="19.5703125" style="1" customWidth="1"/>
    <col min="5896" max="5896" width="13.7109375" style="1" customWidth="1"/>
    <col min="5897" max="5897" width="14.7109375" style="1" customWidth="1"/>
    <col min="5898" max="5899" width="14.140625" style="1" customWidth="1"/>
    <col min="5900" max="5900" width="15.140625" style="1" customWidth="1"/>
    <col min="5901" max="5901" width="21.5703125" style="1" customWidth="1"/>
    <col min="5902" max="6143" width="9.140625" style="1"/>
    <col min="6144" max="6144" width="6.5703125" style="1" customWidth="1"/>
    <col min="6145" max="6145" width="35.28515625" style="1" customWidth="1"/>
    <col min="6146" max="6146" width="14" style="1" customWidth="1"/>
    <col min="6147" max="6147" width="11.42578125" style="1" customWidth="1"/>
    <col min="6148" max="6148" width="21.7109375" style="1" customWidth="1"/>
    <col min="6149" max="6149" width="13.7109375" style="1" customWidth="1"/>
    <col min="6150" max="6150" width="14.85546875" style="1" customWidth="1"/>
    <col min="6151" max="6151" width="19.5703125" style="1" customWidth="1"/>
    <col min="6152" max="6152" width="13.7109375" style="1" customWidth="1"/>
    <col min="6153" max="6153" width="14.7109375" style="1" customWidth="1"/>
    <col min="6154" max="6155" width="14.140625" style="1" customWidth="1"/>
    <col min="6156" max="6156" width="15.140625" style="1" customWidth="1"/>
    <col min="6157" max="6157" width="21.5703125" style="1" customWidth="1"/>
    <col min="6158" max="6399" width="9.140625" style="1"/>
    <col min="6400" max="6400" width="6.5703125" style="1" customWidth="1"/>
    <col min="6401" max="6401" width="35.28515625" style="1" customWidth="1"/>
    <col min="6402" max="6402" width="14" style="1" customWidth="1"/>
    <col min="6403" max="6403" width="11.42578125" style="1" customWidth="1"/>
    <col min="6404" max="6404" width="21.7109375" style="1" customWidth="1"/>
    <col min="6405" max="6405" width="13.7109375" style="1" customWidth="1"/>
    <col min="6406" max="6406" width="14.85546875" style="1" customWidth="1"/>
    <col min="6407" max="6407" width="19.5703125" style="1" customWidth="1"/>
    <col min="6408" max="6408" width="13.7109375" style="1" customWidth="1"/>
    <col min="6409" max="6409" width="14.7109375" style="1" customWidth="1"/>
    <col min="6410" max="6411" width="14.140625" style="1" customWidth="1"/>
    <col min="6412" max="6412" width="15.140625" style="1" customWidth="1"/>
    <col min="6413" max="6413" width="21.5703125" style="1" customWidth="1"/>
    <col min="6414" max="6655" width="9.140625" style="1"/>
    <col min="6656" max="6656" width="6.5703125" style="1" customWidth="1"/>
    <col min="6657" max="6657" width="35.28515625" style="1" customWidth="1"/>
    <col min="6658" max="6658" width="14" style="1" customWidth="1"/>
    <col min="6659" max="6659" width="11.42578125" style="1" customWidth="1"/>
    <col min="6660" max="6660" width="21.7109375" style="1" customWidth="1"/>
    <col min="6661" max="6661" width="13.7109375" style="1" customWidth="1"/>
    <col min="6662" max="6662" width="14.85546875" style="1" customWidth="1"/>
    <col min="6663" max="6663" width="19.5703125" style="1" customWidth="1"/>
    <col min="6664" max="6664" width="13.7109375" style="1" customWidth="1"/>
    <col min="6665" max="6665" width="14.7109375" style="1" customWidth="1"/>
    <col min="6666" max="6667" width="14.140625" style="1" customWidth="1"/>
    <col min="6668" max="6668" width="15.140625" style="1" customWidth="1"/>
    <col min="6669" max="6669" width="21.5703125" style="1" customWidth="1"/>
    <col min="6670" max="6911" width="9.140625" style="1"/>
    <col min="6912" max="6912" width="6.5703125" style="1" customWidth="1"/>
    <col min="6913" max="6913" width="35.28515625" style="1" customWidth="1"/>
    <col min="6914" max="6914" width="14" style="1" customWidth="1"/>
    <col min="6915" max="6915" width="11.42578125" style="1" customWidth="1"/>
    <col min="6916" max="6916" width="21.7109375" style="1" customWidth="1"/>
    <col min="6917" max="6917" width="13.7109375" style="1" customWidth="1"/>
    <col min="6918" max="6918" width="14.85546875" style="1" customWidth="1"/>
    <col min="6919" max="6919" width="19.5703125" style="1" customWidth="1"/>
    <col min="6920" max="6920" width="13.7109375" style="1" customWidth="1"/>
    <col min="6921" max="6921" width="14.7109375" style="1" customWidth="1"/>
    <col min="6922" max="6923" width="14.140625" style="1" customWidth="1"/>
    <col min="6924" max="6924" width="15.140625" style="1" customWidth="1"/>
    <col min="6925" max="6925" width="21.5703125" style="1" customWidth="1"/>
    <col min="6926" max="7167" width="9.140625" style="1"/>
    <col min="7168" max="7168" width="6.5703125" style="1" customWidth="1"/>
    <col min="7169" max="7169" width="35.28515625" style="1" customWidth="1"/>
    <col min="7170" max="7170" width="14" style="1" customWidth="1"/>
    <col min="7171" max="7171" width="11.42578125" style="1" customWidth="1"/>
    <col min="7172" max="7172" width="21.7109375" style="1" customWidth="1"/>
    <col min="7173" max="7173" width="13.7109375" style="1" customWidth="1"/>
    <col min="7174" max="7174" width="14.85546875" style="1" customWidth="1"/>
    <col min="7175" max="7175" width="19.5703125" style="1" customWidth="1"/>
    <col min="7176" max="7176" width="13.7109375" style="1" customWidth="1"/>
    <col min="7177" max="7177" width="14.7109375" style="1" customWidth="1"/>
    <col min="7178" max="7179" width="14.140625" style="1" customWidth="1"/>
    <col min="7180" max="7180" width="15.140625" style="1" customWidth="1"/>
    <col min="7181" max="7181" width="21.5703125" style="1" customWidth="1"/>
    <col min="7182" max="7423" width="9.140625" style="1"/>
    <col min="7424" max="7424" width="6.5703125" style="1" customWidth="1"/>
    <col min="7425" max="7425" width="35.28515625" style="1" customWidth="1"/>
    <col min="7426" max="7426" width="14" style="1" customWidth="1"/>
    <col min="7427" max="7427" width="11.42578125" style="1" customWidth="1"/>
    <col min="7428" max="7428" width="21.7109375" style="1" customWidth="1"/>
    <col min="7429" max="7429" width="13.7109375" style="1" customWidth="1"/>
    <col min="7430" max="7430" width="14.85546875" style="1" customWidth="1"/>
    <col min="7431" max="7431" width="19.5703125" style="1" customWidth="1"/>
    <col min="7432" max="7432" width="13.7109375" style="1" customWidth="1"/>
    <col min="7433" max="7433" width="14.7109375" style="1" customWidth="1"/>
    <col min="7434" max="7435" width="14.140625" style="1" customWidth="1"/>
    <col min="7436" max="7436" width="15.140625" style="1" customWidth="1"/>
    <col min="7437" max="7437" width="21.5703125" style="1" customWidth="1"/>
    <col min="7438" max="7679" width="9.140625" style="1"/>
    <col min="7680" max="7680" width="6.5703125" style="1" customWidth="1"/>
    <col min="7681" max="7681" width="35.28515625" style="1" customWidth="1"/>
    <col min="7682" max="7682" width="14" style="1" customWidth="1"/>
    <col min="7683" max="7683" width="11.42578125" style="1" customWidth="1"/>
    <col min="7684" max="7684" width="21.7109375" style="1" customWidth="1"/>
    <col min="7685" max="7685" width="13.7109375" style="1" customWidth="1"/>
    <col min="7686" max="7686" width="14.85546875" style="1" customWidth="1"/>
    <col min="7687" max="7687" width="19.5703125" style="1" customWidth="1"/>
    <col min="7688" max="7688" width="13.7109375" style="1" customWidth="1"/>
    <col min="7689" max="7689" width="14.7109375" style="1" customWidth="1"/>
    <col min="7690" max="7691" width="14.140625" style="1" customWidth="1"/>
    <col min="7692" max="7692" width="15.140625" style="1" customWidth="1"/>
    <col min="7693" max="7693" width="21.5703125" style="1" customWidth="1"/>
    <col min="7694" max="7935" width="9.140625" style="1"/>
    <col min="7936" max="7936" width="6.5703125" style="1" customWidth="1"/>
    <col min="7937" max="7937" width="35.28515625" style="1" customWidth="1"/>
    <col min="7938" max="7938" width="14" style="1" customWidth="1"/>
    <col min="7939" max="7939" width="11.42578125" style="1" customWidth="1"/>
    <col min="7940" max="7940" width="21.7109375" style="1" customWidth="1"/>
    <col min="7941" max="7941" width="13.7109375" style="1" customWidth="1"/>
    <col min="7942" max="7942" width="14.85546875" style="1" customWidth="1"/>
    <col min="7943" max="7943" width="19.5703125" style="1" customWidth="1"/>
    <col min="7944" max="7944" width="13.7109375" style="1" customWidth="1"/>
    <col min="7945" max="7945" width="14.7109375" style="1" customWidth="1"/>
    <col min="7946" max="7947" width="14.140625" style="1" customWidth="1"/>
    <col min="7948" max="7948" width="15.140625" style="1" customWidth="1"/>
    <col min="7949" max="7949" width="21.5703125" style="1" customWidth="1"/>
    <col min="7950" max="8191" width="9.140625" style="1"/>
    <col min="8192" max="8192" width="6.5703125" style="1" customWidth="1"/>
    <col min="8193" max="8193" width="35.28515625" style="1" customWidth="1"/>
    <col min="8194" max="8194" width="14" style="1" customWidth="1"/>
    <col min="8195" max="8195" width="11.42578125" style="1" customWidth="1"/>
    <col min="8196" max="8196" width="21.7109375" style="1" customWidth="1"/>
    <col min="8197" max="8197" width="13.7109375" style="1" customWidth="1"/>
    <col min="8198" max="8198" width="14.85546875" style="1" customWidth="1"/>
    <col min="8199" max="8199" width="19.5703125" style="1" customWidth="1"/>
    <col min="8200" max="8200" width="13.7109375" style="1" customWidth="1"/>
    <col min="8201" max="8201" width="14.7109375" style="1" customWidth="1"/>
    <col min="8202" max="8203" width="14.140625" style="1" customWidth="1"/>
    <col min="8204" max="8204" width="15.140625" style="1" customWidth="1"/>
    <col min="8205" max="8205" width="21.5703125" style="1" customWidth="1"/>
    <col min="8206" max="8447" width="9.140625" style="1"/>
    <col min="8448" max="8448" width="6.5703125" style="1" customWidth="1"/>
    <col min="8449" max="8449" width="35.28515625" style="1" customWidth="1"/>
    <col min="8450" max="8450" width="14" style="1" customWidth="1"/>
    <col min="8451" max="8451" width="11.42578125" style="1" customWidth="1"/>
    <col min="8452" max="8452" width="21.7109375" style="1" customWidth="1"/>
    <col min="8453" max="8453" width="13.7109375" style="1" customWidth="1"/>
    <col min="8454" max="8454" width="14.85546875" style="1" customWidth="1"/>
    <col min="8455" max="8455" width="19.5703125" style="1" customWidth="1"/>
    <col min="8456" max="8456" width="13.7109375" style="1" customWidth="1"/>
    <col min="8457" max="8457" width="14.7109375" style="1" customWidth="1"/>
    <col min="8458" max="8459" width="14.140625" style="1" customWidth="1"/>
    <col min="8460" max="8460" width="15.140625" style="1" customWidth="1"/>
    <col min="8461" max="8461" width="21.5703125" style="1" customWidth="1"/>
    <col min="8462" max="8703" width="9.140625" style="1"/>
    <col min="8704" max="8704" width="6.5703125" style="1" customWidth="1"/>
    <col min="8705" max="8705" width="35.28515625" style="1" customWidth="1"/>
    <col min="8706" max="8706" width="14" style="1" customWidth="1"/>
    <col min="8707" max="8707" width="11.42578125" style="1" customWidth="1"/>
    <col min="8708" max="8708" width="21.7109375" style="1" customWidth="1"/>
    <col min="8709" max="8709" width="13.7109375" style="1" customWidth="1"/>
    <col min="8710" max="8710" width="14.85546875" style="1" customWidth="1"/>
    <col min="8711" max="8711" width="19.5703125" style="1" customWidth="1"/>
    <col min="8712" max="8712" width="13.7109375" style="1" customWidth="1"/>
    <col min="8713" max="8713" width="14.7109375" style="1" customWidth="1"/>
    <col min="8714" max="8715" width="14.140625" style="1" customWidth="1"/>
    <col min="8716" max="8716" width="15.140625" style="1" customWidth="1"/>
    <col min="8717" max="8717" width="21.5703125" style="1" customWidth="1"/>
    <col min="8718" max="8959" width="9.140625" style="1"/>
    <col min="8960" max="8960" width="6.5703125" style="1" customWidth="1"/>
    <col min="8961" max="8961" width="35.28515625" style="1" customWidth="1"/>
    <col min="8962" max="8962" width="14" style="1" customWidth="1"/>
    <col min="8963" max="8963" width="11.42578125" style="1" customWidth="1"/>
    <col min="8964" max="8964" width="21.7109375" style="1" customWidth="1"/>
    <col min="8965" max="8965" width="13.7109375" style="1" customWidth="1"/>
    <col min="8966" max="8966" width="14.85546875" style="1" customWidth="1"/>
    <col min="8967" max="8967" width="19.5703125" style="1" customWidth="1"/>
    <col min="8968" max="8968" width="13.7109375" style="1" customWidth="1"/>
    <col min="8969" max="8969" width="14.7109375" style="1" customWidth="1"/>
    <col min="8970" max="8971" width="14.140625" style="1" customWidth="1"/>
    <col min="8972" max="8972" width="15.140625" style="1" customWidth="1"/>
    <col min="8973" max="8973" width="21.5703125" style="1" customWidth="1"/>
    <col min="8974" max="9215" width="9.140625" style="1"/>
    <col min="9216" max="9216" width="6.5703125" style="1" customWidth="1"/>
    <col min="9217" max="9217" width="35.28515625" style="1" customWidth="1"/>
    <col min="9218" max="9218" width="14" style="1" customWidth="1"/>
    <col min="9219" max="9219" width="11.42578125" style="1" customWidth="1"/>
    <col min="9220" max="9220" width="21.7109375" style="1" customWidth="1"/>
    <col min="9221" max="9221" width="13.7109375" style="1" customWidth="1"/>
    <col min="9222" max="9222" width="14.85546875" style="1" customWidth="1"/>
    <col min="9223" max="9223" width="19.5703125" style="1" customWidth="1"/>
    <col min="9224" max="9224" width="13.7109375" style="1" customWidth="1"/>
    <col min="9225" max="9225" width="14.7109375" style="1" customWidth="1"/>
    <col min="9226" max="9227" width="14.140625" style="1" customWidth="1"/>
    <col min="9228" max="9228" width="15.140625" style="1" customWidth="1"/>
    <col min="9229" max="9229" width="21.5703125" style="1" customWidth="1"/>
    <col min="9230" max="9471" width="9.140625" style="1"/>
    <col min="9472" max="9472" width="6.5703125" style="1" customWidth="1"/>
    <col min="9473" max="9473" width="35.28515625" style="1" customWidth="1"/>
    <col min="9474" max="9474" width="14" style="1" customWidth="1"/>
    <col min="9475" max="9475" width="11.42578125" style="1" customWidth="1"/>
    <col min="9476" max="9476" width="21.7109375" style="1" customWidth="1"/>
    <col min="9477" max="9477" width="13.7109375" style="1" customWidth="1"/>
    <col min="9478" max="9478" width="14.85546875" style="1" customWidth="1"/>
    <col min="9479" max="9479" width="19.5703125" style="1" customWidth="1"/>
    <col min="9480" max="9480" width="13.7109375" style="1" customWidth="1"/>
    <col min="9481" max="9481" width="14.7109375" style="1" customWidth="1"/>
    <col min="9482" max="9483" width="14.140625" style="1" customWidth="1"/>
    <col min="9484" max="9484" width="15.140625" style="1" customWidth="1"/>
    <col min="9485" max="9485" width="21.5703125" style="1" customWidth="1"/>
    <col min="9486" max="9727" width="9.140625" style="1"/>
    <col min="9728" max="9728" width="6.5703125" style="1" customWidth="1"/>
    <col min="9729" max="9729" width="35.28515625" style="1" customWidth="1"/>
    <col min="9730" max="9730" width="14" style="1" customWidth="1"/>
    <col min="9731" max="9731" width="11.42578125" style="1" customWidth="1"/>
    <col min="9732" max="9732" width="21.7109375" style="1" customWidth="1"/>
    <col min="9733" max="9733" width="13.7109375" style="1" customWidth="1"/>
    <col min="9734" max="9734" width="14.85546875" style="1" customWidth="1"/>
    <col min="9735" max="9735" width="19.5703125" style="1" customWidth="1"/>
    <col min="9736" max="9736" width="13.7109375" style="1" customWidth="1"/>
    <col min="9737" max="9737" width="14.7109375" style="1" customWidth="1"/>
    <col min="9738" max="9739" width="14.140625" style="1" customWidth="1"/>
    <col min="9740" max="9740" width="15.140625" style="1" customWidth="1"/>
    <col min="9741" max="9741" width="21.5703125" style="1" customWidth="1"/>
    <col min="9742" max="9983" width="9.140625" style="1"/>
    <col min="9984" max="9984" width="6.5703125" style="1" customWidth="1"/>
    <col min="9985" max="9985" width="35.28515625" style="1" customWidth="1"/>
    <col min="9986" max="9986" width="14" style="1" customWidth="1"/>
    <col min="9987" max="9987" width="11.42578125" style="1" customWidth="1"/>
    <col min="9988" max="9988" width="21.7109375" style="1" customWidth="1"/>
    <col min="9989" max="9989" width="13.7109375" style="1" customWidth="1"/>
    <col min="9990" max="9990" width="14.85546875" style="1" customWidth="1"/>
    <col min="9991" max="9991" width="19.5703125" style="1" customWidth="1"/>
    <col min="9992" max="9992" width="13.7109375" style="1" customWidth="1"/>
    <col min="9993" max="9993" width="14.7109375" style="1" customWidth="1"/>
    <col min="9994" max="9995" width="14.140625" style="1" customWidth="1"/>
    <col min="9996" max="9996" width="15.140625" style="1" customWidth="1"/>
    <col min="9997" max="9997" width="21.5703125" style="1" customWidth="1"/>
    <col min="9998" max="10239" width="9.140625" style="1"/>
    <col min="10240" max="10240" width="6.5703125" style="1" customWidth="1"/>
    <col min="10241" max="10241" width="35.28515625" style="1" customWidth="1"/>
    <col min="10242" max="10242" width="14" style="1" customWidth="1"/>
    <col min="10243" max="10243" width="11.42578125" style="1" customWidth="1"/>
    <col min="10244" max="10244" width="21.7109375" style="1" customWidth="1"/>
    <col min="10245" max="10245" width="13.7109375" style="1" customWidth="1"/>
    <col min="10246" max="10246" width="14.85546875" style="1" customWidth="1"/>
    <col min="10247" max="10247" width="19.5703125" style="1" customWidth="1"/>
    <col min="10248" max="10248" width="13.7109375" style="1" customWidth="1"/>
    <col min="10249" max="10249" width="14.7109375" style="1" customWidth="1"/>
    <col min="10250" max="10251" width="14.140625" style="1" customWidth="1"/>
    <col min="10252" max="10252" width="15.140625" style="1" customWidth="1"/>
    <col min="10253" max="10253" width="21.5703125" style="1" customWidth="1"/>
    <col min="10254" max="10495" width="9.140625" style="1"/>
    <col min="10496" max="10496" width="6.5703125" style="1" customWidth="1"/>
    <col min="10497" max="10497" width="35.28515625" style="1" customWidth="1"/>
    <col min="10498" max="10498" width="14" style="1" customWidth="1"/>
    <col min="10499" max="10499" width="11.42578125" style="1" customWidth="1"/>
    <col min="10500" max="10500" width="21.7109375" style="1" customWidth="1"/>
    <col min="10501" max="10501" width="13.7109375" style="1" customWidth="1"/>
    <col min="10502" max="10502" width="14.85546875" style="1" customWidth="1"/>
    <col min="10503" max="10503" width="19.5703125" style="1" customWidth="1"/>
    <col min="10504" max="10504" width="13.7109375" style="1" customWidth="1"/>
    <col min="10505" max="10505" width="14.7109375" style="1" customWidth="1"/>
    <col min="10506" max="10507" width="14.140625" style="1" customWidth="1"/>
    <col min="10508" max="10508" width="15.140625" style="1" customWidth="1"/>
    <col min="10509" max="10509" width="21.5703125" style="1" customWidth="1"/>
    <col min="10510" max="10751" width="9.140625" style="1"/>
    <col min="10752" max="10752" width="6.5703125" style="1" customWidth="1"/>
    <col min="10753" max="10753" width="35.28515625" style="1" customWidth="1"/>
    <col min="10754" max="10754" width="14" style="1" customWidth="1"/>
    <col min="10755" max="10755" width="11.42578125" style="1" customWidth="1"/>
    <col min="10756" max="10756" width="21.7109375" style="1" customWidth="1"/>
    <col min="10757" max="10757" width="13.7109375" style="1" customWidth="1"/>
    <col min="10758" max="10758" width="14.85546875" style="1" customWidth="1"/>
    <col min="10759" max="10759" width="19.5703125" style="1" customWidth="1"/>
    <col min="10760" max="10760" width="13.7109375" style="1" customWidth="1"/>
    <col min="10761" max="10761" width="14.7109375" style="1" customWidth="1"/>
    <col min="10762" max="10763" width="14.140625" style="1" customWidth="1"/>
    <col min="10764" max="10764" width="15.140625" style="1" customWidth="1"/>
    <col min="10765" max="10765" width="21.5703125" style="1" customWidth="1"/>
    <col min="10766" max="11007" width="9.140625" style="1"/>
    <col min="11008" max="11008" width="6.5703125" style="1" customWidth="1"/>
    <col min="11009" max="11009" width="35.28515625" style="1" customWidth="1"/>
    <col min="11010" max="11010" width="14" style="1" customWidth="1"/>
    <col min="11011" max="11011" width="11.42578125" style="1" customWidth="1"/>
    <col min="11012" max="11012" width="21.7109375" style="1" customWidth="1"/>
    <col min="11013" max="11013" width="13.7109375" style="1" customWidth="1"/>
    <col min="11014" max="11014" width="14.85546875" style="1" customWidth="1"/>
    <col min="11015" max="11015" width="19.5703125" style="1" customWidth="1"/>
    <col min="11016" max="11016" width="13.7109375" style="1" customWidth="1"/>
    <col min="11017" max="11017" width="14.7109375" style="1" customWidth="1"/>
    <col min="11018" max="11019" width="14.140625" style="1" customWidth="1"/>
    <col min="11020" max="11020" width="15.140625" style="1" customWidth="1"/>
    <col min="11021" max="11021" width="21.5703125" style="1" customWidth="1"/>
    <col min="11022" max="11263" width="9.140625" style="1"/>
    <col min="11264" max="11264" width="6.5703125" style="1" customWidth="1"/>
    <col min="11265" max="11265" width="35.28515625" style="1" customWidth="1"/>
    <col min="11266" max="11266" width="14" style="1" customWidth="1"/>
    <col min="11267" max="11267" width="11.42578125" style="1" customWidth="1"/>
    <col min="11268" max="11268" width="21.7109375" style="1" customWidth="1"/>
    <col min="11269" max="11269" width="13.7109375" style="1" customWidth="1"/>
    <col min="11270" max="11270" width="14.85546875" style="1" customWidth="1"/>
    <col min="11271" max="11271" width="19.5703125" style="1" customWidth="1"/>
    <col min="11272" max="11272" width="13.7109375" style="1" customWidth="1"/>
    <col min="11273" max="11273" width="14.7109375" style="1" customWidth="1"/>
    <col min="11274" max="11275" width="14.140625" style="1" customWidth="1"/>
    <col min="11276" max="11276" width="15.140625" style="1" customWidth="1"/>
    <col min="11277" max="11277" width="21.5703125" style="1" customWidth="1"/>
    <col min="11278" max="11519" width="9.140625" style="1"/>
    <col min="11520" max="11520" width="6.5703125" style="1" customWidth="1"/>
    <col min="11521" max="11521" width="35.28515625" style="1" customWidth="1"/>
    <col min="11522" max="11522" width="14" style="1" customWidth="1"/>
    <col min="11523" max="11523" width="11.42578125" style="1" customWidth="1"/>
    <col min="11524" max="11524" width="21.7109375" style="1" customWidth="1"/>
    <col min="11525" max="11525" width="13.7109375" style="1" customWidth="1"/>
    <col min="11526" max="11526" width="14.85546875" style="1" customWidth="1"/>
    <col min="11527" max="11527" width="19.5703125" style="1" customWidth="1"/>
    <col min="11528" max="11528" width="13.7109375" style="1" customWidth="1"/>
    <col min="11529" max="11529" width="14.7109375" style="1" customWidth="1"/>
    <col min="11530" max="11531" width="14.140625" style="1" customWidth="1"/>
    <col min="11532" max="11532" width="15.140625" style="1" customWidth="1"/>
    <col min="11533" max="11533" width="21.5703125" style="1" customWidth="1"/>
    <col min="11534" max="11775" width="9.140625" style="1"/>
    <col min="11776" max="11776" width="6.5703125" style="1" customWidth="1"/>
    <col min="11777" max="11777" width="35.28515625" style="1" customWidth="1"/>
    <col min="11778" max="11778" width="14" style="1" customWidth="1"/>
    <col min="11779" max="11779" width="11.42578125" style="1" customWidth="1"/>
    <col min="11780" max="11780" width="21.7109375" style="1" customWidth="1"/>
    <col min="11781" max="11781" width="13.7109375" style="1" customWidth="1"/>
    <col min="11782" max="11782" width="14.85546875" style="1" customWidth="1"/>
    <col min="11783" max="11783" width="19.5703125" style="1" customWidth="1"/>
    <col min="11784" max="11784" width="13.7109375" style="1" customWidth="1"/>
    <col min="11785" max="11785" width="14.7109375" style="1" customWidth="1"/>
    <col min="11786" max="11787" width="14.140625" style="1" customWidth="1"/>
    <col min="11788" max="11788" width="15.140625" style="1" customWidth="1"/>
    <col min="11789" max="11789" width="21.5703125" style="1" customWidth="1"/>
    <col min="11790" max="12031" width="9.140625" style="1"/>
    <col min="12032" max="12032" width="6.5703125" style="1" customWidth="1"/>
    <col min="12033" max="12033" width="35.28515625" style="1" customWidth="1"/>
    <col min="12034" max="12034" width="14" style="1" customWidth="1"/>
    <col min="12035" max="12035" width="11.42578125" style="1" customWidth="1"/>
    <col min="12036" max="12036" width="21.7109375" style="1" customWidth="1"/>
    <col min="12037" max="12037" width="13.7109375" style="1" customWidth="1"/>
    <col min="12038" max="12038" width="14.85546875" style="1" customWidth="1"/>
    <col min="12039" max="12039" width="19.5703125" style="1" customWidth="1"/>
    <col min="12040" max="12040" width="13.7109375" style="1" customWidth="1"/>
    <col min="12041" max="12041" width="14.7109375" style="1" customWidth="1"/>
    <col min="12042" max="12043" width="14.140625" style="1" customWidth="1"/>
    <col min="12044" max="12044" width="15.140625" style="1" customWidth="1"/>
    <col min="12045" max="12045" width="21.5703125" style="1" customWidth="1"/>
    <col min="12046" max="12287" width="9.140625" style="1"/>
    <col min="12288" max="12288" width="6.5703125" style="1" customWidth="1"/>
    <col min="12289" max="12289" width="35.28515625" style="1" customWidth="1"/>
    <col min="12290" max="12290" width="14" style="1" customWidth="1"/>
    <col min="12291" max="12291" width="11.42578125" style="1" customWidth="1"/>
    <col min="12292" max="12292" width="21.7109375" style="1" customWidth="1"/>
    <col min="12293" max="12293" width="13.7109375" style="1" customWidth="1"/>
    <col min="12294" max="12294" width="14.85546875" style="1" customWidth="1"/>
    <col min="12295" max="12295" width="19.5703125" style="1" customWidth="1"/>
    <col min="12296" max="12296" width="13.7109375" style="1" customWidth="1"/>
    <col min="12297" max="12297" width="14.7109375" style="1" customWidth="1"/>
    <col min="12298" max="12299" width="14.140625" style="1" customWidth="1"/>
    <col min="12300" max="12300" width="15.140625" style="1" customWidth="1"/>
    <col min="12301" max="12301" width="21.5703125" style="1" customWidth="1"/>
    <col min="12302" max="12543" width="9.140625" style="1"/>
    <col min="12544" max="12544" width="6.5703125" style="1" customWidth="1"/>
    <col min="12545" max="12545" width="35.28515625" style="1" customWidth="1"/>
    <col min="12546" max="12546" width="14" style="1" customWidth="1"/>
    <col min="12547" max="12547" width="11.42578125" style="1" customWidth="1"/>
    <col min="12548" max="12548" width="21.7109375" style="1" customWidth="1"/>
    <col min="12549" max="12549" width="13.7109375" style="1" customWidth="1"/>
    <col min="12550" max="12550" width="14.85546875" style="1" customWidth="1"/>
    <col min="12551" max="12551" width="19.5703125" style="1" customWidth="1"/>
    <col min="12552" max="12552" width="13.7109375" style="1" customWidth="1"/>
    <col min="12553" max="12553" width="14.7109375" style="1" customWidth="1"/>
    <col min="12554" max="12555" width="14.140625" style="1" customWidth="1"/>
    <col min="12556" max="12556" width="15.140625" style="1" customWidth="1"/>
    <col min="12557" max="12557" width="21.5703125" style="1" customWidth="1"/>
    <col min="12558" max="12799" width="9.140625" style="1"/>
    <col min="12800" max="12800" width="6.5703125" style="1" customWidth="1"/>
    <col min="12801" max="12801" width="35.28515625" style="1" customWidth="1"/>
    <col min="12802" max="12802" width="14" style="1" customWidth="1"/>
    <col min="12803" max="12803" width="11.42578125" style="1" customWidth="1"/>
    <col min="12804" max="12804" width="21.7109375" style="1" customWidth="1"/>
    <col min="12805" max="12805" width="13.7109375" style="1" customWidth="1"/>
    <col min="12806" max="12806" width="14.85546875" style="1" customWidth="1"/>
    <col min="12807" max="12807" width="19.5703125" style="1" customWidth="1"/>
    <col min="12808" max="12808" width="13.7109375" style="1" customWidth="1"/>
    <col min="12809" max="12809" width="14.7109375" style="1" customWidth="1"/>
    <col min="12810" max="12811" width="14.140625" style="1" customWidth="1"/>
    <col min="12812" max="12812" width="15.140625" style="1" customWidth="1"/>
    <col min="12813" max="12813" width="21.5703125" style="1" customWidth="1"/>
    <col min="12814" max="13055" width="9.140625" style="1"/>
    <col min="13056" max="13056" width="6.5703125" style="1" customWidth="1"/>
    <col min="13057" max="13057" width="35.28515625" style="1" customWidth="1"/>
    <col min="13058" max="13058" width="14" style="1" customWidth="1"/>
    <col min="13059" max="13059" width="11.42578125" style="1" customWidth="1"/>
    <col min="13060" max="13060" width="21.7109375" style="1" customWidth="1"/>
    <col min="13061" max="13061" width="13.7109375" style="1" customWidth="1"/>
    <col min="13062" max="13062" width="14.85546875" style="1" customWidth="1"/>
    <col min="13063" max="13063" width="19.5703125" style="1" customWidth="1"/>
    <col min="13064" max="13064" width="13.7109375" style="1" customWidth="1"/>
    <col min="13065" max="13065" width="14.7109375" style="1" customWidth="1"/>
    <col min="13066" max="13067" width="14.140625" style="1" customWidth="1"/>
    <col min="13068" max="13068" width="15.140625" style="1" customWidth="1"/>
    <col min="13069" max="13069" width="21.5703125" style="1" customWidth="1"/>
    <col min="13070" max="13311" width="9.140625" style="1"/>
    <col min="13312" max="13312" width="6.5703125" style="1" customWidth="1"/>
    <col min="13313" max="13313" width="35.28515625" style="1" customWidth="1"/>
    <col min="13314" max="13314" width="14" style="1" customWidth="1"/>
    <col min="13315" max="13315" width="11.42578125" style="1" customWidth="1"/>
    <col min="13316" max="13316" width="21.7109375" style="1" customWidth="1"/>
    <col min="13317" max="13317" width="13.7109375" style="1" customWidth="1"/>
    <col min="13318" max="13318" width="14.85546875" style="1" customWidth="1"/>
    <col min="13319" max="13319" width="19.5703125" style="1" customWidth="1"/>
    <col min="13320" max="13320" width="13.7109375" style="1" customWidth="1"/>
    <col min="13321" max="13321" width="14.7109375" style="1" customWidth="1"/>
    <col min="13322" max="13323" width="14.140625" style="1" customWidth="1"/>
    <col min="13324" max="13324" width="15.140625" style="1" customWidth="1"/>
    <col min="13325" max="13325" width="21.5703125" style="1" customWidth="1"/>
    <col min="13326" max="13567" width="9.140625" style="1"/>
    <col min="13568" max="13568" width="6.5703125" style="1" customWidth="1"/>
    <col min="13569" max="13569" width="35.28515625" style="1" customWidth="1"/>
    <col min="13570" max="13570" width="14" style="1" customWidth="1"/>
    <col min="13571" max="13571" width="11.42578125" style="1" customWidth="1"/>
    <col min="13572" max="13572" width="21.7109375" style="1" customWidth="1"/>
    <col min="13573" max="13573" width="13.7109375" style="1" customWidth="1"/>
    <col min="13574" max="13574" width="14.85546875" style="1" customWidth="1"/>
    <col min="13575" max="13575" width="19.5703125" style="1" customWidth="1"/>
    <col min="13576" max="13576" width="13.7109375" style="1" customWidth="1"/>
    <col min="13577" max="13577" width="14.7109375" style="1" customWidth="1"/>
    <col min="13578" max="13579" width="14.140625" style="1" customWidth="1"/>
    <col min="13580" max="13580" width="15.140625" style="1" customWidth="1"/>
    <col min="13581" max="13581" width="21.5703125" style="1" customWidth="1"/>
    <col min="13582" max="13823" width="9.140625" style="1"/>
    <col min="13824" max="13824" width="6.5703125" style="1" customWidth="1"/>
    <col min="13825" max="13825" width="35.28515625" style="1" customWidth="1"/>
    <col min="13826" max="13826" width="14" style="1" customWidth="1"/>
    <col min="13827" max="13827" width="11.42578125" style="1" customWidth="1"/>
    <col min="13828" max="13828" width="21.7109375" style="1" customWidth="1"/>
    <col min="13829" max="13829" width="13.7109375" style="1" customWidth="1"/>
    <col min="13830" max="13830" width="14.85546875" style="1" customWidth="1"/>
    <col min="13831" max="13831" width="19.5703125" style="1" customWidth="1"/>
    <col min="13832" max="13832" width="13.7109375" style="1" customWidth="1"/>
    <col min="13833" max="13833" width="14.7109375" style="1" customWidth="1"/>
    <col min="13834" max="13835" width="14.140625" style="1" customWidth="1"/>
    <col min="13836" max="13836" width="15.140625" style="1" customWidth="1"/>
    <col min="13837" max="13837" width="21.5703125" style="1" customWidth="1"/>
    <col min="13838" max="14079" width="9.140625" style="1"/>
    <col min="14080" max="14080" width="6.5703125" style="1" customWidth="1"/>
    <col min="14081" max="14081" width="35.28515625" style="1" customWidth="1"/>
    <col min="14082" max="14082" width="14" style="1" customWidth="1"/>
    <col min="14083" max="14083" width="11.42578125" style="1" customWidth="1"/>
    <col min="14084" max="14084" width="21.7109375" style="1" customWidth="1"/>
    <col min="14085" max="14085" width="13.7109375" style="1" customWidth="1"/>
    <col min="14086" max="14086" width="14.85546875" style="1" customWidth="1"/>
    <col min="14087" max="14087" width="19.5703125" style="1" customWidth="1"/>
    <col min="14088" max="14088" width="13.7109375" style="1" customWidth="1"/>
    <col min="14089" max="14089" width="14.7109375" style="1" customWidth="1"/>
    <col min="14090" max="14091" width="14.140625" style="1" customWidth="1"/>
    <col min="14092" max="14092" width="15.140625" style="1" customWidth="1"/>
    <col min="14093" max="14093" width="21.5703125" style="1" customWidth="1"/>
    <col min="14094" max="14335" width="9.140625" style="1"/>
    <col min="14336" max="14336" width="6.5703125" style="1" customWidth="1"/>
    <col min="14337" max="14337" width="35.28515625" style="1" customWidth="1"/>
    <col min="14338" max="14338" width="14" style="1" customWidth="1"/>
    <col min="14339" max="14339" width="11.42578125" style="1" customWidth="1"/>
    <col min="14340" max="14340" width="21.7109375" style="1" customWidth="1"/>
    <col min="14341" max="14341" width="13.7109375" style="1" customWidth="1"/>
    <col min="14342" max="14342" width="14.85546875" style="1" customWidth="1"/>
    <col min="14343" max="14343" width="19.5703125" style="1" customWidth="1"/>
    <col min="14344" max="14344" width="13.7109375" style="1" customWidth="1"/>
    <col min="14345" max="14345" width="14.7109375" style="1" customWidth="1"/>
    <col min="14346" max="14347" width="14.140625" style="1" customWidth="1"/>
    <col min="14348" max="14348" width="15.140625" style="1" customWidth="1"/>
    <col min="14349" max="14349" width="21.5703125" style="1" customWidth="1"/>
    <col min="14350" max="14591" width="9.140625" style="1"/>
    <col min="14592" max="14592" width="6.5703125" style="1" customWidth="1"/>
    <col min="14593" max="14593" width="35.28515625" style="1" customWidth="1"/>
    <col min="14594" max="14594" width="14" style="1" customWidth="1"/>
    <col min="14595" max="14595" width="11.42578125" style="1" customWidth="1"/>
    <col min="14596" max="14596" width="21.7109375" style="1" customWidth="1"/>
    <col min="14597" max="14597" width="13.7109375" style="1" customWidth="1"/>
    <col min="14598" max="14598" width="14.85546875" style="1" customWidth="1"/>
    <col min="14599" max="14599" width="19.5703125" style="1" customWidth="1"/>
    <col min="14600" max="14600" width="13.7109375" style="1" customWidth="1"/>
    <col min="14601" max="14601" width="14.7109375" style="1" customWidth="1"/>
    <col min="14602" max="14603" width="14.140625" style="1" customWidth="1"/>
    <col min="14604" max="14604" width="15.140625" style="1" customWidth="1"/>
    <col min="14605" max="14605" width="21.5703125" style="1" customWidth="1"/>
    <col min="14606" max="14847" width="9.140625" style="1"/>
    <col min="14848" max="14848" width="6.5703125" style="1" customWidth="1"/>
    <col min="14849" max="14849" width="35.28515625" style="1" customWidth="1"/>
    <col min="14850" max="14850" width="14" style="1" customWidth="1"/>
    <col min="14851" max="14851" width="11.42578125" style="1" customWidth="1"/>
    <col min="14852" max="14852" width="21.7109375" style="1" customWidth="1"/>
    <col min="14853" max="14853" width="13.7109375" style="1" customWidth="1"/>
    <col min="14854" max="14854" width="14.85546875" style="1" customWidth="1"/>
    <col min="14855" max="14855" width="19.5703125" style="1" customWidth="1"/>
    <col min="14856" max="14856" width="13.7109375" style="1" customWidth="1"/>
    <col min="14857" max="14857" width="14.7109375" style="1" customWidth="1"/>
    <col min="14858" max="14859" width="14.140625" style="1" customWidth="1"/>
    <col min="14860" max="14860" width="15.140625" style="1" customWidth="1"/>
    <col min="14861" max="14861" width="21.5703125" style="1" customWidth="1"/>
    <col min="14862" max="15103" width="9.140625" style="1"/>
    <col min="15104" max="15104" width="6.5703125" style="1" customWidth="1"/>
    <col min="15105" max="15105" width="35.28515625" style="1" customWidth="1"/>
    <col min="15106" max="15106" width="14" style="1" customWidth="1"/>
    <col min="15107" max="15107" width="11.42578125" style="1" customWidth="1"/>
    <col min="15108" max="15108" width="21.7109375" style="1" customWidth="1"/>
    <col min="15109" max="15109" width="13.7109375" style="1" customWidth="1"/>
    <col min="15110" max="15110" width="14.85546875" style="1" customWidth="1"/>
    <col min="15111" max="15111" width="19.5703125" style="1" customWidth="1"/>
    <col min="15112" max="15112" width="13.7109375" style="1" customWidth="1"/>
    <col min="15113" max="15113" width="14.7109375" style="1" customWidth="1"/>
    <col min="15114" max="15115" width="14.140625" style="1" customWidth="1"/>
    <col min="15116" max="15116" width="15.140625" style="1" customWidth="1"/>
    <col min="15117" max="15117" width="21.5703125" style="1" customWidth="1"/>
    <col min="15118" max="15359" width="9.140625" style="1"/>
    <col min="15360" max="15360" width="6.5703125" style="1" customWidth="1"/>
    <col min="15361" max="15361" width="35.28515625" style="1" customWidth="1"/>
    <col min="15362" max="15362" width="14" style="1" customWidth="1"/>
    <col min="15363" max="15363" width="11.42578125" style="1" customWidth="1"/>
    <col min="15364" max="15364" width="21.7109375" style="1" customWidth="1"/>
    <col min="15365" max="15365" width="13.7109375" style="1" customWidth="1"/>
    <col min="15366" max="15366" width="14.85546875" style="1" customWidth="1"/>
    <col min="15367" max="15367" width="19.5703125" style="1" customWidth="1"/>
    <col min="15368" max="15368" width="13.7109375" style="1" customWidth="1"/>
    <col min="15369" max="15369" width="14.7109375" style="1" customWidth="1"/>
    <col min="15370" max="15371" width="14.140625" style="1" customWidth="1"/>
    <col min="15372" max="15372" width="15.140625" style="1" customWidth="1"/>
    <col min="15373" max="15373" width="21.5703125" style="1" customWidth="1"/>
    <col min="15374" max="15615" width="9.140625" style="1"/>
    <col min="15616" max="15616" width="6.5703125" style="1" customWidth="1"/>
    <col min="15617" max="15617" width="35.28515625" style="1" customWidth="1"/>
    <col min="15618" max="15618" width="14" style="1" customWidth="1"/>
    <col min="15619" max="15619" width="11.42578125" style="1" customWidth="1"/>
    <col min="15620" max="15620" width="21.7109375" style="1" customWidth="1"/>
    <col min="15621" max="15621" width="13.7109375" style="1" customWidth="1"/>
    <col min="15622" max="15622" width="14.85546875" style="1" customWidth="1"/>
    <col min="15623" max="15623" width="19.5703125" style="1" customWidth="1"/>
    <col min="15624" max="15624" width="13.7109375" style="1" customWidth="1"/>
    <col min="15625" max="15625" width="14.7109375" style="1" customWidth="1"/>
    <col min="15626" max="15627" width="14.140625" style="1" customWidth="1"/>
    <col min="15628" max="15628" width="15.140625" style="1" customWidth="1"/>
    <col min="15629" max="15629" width="21.5703125" style="1" customWidth="1"/>
    <col min="15630" max="15871" width="9.140625" style="1"/>
    <col min="15872" max="15872" width="6.5703125" style="1" customWidth="1"/>
    <col min="15873" max="15873" width="35.28515625" style="1" customWidth="1"/>
    <col min="15874" max="15874" width="14" style="1" customWidth="1"/>
    <col min="15875" max="15875" width="11.42578125" style="1" customWidth="1"/>
    <col min="15876" max="15876" width="21.7109375" style="1" customWidth="1"/>
    <col min="15877" max="15877" width="13.7109375" style="1" customWidth="1"/>
    <col min="15878" max="15878" width="14.85546875" style="1" customWidth="1"/>
    <col min="15879" max="15879" width="19.5703125" style="1" customWidth="1"/>
    <col min="15880" max="15880" width="13.7109375" style="1" customWidth="1"/>
    <col min="15881" max="15881" width="14.7109375" style="1" customWidth="1"/>
    <col min="15882" max="15883" width="14.140625" style="1" customWidth="1"/>
    <col min="15884" max="15884" width="15.140625" style="1" customWidth="1"/>
    <col min="15885" max="15885" width="21.5703125" style="1" customWidth="1"/>
    <col min="15886" max="16127" width="9.140625" style="1"/>
    <col min="16128" max="16128" width="6.5703125" style="1" customWidth="1"/>
    <col min="16129" max="16129" width="35.28515625" style="1" customWidth="1"/>
    <col min="16130" max="16130" width="14" style="1" customWidth="1"/>
    <col min="16131" max="16131" width="11.42578125" style="1" customWidth="1"/>
    <col min="16132" max="16132" width="21.7109375" style="1" customWidth="1"/>
    <col min="16133" max="16133" width="13.7109375" style="1" customWidth="1"/>
    <col min="16134" max="16134" width="14.85546875" style="1" customWidth="1"/>
    <col min="16135" max="16135" width="19.5703125" style="1" customWidth="1"/>
    <col min="16136" max="16136" width="13.7109375" style="1" customWidth="1"/>
    <col min="16137" max="16137" width="14.7109375" style="1" customWidth="1"/>
    <col min="16138" max="16139" width="14.140625" style="1" customWidth="1"/>
    <col min="16140" max="16140" width="15.140625" style="1" customWidth="1"/>
    <col min="16141" max="16141" width="21.5703125" style="1" customWidth="1"/>
    <col min="16142" max="16384" width="9.140625" style="1"/>
  </cols>
  <sheetData>
    <row r="1" spans="1:13" ht="54" customHeight="1" x14ac:dyDescent="0.25">
      <c r="A1" s="145" t="s">
        <v>26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</row>
    <row r="2" spans="1:13" ht="24" customHeight="1" x14ac:dyDescent="0.25">
      <c r="A2" s="145" t="s">
        <v>36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</row>
    <row r="3" spans="1:13" ht="24" customHeight="1" x14ac:dyDescent="0.25">
      <c r="A3" s="133" t="s">
        <v>10</v>
      </c>
      <c r="B3" s="133" t="s">
        <v>11</v>
      </c>
      <c r="C3" s="146" t="s">
        <v>12</v>
      </c>
      <c r="D3" s="147"/>
      <c r="E3" s="133" t="s">
        <v>13</v>
      </c>
      <c r="F3" s="133" t="s">
        <v>14</v>
      </c>
      <c r="G3" s="133" t="s">
        <v>15</v>
      </c>
      <c r="H3" s="133" t="s">
        <v>16</v>
      </c>
      <c r="I3" s="130" t="s">
        <v>25</v>
      </c>
      <c r="J3" s="130" t="s">
        <v>17</v>
      </c>
      <c r="K3" s="133" t="s">
        <v>18</v>
      </c>
      <c r="L3" s="133"/>
      <c r="M3" s="133"/>
    </row>
    <row r="4" spans="1:13" ht="15" customHeight="1" x14ac:dyDescent="0.25">
      <c r="A4" s="133"/>
      <c r="B4" s="133"/>
      <c r="C4" s="130" t="s">
        <v>19</v>
      </c>
      <c r="D4" s="130" t="s">
        <v>20</v>
      </c>
      <c r="E4" s="133"/>
      <c r="F4" s="133"/>
      <c r="G4" s="133"/>
      <c r="H4" s="133"/>
      <c r="I4" s="131"/>
      <c r="J4" s="131"/>
      <c r="K4" s="133" t="s">
        <v>21</v>
      </c>
      <c r="L4" s="130" t="s">
        <v>22</v>
      </c>
      <c r="M4" s="133" t="s">
        <v>23</v>
      </c>
    </row>
    <row r="5" spans="1:13" ht="31.5" customHeight="1" x14ac:dyDescent="0.25">
      <c r="A5" s="133"/>
      <c r="B5" s="133"/>
      <c r="C5" s="132"/>
      <c r="D5" s="132"/>
      <c r="E5" s="133"/>
      <c r="F5" s="133"/>
      <c r="G5" s="133"/>
      <c r="H5" s="133"/>
      <c r="I5" s="132"/>
      <c r="J5" s="132"/>
      <c r="K5" s="133"/>
      <c r="L5" s="132"/>
      <c r="M5" s="133"/>
    </row>
    <row r="6" spans="1:13" x14ac:dyDescent="0.25">
      <c r="A6" s="2">
        <v>1</v>
      </c>
      <c r="B6" s="2">
        <v>2</v>
      </c>
      <c r="C6" s="2">
        <f>B6+1</f>
        <v>3</v>
      </c>
      <c r="D6" s="2">
        <f t="shared" ref="D6:K6" si="0">C6+1</f>
        <v>4</v>
      </c>
      <c r="E6" s="2">
        <v>3</v>
      </c>
      <c r="F6" s="2">
        <f t="shared" si="0"/>
        <v>4</v>
      </c>
      <c r="G6" s="2">
        <f t="shared" si="0"/>
        <v>5</v>
      </c>
      <c r="H6" s="2">
        <f t="shared" si="0"/>
        <v>6</v>
      </c>
      <c r="I6" s="2">
        <f t="shared" si="0"/>
        <v>7</v>
      </c>
      <c r="J6" s="2">
        <f t="shared" si="0"/>
        <v>8</v>
      </c>
      <c r="K6" s="2">
        <f t="shared" si="0"/>
        <v>9</v>
      </c>
      <c r="L6" s="2">
        <v>10</v>
      </c>
      <c r="M6" s="2">
        <v>11</v>
      </c>
    </row>
    <row r="7" spans="1:13" s="8" customFormat="1" ht="63" x14ac:dyDescent="0.25">
      <c r="A7" s="7">
        <v>1</v>
      </c>
      <c r="B7" s="138" t="e">
        <f>#REF!</f>
        <v>#REF!</v>
      </c>
      <c r="C7" s="7"/>
      <c r="D7" s="7"/>
      <c r="E7" s="6" t="s">
        <v>31</v>
      </c>
      <c r="F7" s="15" t="s">
        <v>32</v>
      </c>
      <c r="G7" s="6" t="s">
        <v>33</v>
      </c>
      <c r="H7" s="16">
        <v>43799</v>
      </c>
      <c r="I7" s="17">
        <v>1258.55</v>
      </c>
      <c r="J7" s="18">
        <v>0</v>
      </c>
      <c r="K7" s="19">
        <f>M7</f>
        <v>170.84</v>
      </c>
      <c r="L7" s="19"/>
      <c r="M7" s="19">
        <v>170.84</v>
      </c>
    </row>
    <row r="8" spans="1:13" s="8" customFormat="1" ht="63" x14ac:dyDescent="0.25">
      <c r="A8" s="7">
        <v>2</v>
      </c>
      <c r="B8" s="139"/>
      <c r="C8" s="7"/>
      <c r="D8" s="7"/>
      <c r="E8" s="10" t="s">
        <v>34</v>
      </c>
      <c r="F8" s="10" t="s">
        <v>35</v>
      </c>
      <c r="G8" s="6" t="s">
        <v>33</v>
      </c>
      <c r="H8" s="9">
        <v>43799</v>
      </c>
      <c r="I8" s="20">
        <v>77132.95</v>
      </c>
      <c r="J8" s="3">
        <v>0</v>
      </c>
      <c r="K8" s="21">
        <f>14629.26+522.34+M8</f>
        <v>25622.15</v>
      </c>
      <c r="L8" s="21"/>
      <c r="M8" s="22">
        <f>10470.55</f>
        <v>10470.549999999999</v>
      </c>
    </row>
    <row r="9" spans="1:13" ht="15" customHeight="1" x14ac:dyDescent="0.25">
      <c r="A9" s="127" t="s">
        <v>24</v>
      </c>
      <c r="B9" s="128"/>
      <c r="C9" s="128"/>
      <c r="D9" s="128"/>
      <c r="E9" s="128"/>
      <c r="F9" s="128"/>
      <c r="G9" s="128"/>
      <c r="H9" s="128"/>
      <c r="I9" s="129"/>
      <c r="J9" s="4">
        <f>SUM(J7:J7)</f>
        <v>0</v>
      </c>
      <c r="K9" s="4">
        <f>SUM(K7:K8)</f>
        <v>25792.99</v>
      </c>
      <c r="L9" s="4"/>
      <c r="M9" s="4">
        <f>SUM(M7:M8)</f>
        <v>10641.39</v>
      </c>
    </row>
  </sheetData>
  <mergeCells count="19"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A9:I9"/>
    <mergeCell ref="J3:J5"/>
    <mergeCell ref="K3:M3"/>
    <mergeCell ref="C4:C5"/>
    <mergeCell ref="D4:D5"/>
    <mergeCell ref="K4:K5"/>
    <mergeCell ref="L4:L5"/>
    <mergeCell ref="M4:M5"/>
    <mergeCell ref="B7:B8"/>
  </mergeCells>
  <pageMargins left="0.15748031496062992" right="0.15748031496062992" top="0.23622047244094491" bottom="0.31496062992125984" header="0.94488188976377963" footer="0.31496062992125984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МП Строительство</vt:lpstr>
      <vt:lpstr>МП Строительство (2)</vt:lpstr>
      <vt:lpstr>Подпрограмма 2 (2)</vt:lpstr>
      <vt:lpstr>'МП Строительство (2)'!Заголовки_для_печати</vt:lpstr>
      <vt:lpstr>'Подпрограмма 2 (2)'!Заголовки_для_печати</vt:lpstr>
      <vt:lpstr>'МП Строительство'!Область_печати</vt:lpstr>
      <vt:lpstr>'МП Строительство (2)'!Область_печати</vt:lpstr>
      <vt:lpstr>'Подпрограмма 2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Ружникова Оксана Павловна</cp:lastModifiedBy>
  <cp:lastPrinted>2021-04-14T07:52:01Z</cp:lastPrinted>
  <dcterms:created xsi:type="dcterms:W3CDTF">2015-07-01T06:08:23Z</dcterms:created>
  <dcterms:modified xsi:type="dcterms:W3CDTF">2022-12-19T07:32:52Z</dcterms:modified>
</cp:coreProperties>
</file>