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125" windowWidth="19440" windowHeight="8580" activeTab="1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(2)'!$A$1:$N$9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(2)'!$A$1:$N$9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(2)'!$A$1:$N$9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(2)'!$A$1:$N$9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Теплоснабжение'!$A$1:$R$14</definedName>
    <definedName name="_xlnm.Print_Area" localSheetId="1">'МП Теплоснабжение (2)'!$A$1:$M$17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N10" i="19" l="1"/>
  <c r="K10" i="19"/>
  <c r="H10" i="19"/>
  <c r="K8" i="19"/>
  <c r="N8" i="19"/>
  <c r="P8" i="19"/>
  <c r="F14" i="19" l="1"/>
  <c r="G14" i="19"/>
  <c r="E13" i="19"/>
  <c r="E12" i="19"/>
  <c r="E11" i="19"/>
  <c r="G11" i="19"/>
  <c r="E14" i="19" s="1"/>
  <c r="H11" i="19"/>
  <c r="I11" i="19"/>
  <c r="J11" i="19"/>
  <c r="K11" i="19"/>
  <c r="L11" i="19"/>
  <c r="M11" i="19"/>
  <c r="N11" i="19"/>
  <c r="O11" i="19"/>
  <c r="P11" i="19"/>
  <c r="F11" i="19"/>
  <c r="H13" i="19"/>
  <c r="H12" i="19"/>
  <c r="J6" i="19" l="1"/>
  <c r="J14" i="19" s="1"/>
  <c r="I6" i="19"/>
  <c r="K6" i="19"/>
  <c r="L6" i="19"/>
  <c r="M6" i="19"/>
  <c r="N6" i="19"/>
  <c r="O6" i="19"/>
  <c r="P6" i="19"/>
  <c r="F6" i="19"/>
  <c r="G6" i="19"/>
  <c r="H9" i="19"/>
  <c r="E9" i="19"/>
  <c r="E10" i="19"/>
  <c r="K9" i="20" l="1"/>
  <c r="L9" i="20"/>
  <c r="M9" i="20"/>
  <c r="J9" i="20"/>
  <c r="G8" i="20" l="1"/>
  <c r="B8" i="20"/>
  <c r="E8" i="19" l="1"/>
  <c r="K14" i="19" l="1"/>
  <c r="I14" i="19"/>
  <c r="L14" i="19"/>
  <c r="M14" i="19"/>
  <c r="O14" i="19"/>
  <c r="E6" i="19" l="1"/>
  <c r="P14" i="19"/>
  <c r="N14" i="19"/>
  <c r="H8" i="19"/>
  <c r="H7" i="19"/>
  <c r="E7" i="19"/>
  <c r="H6" i="19" l="1"/>
  <c r="H14" i="19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<sst xmlns="http://schemas.openxmlformats.org/spreadsheetml/2006/main" count="101" uniqueCount="63">
  <si>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</si>
  <si>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</si>
  <si>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</si>
  <si>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</si>
  <si>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</si>
  <si>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</si>
  <si>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</si>
  <si>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</si>
  <si>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</si>
  <si>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</si>
  <si>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</si>
  <si>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</si>
  <si>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</si>
  <si>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</si>
  <si>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</si>
  <si>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</si>
  <si>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</si>
  <si>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</si>
  <si>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</si>
  <si>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</si>
  <si>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</si>
  <si>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</si>
  <si>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</si>
  <si>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</si>
  <si>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</si>
  <si>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</si>
  <si>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</si>
  <si>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</si>
  <si>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</si>
  <si>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</si>
  <si>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</si>
  <si>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</si>
  <si>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</si>
  <si>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</si>
  <si>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</si>
  <si>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</si>
  <si>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</si>
  <si>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</si>
  <si>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</si>
  <si>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</si>
  <si>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</si>
  <si>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МК " 0184300000420000062 от 10.06.2020</t>
  </si>
  <si>
    <t>до 31.05.2021</t>
  </si>
  <si>
    <t>ООО "Инженерная компания "Теплогазстрой"</t>
  </si>
  <si>
    <t>Разработка проектной документации на реконструкцию котельной в с. Коткино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</si>
  <si>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</si>
  <si>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План на 2023 год</t>
  </si>
  <si>
    <t>по состоянию на 01 июля 2023 года (с начала года нарастающим итогом)</t>
  </si>
  <si>
    <t>План на 01.07.2023</t>
  </si>
  <si>
    <t>Раздел 2.  Реконструкция объектов теплоснабжения</t>
  </si>
  <si>
    <t>Реконструкция тепловых сетей в п. Харута</t>
  </si>
  <si>
    <t>Реконструкция тепловых сетей в п. Хорей-Вер</t>
  </si>
  <si>
    <t>1</t>
  </si>
  <si>
    <t>1.1</t>
  </si>
  <si>
    <t>1.2</t>
  </si>
  <si>
    <t>1.3</t>
  </si>
  <si>
    <t>1.4</t>
  </si>
  <si>
    <t>1.5</t>
  </si>
  <si>
    <t>2</t>
  </si>
  <si>
    <t>2.1.</t>
  </si>
  <si>
    <t>2.2</t>
  </si>
  <si>
    <t>№ 0184300000423000002 от 13.02.2023</t>
  </si>
  <si>
    <t>"ИМК КОНТУР"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</si>
</sst>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  <numFmt numFmtId="169" formatCode="_-* #,##0.0\ _₽_-;\-* #,##0.0\ _₽_-;_-* &quot;-&quot;?\ _₽_-;_-@_-"/>
    <numFmt numFmtId="170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/>
    <xf numFmtId="168" fontId="6" fillId="0" borderId="1" xfId="2" applyNumberFormat="1" applyFont="1" applyFill="1" applyBorder="1" applyAlignment="1">
      <alignment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70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8" fontId="6" fillId="2" borderId="1" xfId="2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4"/>
  <sheetViews>
    <sheetView view="pageBreakPreview" zoomScale="75" zoomScaleNormal="75" zoomScaleSheetLayoutView="75" workbookViewId="0">
      <selection activeCell="K18" sqref="K1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ht="18.75" customHeight="1" x14ac:dyDescent="0.25">
      <c r="A2" s="46" t="s">
        <v>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7"/>
    </row>
    <row r="3" spans="1:18" s="2" customFormat="1" ht="53.25" customHeight="1" x14ac:dyDescent="0.25">
      <c r="A3" s="48" t="s">
        <v>9</v>
      </c>
      <c r="B3" s="48" t="s">
        <v>7</v>
      </c>
      <c r="C3" s="48" t="s">
        <v>2</v>
      </c>
      <c r="D3" s="48" t="s">
        <v>8</v>
      </c>
      <c r="E3" s="48" t="s">
        <v>46</v>
      </c>
      <c r="F3" s="48"/>
      <c r="G3" s="48"/>
      <c r="H3" s="48" t="s">
        <v>48</v>
      </c>
      <c r="I3" s="48"/>
      <c r="J3" s="48"/>
      <c r="K3" s="48" t="s">
        <v>3</v>
      </c>
      <c r="L3" s="48"/>
      <c r="M3" s="48"/>
      <c r="N3" s="48" t="s">
        <v>4</v>
      </c>
      <c r="O3" s="48"/>
      <c r="P3" s="48"/>
      <c r="Q3" s="48" t="s">
        <v>28</v>
      </c>
      <c r="R3" s="48" t="s">
        <v>29</v>
      </c>
    </row>
    <row r="4" spans="1:18" s="2" customFormat="1" ht="59.25" customHeight="1" x14ac:dyDescent="0.25">
      <c r="A4" s="48"/>
      <c r="B4" s="48"/>
      <c r="C4" s="48"/>
      <c r="D4" s="48"/>
      <c r="E4" s="16" t="s">
        <v>0</v>
      </c>
      <c r="F4" s="16" t="s">
        <v>5</v>
      </c>
      <c r="G4" s="16" t="s">
        <v>6</v>
      </c>
      <c r="H4" s="16" t="s">
        <v>0</v>
      </c>
      <c r="I4" s="16" t="s">
        <v>5</v>
      </c>
      <c r="J4" s="16" t="s">
        <v>6</v>
      </c>
      <c r="K4" s="16" t="s">
        <v>0</v>
      </c>
      <c r="L4" s="16" t="s">
        <v>5</v>
      </c>
      <c r="M4" s="16" t="s">
        <v>6</v>
      </c>
      <c r="N4" s="16" t="s">
        <v>0</v>
      </c>
      <c r="O4" s="16" t="s">
        <v>5</v>
      </c>
      <c r="P4" s="16" t="s">
        <v>6</v>
      </c>
      <c r="Q4" s="48"/>
      <c r="R4" s="48"/>
    </row>
    <row r="5" spans="1:18" s="2" customFormat="1" ht="22.5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6">
        <v>10</v>
      </c>
      <c r="K5" s="16">
        <v>11</v>
      </c>
      <c r="L5" s="16">
        <v>12</v>
      </c>
      <c r="M5" s="16">
        <v>13</v>
      </c>
      <c r="N5" s="16">
        <v>14</v>
      </c>
      <c r="O5" s="16">
        <v>15</v>
      </c>
      <c r="P5" s="16">
        <v>16</v>
      </c>
      <c r="Q5" s="16">
        <v>17</v>
      </c>
      <c r="R5" s="16">
        <v>18</v>
      </c>
    </row>
    <row r="6" spans="1:18" s="2" customFormat="1" ht="30" customHeight="1" x14ac:dyDescent="0.25">
      <c r="A6" s="38" t="s">
        <v>52</v>
      </c>
      <c r="B6" s="41" t="s">
        <v>38</v>
      </c>
      <c r="C6" s="41"/>
      <c r="D6" s="41"/>
      <c r="E6" s="3">
        <f>F6+G6</f>
        <v>14958.699999999999</v>
      </c>
      <c r="F6" s="17">
        <f>SUM(F7:F10)</f>
        <v>0</v>
      </c>
      <c r="G6" s="17">
        <f>SUM(G7:G10)</f>
        <v>14958.699999999999</v>
      </c>
      <c r="H6" s="17">
        <f t="shared" ref="H6:P6" si="0">SUM(H7:H10)</f>
        <v>0</v>
      </c>
      <c r="I6" s="17">
        <f t="shared" si="0"/>
        <v>0</v>
      </c>
      <c r="J6" s="17">
        <f>SUM(J7:J10)</f>
        <v>0</v>
      </c>
      <c r="K6" s="17">
        <f t="shared" si="0"/>
        <v>0</v>
      </c>
      <c r="L6" s="17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2">
        <v>0</v>
      </c>
      <c r="R6" s="12">
        <v>0</v>
      </c>
    </row>
    <row r="7" spans="1:18" s="2" customFormat="1" ht="59.25" customHeight="1" x14ac:dyDescent="0.25">
      <c r="A7" s="39" t="s">
        <v>53</v>
      </c>
      <c r="B7" s="34" t="s">
        <v>39</v>
      </c>
      <c r="C7" s="28" t="s">
        <v>10</v>
      </c>
      <c r="D7" s="28" t="s">
        <v>1</v>
      </c>
      <c r="E7" s="32">
        <f t="shared" ref="E7:E9" si="1">F7+G7</f>
        <v>6870</v>
      </c>
      <c r="F7" s="35">
        <v>0</v>
      </c>
      <c r="G7" s="37">
        <v>6870</v>
      </c>
      <c r="H7" s="35">
        <f>I7+J7</f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v>0</v>
      </c>
      <c r="Q7" s="4">
        <v>0</v>
      </c>
      <c r="R7" s="4">
        <v>0</v>
      </c>
    </row>
    <row r="8" spans="1:18" s="2" customFormat="1" ht="59.25" customHeight="1" x14ac:dyDescent="0.25">
      <c r="A8" s="39" t="s">
        <v>54</v>
      </c>
      <c r="B8" s="34" t="s">
        <v>40</v>
      </c>
      <c r="C8" s="28" t="s">
        <v>10</v>
      </c>
      <c r="D8" s="28" t="s">
        <v>1</v>
      </c>
      <c r="E8" s="32">
        <f t="shared" si="1"/>
        <v>6500</v>
      </c>
      <c r="F8" s="35">
        <v>0</v>
      </c>
      <c r="G8" s="37">
        <v>6500</v>
      </c>
      <c r="H8" s="40">
        <f>I8+J8</f>
        <v>0</v>
      </c>
      <c r="I8" s="40">
        <v>0</v>
      </c>
      <c r="J8" s="40">
        <v>0</v>
      </c>
      <c r="K8" s="40">
        <f>M8</f>
        <v>0</v>
      </c>
      <c r="L8" s="40">
        <v>0</v>
      </c>
      <c r="M8" s="40">
        <v>0</v>
      </c>
      <c r="N8" s="40">
        <f>P8</f>
        <v>0</v>
      </c>
      <c r="O8" s="40">
        <v>0</v>
      </c>
      <c r="P8" s="40">
        <f>M8</f>
        <v>0</v>
      </c>
      <c r="Q8" s="4">
        <v>0</v>
      </c>
      <c r="R8" s="4">
        <v>0</v>
      </c>
    </row>
    <row r="9" spans="1:18" s="2" customFormat="1" ht="59.25" customHeight="1" x14ac:dyDescent="0.25">
      <c r="A9" s="39" t="s">
        <v>55</v>
      </c>
      <c r="B9" s="34" t="s">
        <v>44</v>
      </c>
      <c r="C9" s="28" t="s">
        <v>10</v>
      </c>
      <c r="D9" s="28" t="s">
        <v>1</v>
      </c>
      <c r="E9" s="32">
        <f t="shared" si="1"/>
        <v>1284.8</v>
      </c>
      <c r="F9" s="35">
        <v>0</v>
      </c>
      <c r="G9" s="37">
        <v>1284.8</v>
      </c>
      <c r="H9" s="35">
        <f>I9+J9</f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35">
        <v>0</v>
      </c>
      <c r="Q9" s="4">
        <v>0</v>
      </c>
      <c r="R9" s="4">
        <v>0</v>
      </c>
    </row>
    <row r="10" spans="1:18" s="2" customFormat="1" ht="81" customHeight="1" x14ac:dyDescent="0.25">
      <c r="A10" s="39" t="s">
        <v>56</v>
      </c>
      <c r="B10" s="34" t="s">
        <v>45</v>
      </c>
      <c r="C10" s="28" t="s">
        <v>10</v>
      </c>
      <c r="D10" s="28" t="s">
        <v>1</v>
      </c>
      <c r="E10" s="32">
        <f t="shared" ref="E10" si="2">F10+G10</f>
        <v>303.89999999999998</v>
      </c>
      <c r="F10" s="35">
        <v>0</v>
      </c>
      <c r="G10" s="37">
        <v>303.89999999999998</v>
      </c>
      <c r="H10" s="40">
        <f>I10+J10</f>
        <v>0</v>
      </c>
      <c r="I10" s="40">
        <v>0</v>
      </c>
      <c r="J10" s="40">
        <v>0</v>
      </c>
      <c r="K10" s="40">
        <f>M10</f>
        <v>0</v>
      </c>
      <c r="L10" s="40">
        <v>0</v>
      </c>
      <c r="M10" s="40">
        <v>0</v>
      </c>
      <c r="N10" s="40">
        <f>P10</f>
        <v>0</v>
      </c>
      <c r="O10" s="40">
        <v>0</v>
      </c>
      <c r="P10" s="40">
        <v>0</v>
      </c>
      <c r="Q10" s="4">
        <v>0</v>
      </c>
      <c r="R10" s="4">
        <v>0</v>
      </c>
    </row>
    <row r="11" spans="1:18" s="2" customFormat="1" ht="30" customHeight="1" x14ac:dyDescent="0.25">
      <c r="A11" s="39" t="s">
        <v>57</v>
      </c>
      <c r="B11" s="41" t="s">
        <v>49</v>
      </c>
      <c r="C11" s="41"/>
      <c r="D11" s="41"/>
      <c r="E11" s="3">
        <f>F11+G11</f>
        <v>93565</v>
      </c>
      <c r="F11" s="17">
        <f>SUM(F12:F13)</f>
        <v>86661</v>
      </c>
      <c r="G11" s="17">
        <f t="shared" ref="G11:P11" si="3">SUM(G12:G13)</f>
        <v>6904</v>
      </c>
      <c r="H11" s="17">
        <f t="shared" si="3"/>
        <v>0</v>
      </c>
      <c r="I11" s="17">
        <f t="shared" si="3"/>
        <v>0</v>
      </c>
      <c r="J11" s="17">
        <f t="shared" si="3"/>
        <v>0</v>
      </c>
      <c r="K11" s="17">
        <f t="shared" si="3"/>
        <v>0</v>
      </c>
      <c r="L11" s="17">
        <f t="shared" si="3"/>
        <v>0</v>
      </c>
      <c r="M11" s="17">
        <f t="shared" si="3"/>
        <v>0</v>
      </c>
      <c r="N11" s="17">
        <f t="shared" si="3"/>
        <v>0</v>
      </c>
      <c r="O11" s="17">
        <f t="shared" si="3"/>
        <v>0</v>
      </c>
      <c r="P11" s="17">
        <f t="shared" si="3"/>
        <v>0</v>
      </c>
      <c r="Q11" s="12">
        <v>0</v>
      </c>
      <c r="R11" s="12">
        <v>0</v>
      </c>
    </row>
    <row r="12" spans="1:18" s="2" customFormat="1" ht="59.25" customHeight="1" x14ac:dyDescent="0.25">
      <c r="A12" s="39" t="s">
        <v>58</v>
      </c>
      <c r="B12" s="34" t="s">
        <v>50</v>
      </c>
      <c r="C12" s="28" t="s">
        <v>10</v>
      </c>
      <c r="D12" s="28" t="s">
        <v>10</v>
      </c>
      <c r="E12" s="32">
        <f>F12+G12</f>
        <v>65917</v>
      </c>
      <c r="F12" s="61">
        <v>61317</v>
      </c>
      <c r="G12" s="61">
        <v>4600</v>
      </c>
      <c r="H12" s="35">
        <f>I12+J12</f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4">
        <v>0</v>
      </c>
      <c r="R12" s="4">
        <v>0</v>
      </c>
    </row>
    <row r="13" spans="1:18" s="2" customFormat="1" ht="59.25" customHeight="1" x14ac:dyDescent="0.25">
      <c r="A13" s="39" t="s">
        <v>59</v>
      </c>
      <c r="B13" s="34" t="s">
        <v>51</v>
      </c>
      <c r="C13" s="28" t="s">
        <v>10</v>
      </c>
      <c r="D13" s="28" t="s">
        <v>10</v>
      </c>
      <c r="E13" s="32">
        <f>F13+G13</f>
        <v>27648</v>
      </c>
      <c r="F13" s="61">
        <v>25344</v>
      </c>
      <c r="G13" s="61">
        <v>2304</v>
      </c>
      <c r="H13" s="35">
        <f>I13+J13</f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4">
        <v>0</v>
      </c>
      <c r="R13" s="4">
        <v>0</v>
      </c>
    </row>
    <row r="14" spans="1:18" x14ac:dyDescent="0.25">
      <c r="A14" s="39" t="s">
        <v>60</v>
      </c>
      <c r="B14" s="42" t="s">
        <v>30</v>
      </c>
      <c r="C14" s="43"/>
      <c r="D14" s="44"/>
      <c r="E14" s="18">
        <f>E6+E11</f>
        <v>108523.7</v>
      </c>
      <c r="F14" s="18">
        <f t="shared" ref="F14:G14" si="4">F6+F11</f>
        <v>86661</v>
      </c>
      <c r="G14" s="18">
        <f t="shared" si="4"/>
        <v>21862.699999999997</v>
      </c>
      <c r="H14" s="36">
        <f t="shared" ref="H14:P14" si="5">H6</f>
        <v>0</v>
      </c>
      <c r="I14" s="36">
        <f t="shared" si="5"/>
        <v>0</v>
      </c>
      <c r="J14" s="36">
        <f>J6</f>
        <v>0</v>
      </c>
      <c r="K14" s="36">
        <f t="shared" si="5"/>
        <v>0</v>
      </c>
      <c r="L14" s="36">
        <f t="shared" si="5"/>
        <v>0</v>
      </c>
      <c r="M14" s="36">
        <f t="shared" si="5"/>
        <v>0</v>
      </c>
      <c r="N14" s="36">
        <f t="shared" si="5"/>
        <v>0</v>
      </c>
      <c r="O14" s="36">
        <f t="shared" si="5"/>
        <v>0</v>
      </c>
      <c r="P14" s="36">
        <f t="shared" si="5"/>
        <v>0</v>
      </c>
      <c r="Q14" s="12">
        <v>0</v>
      </c>
      <c r="R14" s="12">
        <v>0</v>
      </c>
    </row>
  </sheetData>
  <mergeCells count="15">
    <mergeCell ref="B6:D6"/>
    <mergeCell ref="B14:D14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1:D11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tabSelected="1" view="pageBreakPreview" zoomScale="90" zoomScaleNormal="100" zoomScaleSheetLayoutView="90" workbookViewId="0">
      <selection activeCell="E28" sqref="E2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1.7109375" style="5" customWidth="1"/>
    <col min="6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6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47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5" t="s">
        <v>11</v>
      </c>
      <c r="B3" s="55" t="s">
        <v>12</v>
      </c>
      <c r="C3" s="57" t="s">
        <v>13</v>
      </c>
      <c r="D3" s="58"/>
      <c r="E3" s="55" t="s">
        <v>14</v>
      </c>
      <c r="F3" s="55" t="s">
        <v>15</v>
      </c>
      <c r="G3" s="55" t="s">
        <v>16</v>
      </c>
      <c r="H3" s="55" t="s">
        <v>17</v>
      </c>
      <c r="I3" s="52" t="s">
        <v>26</v>
      </c>
      <c r="J3" s="52" t="s">
        <v>18</v>
      </c>
      <c r="K3" s="55" t="s">
        <v>19</v>
      </c>
      <c r="L3" s="55"/>
      <c r="M3" s="55"/>
    </row>
    <row r="4" spans="1:13" ht="15" customHeight="1" x14ac:dyDescent="0.25">
      <c r="A4" s="55"/>
      <c r="B4" s="55"/>
      <c r="C4" s="52" t="s">
        <v>20</v>
      </c>
      <c r="D4" s="52" t="s">
        <v>21</v>
      </c>
      <c r="E4" s="55"/>
      <c r="F4" s="55"/>
      <c r="G4" s="55"/>
      <c r="H4" s="55"/>
      <c r="I4" s="53"/>
      <c r="J4" s="53"/>
      <c r="K4" s="55" t="s">
        <v>22</v>
      </c>
      <c r="L4" s="52" t="s">
        <v>23</v>
      </c>
      <c r="M4" s="55" t="s">
        <v>24</v>
      </c>
    </row>
    <row r="5" spans="1:13" ht="31.5" customHeight="1" x14ac:dyDescent="0.25">
      <c r="A5" s="55"/>
      <c r="B5" s="55"/>
      <c r="C5" s="54"/>
      <c r="D5" s="54"/>
      <c r="E5" s="55"/>
      <c r="F5" s="55"/>
      <c r="G5" s="55"/>
      <c r="H5" s="55"/>
      <c r="I5" s="54"/>
      <c r="J5" s="54"/>
      <c r="K5" s="55"/>
      <c r="L5" s="54"/>
      <c r="M5" s="55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33">
        <v>1</v>
      </c>
      <c r="B7" s="64" t="s">
        <v>39</v>
      </c>
      <c r="C7" s="63"/>
      <c r="D7" s="63"/>
      <c r="E7" s="62" t="s">
        <v>61</v>
      </c>
      <c r="F7" s="62" t="s">
        <v>62</v>
      </c>
      <c r="G7" s="62" t="s">
        <v>1</v>
      </c>
      <c r="H7" s="65">
        <v>45290</v>
      </c>
      <c r="I7" s="66">
        <v>6870</v>
      </c>
      <c r="J7" s="62"/>
      <c r="K7" s="62"/>
      <c r="L7" s="62"/>
      <c r="M7" s="62"/>
    </row>
    <row r="8" spans="1:13" s="11" customFormat="1" ht="72.75" customHeight="1" x14ac:dyDescent="0.25">
      <c r="A8" s="33">
        <v>2</v>
      </c>
      <c r="B8" s="15" t="str">
        <f>'МП Теплоснабжение'!B8</f>
        <v>Разработка проектной документации на строительство центральной котельной и тепловых сетей в с. Коткино</v>
      </c>
      <c r="C8" s="19"/>
      <c r="D8" s="19"/>
      <c r="E8" s="9" t="s">
        <v>41</v>
      </c>
      <c r="F8" s="14" t="s">
        <v>43</v>
      </c>
      <c r="G8" s="14" t="str">
        <f>'МП Теплоснабжение'!D8</f>
        <v>МКУ ЗР "Северное"</v>
      </c>
      <c r="H8" s="13" t="s">
        <v>42</v>
      </c>
      <c r="I8" s="7">
        <v>6500</v>
      </c>
      <c r="J8" s="29"/>
      <c r="K8" s="30"/>
      <c r="L8" s="29"/>
      <c r="M8" s="31"/>
    </row>
    <row r="9" spans="1:13" ht="15" customHeight="1" x14ac:dyDescent="0.25">
      <c r="A9" s="49"/>
      <c r="B9" s="50"/>
      <c r="C9" s="50"/>
      <c r="D9" s="50"/>
      <c r="E9" s="50"/>
      <c r="F9" s="50"/>
      <c r="G9" s="50"/>
      <c r="H9" s="50"/>
      <c r="I9" s="51"/>
      <c r="J9" s="8">
        <f>SUM(J8)</f>
        <v>0</v>
      </c>
      <c r="K9" s="8">
        <f t="shared" ref="K9:M9" si="1">SUM(K8)</f>
        <v>0</v>
      </c>
      <c r="L9" s="8">
        <f t="shared" si="1"/>
        <v>0</v>
      </c>
      <c r="M9" s="8">
        <f t="shared" si="1"/>
        <v>0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56" t="s">
        <v>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36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5" t="s">
        <v>11</v>
      </c>
      <c r="B3" s="55" t="s">
        <v>12</v>
      </c>
      <c r="C3" s="57" t="s">
        <v>13</v>
      </c>
      <c r="D3" s="58"/>
      <c r="E3" s="55" t="s">
        <v>14</v>
      </c>
      <c r="F3" s="55" t="s">
        <v>15</v>
      </c>
      <c r="G3" s="55" t="s">
        <v>16</v>
      </c>
      <c r="H3" s="55" t="s">
        <v>17</v>
      </c>
      <c r="I3" s="52" t="s">
        <v>26</v>
      </c>
      <c r="J3" s="52" t="s">
        <v>18</v>
      </c>
      <c r="K3" s="55" t="s">
        <v>19</v>
      </c>
      <c r="L3" s="55"/>
      <c r="M3" s="55"/>
    </row>
    <row r="4" spans="1:13" ht="15" customHeight="1" x14ac:dyDescent="0.25">
      <c r="A4" s="55"/>
      <c r="B4" s="55"/>
      <c r="C4" s="52" t="s">
        <v>20</v>
      </c>
      <c r="D4" s="52" t="s">
        <v>21</v>
      </c>
      <c r="E4" s="55"/>
      <c r="F4" s="55"/>
      <c r="G4" s="55"/>
      <c r="H4" s="55"/>
      <c r="I4" s="53"/>
      <c r="J4" s="53"/>
      <c r="K4" s="55" t="s">
        <v>22</v>
      </c>
      <c r="L4" s="52" t="s">
        <v>23</v>
      </c>
      <c r="M4" s="55" t="s">
        <v>24</v>
      </c>
    </row>
    <row r="5" spans="1:13" ht="31.5" customHeight="1" x14ac:dyDescent="0.25">
      <c r="A5" s="55"/>
      <c r="B5" s="55"/>
      <c r="C5" s="54"/>
      <c r="D5" s="54"/>
      <c r="E5" s="55"/>
      <c r="F5" s="55"/>
      <c r="G5" s="55"/>
      <c r="H5" s="55"/>
      <c r="I5" s="54"/>
      <c r="J5" s="54"/>
      <c r="K5" s="55"/>
      <c r="L5" s="54"/>
      <c r="M5" s="55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59" t="e">
        <f>#REF!</f>
        <v>#REF!</v>
      </c>
      <c r="C7" s="10"/>
      <c r="D7" s="10"/>
      <c r="E7" s="9" t="s">
        <v>31</v>
      </c>
      <c r="F7" s="20" t="s">
        <v>32</v>
      </c>
      <c r="G7" s="9" t="s">
        <v>33</v>
      </c>
      <c r="H7" s="21">
        <v>43799</v>
      </c>
      <c r="I7" s="22">
        <v>1258.55</v>
      </c>
      <c r="J7" s="23">
        <v>0</v>
      </c>
      <c r="K7" s="24">
        <f>M7</f>
        <v>170.84</v>
      </c>
      <c r="L7" s="24"/>
      <c r="M7" s="24">
        <v>170.84</v>
      </c>
    </row>
    <row r="8" spans="1:13" s="11" customFormat="1" ht="63" x14ac:dyDescent="0.25">
      <c r="A8" s="10">
        <v>2</v>
      </c>
      <c r="B8" s="60"/>
      <c r="C8" s="10"/>
      <c r="D8" s="10"/>
      <c r="E8" s="14" t="s">
        <v>34</v>
      </c>
      <c r="F8" s="14" t="s">
        <v>35</v>
      </c>
      <c r="G8" s="9" t="s">
        <v>33</v>
      </c>
      <c r="H8" s="13">
        <v>43799</v>
      </c>
      <c r="I8" s="25">
        <v>77132.95</v>
      </c>
      <c r="J8" s="7">
        <v>0</v>
      </c>
      <c r="K8" s="26">
        <f>14629.26+522.34+M8</f>
        <v>25622.15</v>
      </c>
      <c r="L8" s="26"/>
      <c r="M8" s="27">
        <f>10470.55</f>
        <v>10470.549999999999</v>
      </c>
    </row>
    <row r="9" spans="1:13" ht="15" customHeight="1" x14ac:dyDescent="0.25">
      <c r="A9" s="49" t="s">
        <v>25</v>
      </c>
      <c r="B9" s="50"/>
      <c r="C9" s="50"/>
      <c r="D9" s="50"/>
      <c r="E9" s="50"/>
      <c r="F9" s="50"/>
      <c r="G9" s="50"/>
      <c r="H9" s="50"/>
      <c r="I9" s="51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Горячевская Ирина Павловна</cp:lastModifiedBy>
  <cp:lastPrinted>2020-04-14T14:41:10Z</cp:lastPrinted>
  <dcterms:created xsi:type="dcterms:W3CDTF">2015-07-01T06:08:23Z</dcterms:created>
  <dcterms:modified xsi:type="dcterms:W3CDTF">2023-07-18T06:49:00Z</dcterms:modified>
</cp:coreProperties>
</file>