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125" windowWidth="19440" windowHeight="8580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externalReferences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(2)'!$A$1:$N$29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(2)'!$A$1:$N$29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(2)'!$A$1:$N$29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(2)'!$A$1:$N$29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Строительство'!$A$1:$R$56</definedName>
    <definedName name="_xlnm.Print_Area" localSheetId="1">'МП Строительство (2)'!$A$1:$M$29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K61" i="19" l="1"/>
  <c r="H61" i="19"/>
  <c r="E61" i="19"/>
  <c r="L29" i="20" l="1"/>
  <c r="M24" i="20"/>
  <c r="K24" i="20" s="1"/>
  <c r="B24" i="20"/>
  <c r="M23" i="20"/>
  <c r="K23" i="20" s="1"/>
  <c r="B23" i="20"/>
  <c r="M15" i="20"/>
  <c r="K15" i="20" s="1"/>
  <c r="M14" i="20"/>
  <c r="K14" i="20" s="1"/>
  <c r="M13" i="20"/>
  <c r="K13" i="20" s="1"/>
  <c r="M12" i="20"/>
  <c r="K12" i="20" s="1"/>
  <c r="M11" i="20"/>
  <c r="K11" i="20" s="1"/>
  <c r="B11" i="20"/>
  <c r="P8" i="19" l="1"/>
  <c r="O8" i="19"/>
  <c r="N8" i="19"/>
  <c r="R8" i="19" s="1"/>
  <c r="K8" i="19"/>
  <c r="Q8" i="19" s="1"/>
  <c r="R29" i="19"/>
  <c r="Q29" i="19"/>
  <c r="R35" i="19"/>
  <c r="Q35" i="19"/>
  <c r="B22" i="20" l="1"/>
  <c r="B21" i="20"/>
  <c r="M19" i="20"/>
  <c r="K19" i="20" s="1"/>
  <c r="B19" i="20"/>
  <c r="M17" i="20"/>
  <c r="K17" i="20" s="1"/>
  <c r="B17" i="20"/>
  <c r="F56" i="19" l="1"/>
  <c r="G56" i="19"/>
  <c r="I56" i="19"/>
  <c r="F54" i="19"/>
  <c r="G54" i="19"/>
  <c r="H54" i="19"/>
  <c r="I54" i="19"/>
  <c r="J54" i="19"/>
  <c r="K54" i="19"/>
  <c r="L54" i="19"/>
  <c r="M54" i="19"/>
  <c r="N54" i="19"/>
  <c r="O54" i="19"/>
  <c r="P54" i="19"/>
  <c r="E54" i="19"/>
  <c r="P55" i="19"/>
  <c r="O55" i="19"/>
  <c r="N55" i="19"/>
  <c r="K55" i="19"/>
  <c r="H55" i="19"/>
  <c r="E55" i="19"/>
  <c r="P41" i="19"/>
  <c r="O41" i="19"/>
  <c r="N41" i="19" s="1"/>
  <c r="K41" i="19"/>
  <c r="H41" i="19"/>
  <c r="E41" i="19"/>
  <c r="P40" i="19"/>
  <c r="O40" i="19"/>
  <c r="K40" i="19"/>
  <c r="H40" i="19"/>
  <c r="E40" i="19"/>
  <c r="P39" i="19"/>
  <c r="O39" i="19"/>
  <c r="N39" i="19" s="1"/>
  <c r="K39" i="19"/>
  <c r="H39" i="19"/>
  <c r="E39" i="19"/>
  <c r="P38" i="19"/>
  <c r="O38" i="19"/>
  <c r="N38" i="19" s="1"/>
  <c r="K38" i="19"/>
  <c r="H38" i="19"/>
  <c r="E38" i="19"/>
  <c r="P37" i="19"/>
  <c r="O37" i="19"/>
  <c r="K37" i="19"/>
  <c r="H37" i="19"/>
  <c r="E37" i="19"/>
  <c r="P36" i="19"/>
  <c r="N36" i="19" s="1"/>
  <c r="O36" i="19"/>
  <c r="K36" i="19"/>
  <c r="H36" i="19"/>
  <c r="E36" i="19"/>
  <c r="P35" i="19"/>
  <c r="O35" i="19"/>
  <c r="N35" i="19" s="1"/>
  <c r="K35" i="19"/>
  <c r="H35" i="19"/>
  <c r="E35" i="19"/>
  <c r="P34" i="19"/>
  <c r="O34" i="19"/>
  <c r="K34" i="19"/>
  <c r="H34" i="19"/>
  <c r="E34" i="19"/>
  <c r="N37" i="19" l="1"/>
  <c r="N34" i="19"/>
  <c r="N40" i="19"/>
  <c r="J29" i="20" l="1"/>
  <c r="B20" i="20"/>
  <c r="B18" i="20"/>
  <c r="M9" i="20"/>
  <c r="M8" i="20"/>
  <c r="M7" i="20"/>
  <c r="B16" i="20"/>
  <c r="B9" i="20"/>
  <c r="B8" i="20"/>
  <c r="B7" i="20"/>
  <c r="F17" i="19" l="1"/>
  <c r="I17" i="19"/>
  <c r="J17" i="19"/>
  <c r="L17" i="19"/>
  <c r="M17" i="19"/>
  <c r="F49" i="19"/>
  <c r="G49" i="19"/>
  <c r="H49" i="19"/>
  <c r="I49" i="19"/>
  <c r="J49" i="19"/>
  <c r="K49" i="19"/>
  <c r="L49" i="19"/>
  <c r="M49" i="19"/>
  <c r="N49" i="19"/>
  <c r="O49" i="19"/>
  <c r="P49" i="19"/>
  <c r="F42" i="19"/>
  <c r="G42" i="19"/>
  <c r="H42" i="19"/>
  <c r="I42" i="19"/>
  <c r="J42" i="19"/>
  <c r="K42" i="19"/>
  <c r="L42" i="19"/>
  <c r="M42" i="19"/>
  <c r="N42" i="19"/>
  <c r="O42" i="19"/>
  <c r="P42" i="19"/>
  <c r="E50" i="19"/>
  <c r="E49" i="19" s="1"/>
  <c r="E48" i="19"/>
  <c r="E47" i="19"/>
  <c r="E46" i="19"/>
  <c r="E45" i="19"/>
  <c r="E44" i="19"/>
  <c r="E43" i="19"/>
  <c r="G17" i="19"/>
  <c r="P11" i="19"/>
  <c r="P6" i="19" s="1"/>
  <c r="F6" i="19"/>
  <c r="G6" i="19"/>
  <c r="I6" i="19"/>
  <c r="J6" i="19"/>
  <c r="L6" i="19"/>
  <c r="L56" i="19" s="1"/>
  <c r="M6" i="19"/>
  <c r="O6" i="19"/>
  <c r="O56" i="19" s="1"/>
  <c r="H15" i="19"/>
  <c r="E15" i="19"/>
  <c r="E42" i="19" l="1"/>
  <c r="N11" i="19"/>
  <c r="K22" i="19" l="1"/>
  <c r="O22" i="19"/>
  <c r="P22" i="19"/>
  <c r="K23" i="19"/>
  <c r="O23" i="19"/>
  <c r="P23" i="19"/>
  <c r="K24" i="19"/>
  <c r="O24" i="19"/>
  <c r="P24" i="19"/>
  <c r="K25" i="19"/>
  <c r="M18" i="20" s="1"/>
  <c r="K18" i="20" s="1"/>
  <c r="O25" i="19"/>
  <c r="P25" i="19"/>
  <c r="K26" i="19"/>
  <c r="O26" i="19"/>
  <c r="P26" i="19"/>
  <c r="K27" i="19"/>
  <c r="M20" i="20" s="1"/>
  <c r="K20" i="20" s="1"/>
  <c r="O27" i="19"/>
  <c r="P27" i="19"/>
  <c r="K28" i="19"/>
  <c r="O28" i="19"/>
  <c r="P28" i="19"/>
  <c r="K29" i="19"/>
  <c r="M21" i="20" s="1"/>
  <c r="K21" i="20" s="1"/>
  <c r="O29" i="19"/>
  <c r="P29" i="19"/>
  <c r="K30" i="19"/>
  <c r="O30" i="19"/>
  <c r="P30" i="19"/>
  <c r="K31" i="19"/>
  <c r="O31" i="19"/>
  <c r="P31" i="19"/>
  <c r="K32" i="19"/>
  <c r="O32" i="19"/>
  <c r="P32" i="19"/>
  <c r="K33" i="19"/>
  <c r="O33" i="19"/>
  <c r="P33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I16" i="19"/>
  <c r="J16" i="19"/>
  <c r="J56" i="19" s="1"/>
  <c r="L16" i="19"/>
  <c r="M16" i="19"/>
  <c r="M56" i="19" s="1"/>
  <c r="E53" i="19"/>
  <c r="F51" i="19"/>
  <c r="G51" i="19"/>
  <c r="H51" i="19"/>
  <c r="I51" i="19"/>
  <c r="J51" i="19"/>
  <c r="K51" i="19"/>
  <c r="L51" i="19"/>
  <c r="M51" i="19"/>
  <c r="N51" i="19"/>
  <c r="O51" i="19"/>
  <c r="P51" i="19"/>
  <c r="E52" i="19"/>
  <c r="N6" i="19"/>
  <c r="K11" i="19"/>
  <c r="K6" i="19" s="1"/>
  <c r="F16" i="19"/>
  <c r="G16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21" i="19"/>
  <c r="M4" i="19"/>
  <c r="P4" i="19" s="1"/>
  <c r="L4" i="19"/>
  <c r="O4" i="19" s="1"/>
  <c r="M22" i="20" l="1"/>
  <c r="K22" i="20" s="1"/>
  <c r="Q31" i="19"/>
  <c r="K7" i="20"/>
  <c r="M16" i="20"/>
  <c r="M29" i="20" s="1"/>
  <c r="N28" i="19"/>
  <c r="N24" i="19"/>
  <c r="N30" i="19"/>
  <c r="N26" i="19"/>
  <c r="N22" i="19"/>
  <c r="N32" i="19"/>
  <c r="N29" i="19"/>
  <c r="N31" i="19"/>
  <c r="R31" i="19" s="1"/>
  <c r="N33" i="19"/>
  <c r="N23" i="19"/>
  <c r="N25" i="19"/>
  <c r="N27" i="19"/>
  <c r="E51" i="19"/>
  <c r="K16" i="20" l="1"/>
  <c r="G59" i="19"/>
  <c r="E18" i="19" l="1"/>
  <c r="H18" i="19"/>
  <c r="K18" i="19"/>
  <c r="O18" i="19"/>
  <c r="P18" i="19"/>
  <c r="E19" i="19"/>
  <c r="H19" i="19"/>
  <c r="K19" i="19"/>
  <c r="O19" i="19"/>
  <c r="P19" i="19"/>
  <c r="E12" i="19"/>
  <c r="H12" i="19"/>
  <c r="E13" i="19"/>
  <c r="H13" i="19"/>
  <c r="E14" i="19"/>
  <c r="H14" i="19"/>
  <c r="E11" i="19"/>
  <c r="H11" i="19"/>
  <c r="E9" i="19"/>
  <c r="H9" i="19"/>
  <c r="H8" i="19"/>
  <c r="E8" i="19"/>
  <c r="H7" i="19"/>
  <c r="E7" i="19"/>
  <c r="N19" i="19" l="1"/>
  <c r="N18" i="19"/>
  <c r="H10" i="19" l="1"/>
  <c r="H6" i="19" s="1"/>
  <c r="O21" i="19"/>
  <c r="O20" i="19"/>
  <c r="K21" i="19"/>
  <c r="K20" i="19"/>
  <c r="P21" i="19"/>
  <c r="P20" i="19"/>
  <c r="H20" i="19"/>
  <c r="H21" i="19"/>
  <c r="R6" i="19" l="1"/>
  <c r="Q6" i="19"/>
  <c r="K9" i="20"/>
  <c r="K8" i="20"/>
  <c r="K29" i="20" s="1"/>
  <c r="O17" i="19"/>
  <c r="O16" i="19" s="1"/>
  <c r="K17" i="19"/>
  <c r="Q17" i="19" s="1"/>
  <c r="P17" i="19"/>
  <c r="P16" i="19" s="1"/>
  <c r="P56" i="19" s="1"/>
  <c r="H17" i="19"/>
  <c r="H16" i="19" s="1"/>
  <c r="H56" i="19" s="1"/>
  <c r="N21" i="19"/>
  <c r="N20" i="19"/>
  <c r="B7" i="22"/>
  <c r="M8" i="22"/>
  <c r="K8" i="22" s="1"/>
  <c r="K7" i="22"/>
  <c r="N17" i="19" l="1"/>
  <c r="R17" i="19" s="1"/>
  <c r="K16" i="19"/>
  <c r="E10" i="19"/>
  <c r="E6" i="19" s="1"/>
  <c r="E20" i="19"/>
  <c r="K56" i="19" l="1"/>
  <c r="Q56" i="19" s="1"/>
  <c r="Q16" i="19"/>
  <c r="N16" i="19"/>
  <c r="E17" i="19"/>
  <c r="E16" i="19" s="1"/>
  <c r="N56" i="19" l="1"/>
  <c r="R56" i="19" s="1"/>
  <c r="R16" i="19"/>
  <c r="J9" i="22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56" i="19"/>
</calcChain>
</file>

<file path=xl/sharedStrings.xml><?xml version="1.0" encoding="utf-8"?>
<sst xmlns="http://schemas.openxmlformats.org/spreadsheetml/2006/main" count="378" uniqueCount="184">
  <si>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</si>
  <si>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</si>
  <si>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</si>
  <si>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</si>
  <si>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</si>
  <si>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</si>
  <si>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</si>
  <si>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</si>
  <si>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</si>
  <si>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</si>
  <si>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</si>
  <si>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</si>
  <si>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</si>
  <si>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</si>
  <si>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</si>
  <si>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</si>
  <si>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</si>
  <si>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</si>
  <si>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</si>
  <si>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</si>
  <si>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</si>
  <si>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</si>
  <si>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</si>
  <si>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</si>
  <si>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</si>
  <si>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</si>
  <si>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</si>
  <si>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</si>
  <si>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</si>
  <si>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</si>
  <si>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</si>
  <si>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</si>
  <si>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</si>
  <si>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</si>
  <si>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</si>
  <si>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</si>
  <si>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</si>
  <si>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</si>
  <si>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</si>
  <si>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</si>
  <si>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</si>
  <si>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</si>
  <si>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</si>
  <si>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</si>
  <si>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</si>
  <si>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</si>
  <si>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</si>
  <si>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</si>
  <si>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</si>
  <si>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</si>
  <si>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</si>
  <si>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</si>
  <si>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</si>
  <si>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</si>
  <si>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</si>
  <si>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</si>
  <si>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</si>
  <si>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</si>
  <si>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</si>
  <si>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</si>
  <si>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</si>
  <si>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</si>
  <si>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</si>
  <si>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</si>
  <si>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</si>
  <si>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</si>
  <si>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</si>
  <si>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</si>
  <si>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6</t>
  </si>
  <si>
    <t>6.1</t>
  </si>
  <si>
    <t>6.2</t>
  </si>
  <si>
    <t>Строительство 4-квартирного жилого дома в п. Бугрино Сельского поселения "Колгуевский сельсовет" ЗР НАО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</si>
  <si>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</si>
  <si>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дома № 32 в с. Великовисочное Сельского поселения "Великовисочный сельсовет"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</si>
  <si>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</si>
  <si>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</si>
  <si>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</si>
  <si>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</si>
  <si>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</si>
  <si>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Снос (демонтаж) жилого дома № 3 по ул. Рябиновая в д. Макарово Сельского поселения "Тельвисочный сельсовет" ЗР НАО</t>
  </si>
  <si>
    <t>Снос (демонтаж) жилого дома № 49 в д. Волоковая Сельского поселения "Пешский сельсовет" ЗР НАО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</si>
  <si>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</si>
  <si>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</si>
  <si>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</si>
  <si>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</si>
  <si>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Раздел 4. Снос ветхих и аварийных домов, признанных непригодными для проживания</t>
  </si>
  <si>
    <t>4</t>
  </si>
  <si>
    <t>4.1</t>
  </si>
  <si>
    <t>4.2</t>
  </si>
  <si>
    <t>4.3</t>
  </si>
  <si>
    <t>4.4</t>
  </si>
  <si>
    <t>4.5</t>
  </si>
  <si>
    <t>4.6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</si>
  <si>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</si>
  <si>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</si>
  <si>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</si>
  <si>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</si>
  <si>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</si>
  <si>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</si>
  <si>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ИП АБДУКОДИРОВ АБДУЛАТИФ</t>
  </si>
  <si>
    <t>План на 2023 год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</si>
  <si>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</si>
  <si>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</si>
  <si>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</si>
  <si>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</si>
  <si>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</si>
  <si>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Приобретение 2-квартирного жилого дома в п. Бугрино Сельского поселения «Колгуевский сельсовет» ЗР НАО</t>
  </si>
  <si>
    <t>1.9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</si>
  <si>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</si>
  <si>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</si>
  <si>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</si>
  <si>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</si>
  <si>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Ремонт квартиры № 5 в жилом доме № 10 по ул. Победы в п. Харута Сельского поселения «Хоседа-Хардский сельсовет» ЗР НАО</t>
  </si>
  <si>
    <t>Ремонт жилого дома № 6 в д. Белушье Сельского поселения «Пешский сельсовет» ЗР НАО</t>
  </si>
  <si>
    <t>Ремонт жилого дома № 10 по ул. Молодежная в с. Ома Сельского поселения «Омский сельсовет» ЗР НАО</t>
  </si>
  <si>
    <t>Капитальный ремонт жилого дома № 11 по ул. Молодежная в с. Тельвиска Сельского поселения «Тельвисочный сельсовет» ЗР НАО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</si>
  <si>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</si>
  <si>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Ремонт квартиры № 1 в жилом доме № 5А по ул. Полярная в с. Тельвиска Сельского поселения "Тельвисочный сельсовет" ЗР НАО</t>
  </si>
  <si>
    <t>-</t>
  </si>
  <si>
    <t>0184300000422000090 от 03.06.2022</t>
  </si>
  <si>
    <t>ООО "НАРЬЯН-МАРГРАЖДАНПРОЕКТ"</t>
  </si>
  <si>
    <t>Цена по контракту, руб.</t>
  </si>
  <si>
    <t>от 12.09.2022 № 0184300000422000192</t>
  </si>
  <si>
    <t>ООО «Строительно-монтажное предприятие-83»</t>
  </si>
  <si>
    <t>31.12.2023</t>
  </si>
  <si>
    <t>0184300000422000229 от 12.12.2022</t>
  </si>
  <si>
    <t>№0184300000422000133 от 04.07.2022</t>
  </si>
  <si>
    <t>ООО "ОРИОН"</t>
  </si>
  <si>
    <t>№ 1 от 14.03.2023</t>
  </si>
  <si>
    <t>0184300000423000034 от 27.03.2023</t>
  </si>
  <si>
    <t>по состоянию на 01 июля 2023  года (с начала года нарастающим итогом)</t>
  </si>
  <si>
    <t>План на 01.07.2023</t>
  </si>
  <si>
    <t>по состоянию на 01 июля 2023 года (с начала года нарастающим итогом)</t>
  </si>
  <si>
    <t>2.1.18</t>
  </si>
  <si>
    <t>2.1.19</t>
  </si>
  <si>
    <t>2.1.20</t>
  </si>
  <si>
    <t>2.1.21</t>
  </si>
  <si>
    <t>2.1.22</t>
  </si>
  <si>
    <t>2.1.23</t>
  </si>
  <si>
    <t>2.1.24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</si>
  <si>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</si>
  <si>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</si>
  <si>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</si>
  <si>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Выборочный капитальный ремонт фундамента в многоквартирном жилом доме № 22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</si>
  <si>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24 по ул. Ленина в п. Амдерма Сельского поселения «Поселок Амдерма» ЗР НАО</t>
  </si>
  <si>
    <t>Выборочный капитальный ремонт фундамента в многоквартирном жилом доме № 5 по ул. Центральная в п. Амдерма Сельского поселения «Поселок Амдерма» ЗР НАО</t>
  </si>
  <si>
    <t>Ремонт квартиры № 1 жилого дома № 23 по ул. Набережная в п. Бугрино Сельского поселения «Колгуевский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</si>
  <si>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</si>
  <si>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3</t>
  </si>
  <si>
    <t>3.1</t>
  </si>
  <si>
    <t>Раздел 3. Подготовка земельных участков под жилищное строительство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</si>
  <si>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</si>
  <si>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№ б/н от 07.04.2023</t>
  </si>
  <si>
    <t>Гайдукиев руслан уматгиреевич -.</t>
  </si>
  <si>
    <t>№ 3298300315023000002 от 02.05.2023</t>
  </si>
  <si>
    <t>ИП Мишуков А.В.</t>
  </si>
  <si>
    <t>№ 2 от 15.02.2023</t>
  </si>
  <si>
    <t>ИП Бобриков П.К.</t>
  </si>
  <si>
    <t>№ 5-РЖД/2023 от 03.04.2023</t>
  </si>
  <si>
    <t>ШИХРАГИМОВ АСРЕТ ФИКРЕТОВИЧ</t>
  </si>
  <si>
    <t>окружной бюджет</t>
  </si>
  <si>
    <t>районный бюджет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</si>
  <si>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Амдерма» ЗР НАО</t>
  </si>
  <si>
    <t>Приобретение жилых помещений в п. Усть-Кара Сельского поселения «Карский сельсовет» ЗР НАО</t>
  </si>
  <si>
    <t>№ б/н от 09.06.2023</t>
  </si>
  <si>
    <t>Договор 1/2022 от 17.10.2022</t>
  </si>
  <si>
    <t>ООО "Нарьян-Маргражданпроект"</t>
  </si>
  <si>
    <t>Договор 2/2022 от 17.10.2022</t>
  </si>
  <si>
    <t>Договор 3/2022 от 17.10.2022</t>
  </si>
  <si>
    <t>Договор 4/2022 от 17.10.2022</t>
  </si>
  <si>
    <t>ИП Кузнецов Константин Александрович -.</t>
  </si>
  <si>
    <t>ООО "СЕВЕРО-ЗАПАДНАЯ РЕМОНТНАЯ КОМПАНИЯ"</t>
  </si>
  <si>
    <t>МК № 6 от 12.06.2023</t>
  </si>
  <si>
    <t>ИП Сподарик П.И.</t>
  </si>
  <si>
    <t>0184300000423000094 от 14.06.2023</t>
  </si>
  <si>
    <t>ИП Курленко А.Г.</t>
  </si>
  <si>
    <t>Договор 5/2022 от 17.10.2022</t>
  </si>
  <si>
    <t>МК № 31 от 31.03.2023</t>
  </si>
  <si>
    <t>ИП Канев С.Е.</t>
  </si>
  <si>
    <t>МК 04/2023 от 08.06.2023</t>
  </si>
  <si>
    <t>ИМУП "Посжилкомсервис"</t>
  </si>
  <si>
    <t>Ремонт блока 2 жилого дома № 11 в д. Белушье Сельского поселения «Пешский сельсовет» ЗР НАО</t>
  </si>
  <si>
    <t>на стадии заключения</t>
  </si>
  <si>
    <t>Канев С. 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</si>
</sst>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7" fillId="2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9" fillId="2" borderId="1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/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6" fillId="0" borderId="1" xfId="2" applyNumberFormat="1" applyFont="1" applyFill="1" applyBorder="1" applyAlignment="1"/>
    <xf numFmtId="169" fontId="5" fillId="0" borderId="1" xfId="0" applyNumberFormat="1" applyFont="1" applyFill="1" applyBorder="1" applyAlignment="1"/>
    <xf numFmtId="166" fontId="8" fillId="0" borderId="0" xfId="0" applyNumberFormat="1" applyFont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166" fontId="7" fillId="0" borderId="0" xfId="6" applyNumberFormat="1" applyFont="1" applyFill="1" applyAlignment="1">
      <alignment horizontal="center" vertical="center"/>
    </xf>
    <xf numFmtId="166" fontId="7" fillId="0" borderId="1" xfId="6" applyNumberFormat="1" applyFont="1" applyFill="1" applyBorder="1" applyAlignment="1">
      <alignment horizontal="center" vertical="center"/>
    </xf>
    <xf numFmtId="170" fontId="6" fillId="0" borderId="1" xfId="2" applyNumberFormat="1" applyFont="1" applyFill="1" applyBorder="1" applyAlignment="1">
      <alignment horizontal="center"/>
    </xf>
    <xf numFmtId="170" fontId="6" fillId="0" borderId="7" xfId="2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0" fontId="6" fillId="0" borderId="1" xfId="6" applyNumberFormat="1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justify" vertical="center" wrapText="1"/>
    </xf>
    <xf numFmtId="170" fontId="6" fillId="0" borderId="9" xfId="6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wrapText="1"/>
    </xf>
    <xf numFmtId="169" fontId="6" fillId="2" borderId="1" xfId="0" applyNumberFormat="1" applyFont="1" applyFill="1" applyBorder="1" applyAlignment="1">
      <alignment wrapText="1"/>
    </xf>
    <xf numFmtId="169" fontId="5" fillId="2" borderId="1" xfId="2" applyNumberFormat="1" applyFont="1" applyFill="1" applyBorder="1" applyAlignment="1">
      <alignment wrapText="1"/>
    </xf>
    <xf numFmtId="169" fontId="5" fillId="2" borderId="1" xfId="0" applyNumberFormat="1" applyFont="1" applyFill="1" applyBorder="1" applyAlignment="1"/>
    <xf numFmtId="0" fontId="6" fillId="2" borderId="0" xfId="0" applyFont="1" applyFill="1"/>
    <xf numFmtId="4" fontId="6" fillId="2" borderId="0" xfId="0" applyNumberFormat="1" applyFont="1" applyFill="1"/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7;&#1090;&#1088;&#1086;&#1080;&#1090;&#1077;&#1083;&#1100;&#1089;&#1090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39">
          <cell r="N139">
            <v>25807700</v>
          </cell>
          <cell r="W139">
            <v>184508300</v>
          </cell>
          <cell r="AL139">
            <v>4022344.03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61"/>
  <sheetViews>
    <sheetView tabSelected="1" view="pageBreakPreview" topLeftCell="A4" zoomScale="70" zoomScaleNormal="75" zoomScaleSheetLayoutView="70" workbookViewId="0">
      <selection activeCell="D14" sqref="D14:D15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43" customWidth="1"/>
    <col min="6" max="7" width="16.85546875" style="1" customWidth="1"/>
    <col min="8" max="10" width="16.85546875" style="86" customWidth="1"/>
    <col min="11" max="11" width="17.570312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100" t="s">
        <v>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18" ht="18.75" customHeight="1" x14ac:dyDescent="0.25">
      <c r="A2" s="101" t="s">
        <v>130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2"/>
    </row>
    <row r="3" spans="1:18" s="2" customFormat="1" ht="53.25" customHeight="1" x14ac:dyDescent="0.25">
      <c r="A3" s="103" t="s">
        <v>7</v>
      </c>
      <c r="B3" s="103" t="s">
        <v>5</v>
      </c>
      <c r="C3" s="103" t="s">
        <v>2</v>
      </c>
      <c r="D3" s="103" t="s">
        <v>6</v>
      </c>
      <c r="E3" s="103" t="s">
        <v>100</v>
      </c>
      <c r="F3" s="103"/>
      <c r="G3" s="103"/>
      <c r="H3" s="104" t="s">
        <v>131</v>
      </c>
      <c r="I3" s="104"/>
      <c r="J3" s="104"/>
      <c r="K3" s="103" t="s">
        <v>3</v>
      </c>
      <c r="L3" s="103"/>
      <c r="M3" s="103"/>
      <c r="N3" s="103" t="s">
        <v>4</v>
      </c>
      <c r="O3" s="103"/>
      <c r="P3" s="103"/>
      <c r="Q3" s="103" t="s">
        <v>27</v>
      </c>
      <c r="R3" s="103" t="s">
        <v>28</v>
      </c>
    </row>
    <row r="4" spans="1:18" s="2" customFormat="1" ht="59.25" customHeight="1" x14ac:dyDescent="0.25">
      <c r="A4" s="103"/>
      <c r="B4" s="103"/>
      <c r="C4" s="103"/>
      <c r="D4" s="103"/>
      <c r="E4" s="42" t="s">
        <v>0</v>
      </c>
      <c r="F4" s="73" t="s">
        <v>160</v>
      </c>
      <c r="G4" s="73" t="s">
        <v>161</v>
      </c>
      <c r="H4" s="81" t="s">
        <v>0</v>
      </c>
      <c r="I4" s="81" t="s">
        <v>160</v>
      </c>
      <c r="J4" s="81" t="s">
        <v>161</v>
      </c>
      <c r="K4" s="73" t="s">
        <v>0</v>
      </c>
      <c r="L4" s="73" t="str">
        <f>I4</f>
        <v>окружной бюджет</v>
      </c>
      <c r="M4" s="73" t="str">
        <f>J4</f>
        <v>районный бюджет</v>
      </c>
      <c r="N4" s="73" t="s">
        <v>0</v>
      </c>
      <c r="O4" s="73" t="str">
        <f>L4</f>
        <v>окружной бюджет</v>
      </c>
      <c r="P4" s="73" t="str">
        <f>M4</f>
        <v>районный бюджет</v>
      </c>
      <c r="Q4" s="103"/>
      <c r="R4" s="103"/>
    </row>
    <row r="5" spans="1:18" s="2" customFormat="1" ht="22.5" customHeight="1" x14ac:dyDescent="0.25">
      <c r="A5" s="73">
        <v>1</v>
      </c>
      <c r="B5" s="73">
        <v>2</v>
      </c>
      <c r="C5" s="73">
        <v>3</v>
      </c>
      <c r="D5" s="73">
        <v>4</v>
      </c>
      <c r="E5" s="44">
        <v>5</v>
      </c>
      <c r="F5" s="73">
        <v>6</v>
      </c>
      <c r="G5" s="73">
        <v>7</v>
      </c>
      <c r="H5" s="81">
        <v>8</v>
      </c>
      <c r="I5" s="81">
        <v>9</v>
      </c>
      <c r="J5" s="81">
        <v>10</v>
      </c>
      <c r="K5" s="73">
        <v>11</v>
      </c>
      <c r="L5" s="73">
        <v>12</v>
      </c>
      <c r="M5" s="73">
        <v>13</v>
      </c>
      <c r="N5" s="73">
        <v>14</v>
      </c>
      <c r="O5" s="73">
        <v>15</v>
      </c>
      <c r="P5" s="73">
        <v>16</v>
      </c>
      <c r="Q5" s="73">
        <v>17</v>
      </c>
      <c r="R5" s="73">
        <v>18</v>
      </c>
    </row>
    <row r="6" spans="1:18" s="2" customFormat="1" ht="27.75" customHeight="1" x14ac:dyDescent="0.25">
      <c r="A6" s="73">
        <v>1</v>
      </c>
      <c r="B6" s="92" t="s">
        <v>8</v>
      </c>
      <c r="C6" s="92"/>
      <c r="D6" s="92"/>
      <c r="E6" s="45">
        <f t="shared" ref="E6:P6" si="0">SUM(E7:E15)</f>
        <v>144453.09999999998</v>
      </c>
      <c r="F6" s="45">
        <f t="shared" si="0"/>
        <v>104093.90000000001</v>
      </c>
      <c r="G6" s="45">
        <f t="shared" si="0"/>
        <v>40359.200000000004</v>
      </c>
      <c r="H6" s="82">
        <f t="shared" si="0"/>
        <v>23983.3</v>
      </c>
      <c r="I6" s="82">
        <f t="shared" si="0"/>
        <v>7188.2</v>
      </c>
      <c r="J6" s="82">
        <f t="shared" si="0"/>
        <v>16795.099999999999</v>
      </c>
      <c r="K6" s="45">
        <f t="shared" si="0"/>
        <v>2198.1</v>
      </c>
      <c r="L6" s="45">
        <f t="shared" si="0"/>
        <v>0</v>
      </c>
      <c r="M6" s="45">
        <f t="shared" si="0"/>
        <v>2198.1</v>
      </c>
      <c r="N6" s="45">
        <f t="shared" si="0"/>
        <v>2198.1</v>
      </c>
      <c r="O6" s="45">
        <f t="shared" si="0"/>
        <v>0</v>
      </c>
      <c r="P6" s="45">
        <f t="shared" si="0"/>
        <v>2198.1</v>
      </c>
      <c r="Q6" s="32">
        <f>K6/H6</f>
        <v>9.1651274011499667E-2</v>
      </c>
      <c r="R6" s="32">
        <f>N6/H6</f>
        <v>9.1651274011499667E-2</v>
      </c>
    </row>
    <row r="7" spans="1:18" s="2" customFormat="1" ht="59.25" customHeight="1" x14ac:dyDescent="0.25">
      <c r="A7" s="3" t="s">
        <v>42</v>
      </c>
      <c r="B7" s="34" t="s">
        <v>71</v>
      </c>
      <c r="C7" s="35" t="s">
        <v>9</v>
      </c>
      <c r="D7" s="35" t="s">
        <v>1</v>
      </c>
      <c r="E7" s="45">
        <f t="shared" ref="E7" si="1">F7+G7</f>
        <v>9038.4</v>
      </c>
      <c r="F7" s="66">
        <v>7188.2</v>
      </c>
      <c r="G7" s="66">
        <v>1850.2</v>
      </c>
      <c r="H7" s="83">
        <f>I7+J7</f>
        <v>8985.2999999999993</v>
      </c>
      <c r="I7" s="83">
        <v>7188.2</v>
      </c>
      <c r="J7" s="83">
        <v>1797.1</v>
      </c>
      <c r="K7" s="46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33">
        <v>0</v>
      </c>
      <c r="R7" s="33">
        <v>0</v>
      </c>
    </row>
    <row r="8" spans="1:18" s="2" customFormat="1" ht="78.75" customHeight="1" x14ac:dyDescent="0.25">
      <c r="A8" s="3" t="s">
        <v>43</v>
      </c>
      <c r="B8" s="36" t="s">
        <v>72</v>
      </c>
      <c r="C8" s="35" t="s">
        <v>9</v>
      </c>
      <c r="D8" s="35" t="s">
        <v>1</v>
      </c>
      <c r="E8" s="45">
        <f t="shared" ref="E8" si="2">F8+G8</f>
        <v>2198.1</v>
      </c>
      <c r="F8" s="46">
        <v>0</v>
      </c>
      <c r="G8" s="66">
        <v>2198.1</v>
      </c>
      <c r="H8" s="83">
        <f>I8+J8</f>
        <v>2198.1</v>
      </c>
      <c r="I8" s="83">
        <v>0</v>
      </c>
      <c r="J8" s="83">
        <v>2198.1</v>
      </c>
      <c r="K8" s="46">
        <f t="shared" ref="K8" si="3">L8+M8</f>
        <v>2198.1</v>
      </c>
      <c r="L8" s="46">
        <v>0</v>
      </c>
      <c r="M8" s="46">
        <v>2198.1</v>
      </c>
      <c r="N8" s="46">
        <f t="shared" ref="N8" si="4">O8+P8</f>
        <v>2198.1</v>
      </c>
      <c r="O8" s="46">
        <f t="shared" ref="O8" si="5">L8</f>
        <v>0</v>
      </c>
      <c r="P8" s="46">
        <f t="shared" ref="P8" si="6">M8</f>
        <v>2198.1</v>
      </c>
      <c r="Q8" s="33">
        <f>K8/H8</f>
        <v>1</v>
      </c>
      <c r="R8" s="33">
        <f>N8/H8</f>
        <v>1</v>
      </c>
    </row>
    <row r="9" spans="1:18" s="2" customFormat="1" ht="72.75" customHeight="1" x14ac:dyDescent="0.25">
      <c r="A9" s="3" t="s">
        <v>44</v>
      </c>
      <c r="B9" s="36" t="s">
        <v>101</v>
      </c>
      <c r="C9" s="35" t="s">
        <v>9</v>
      </c>
      <c r="D9" s="35" t="s">
        <v>1</v>
      </c>
      <c r="E9" s="45">
        <f t="shared" ref="E9" si="7">F9+G9</f>
        <v>100333</v>
      </c>
      <c r="F9" s="46">
        <v>90808.6</v>
      </c>
      <c r="G9" s="66">
        <v>9524.4</v>
      </c>
      <c r="H9" s="83">
        <f>I9+J9</f>
        <v>4745</v>
      </c>
      <c r="I9" s="83">
        <v>0</v>
      </c>
      <c r="J9" s="83">
        <v>4745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33">
        <v>0</v>
      </c>
      <c r="R9" s="33">
        <v>0</v>
      </c>
    </row>
    <row r="10" spans="1:18" s="2" customFormat="1" ht="60" customHeight="1" x14ac:dyDescent="0.25">
      <c r="A10" s="3" t="s">
        <v>45</v>
      </c>
      <c r="B10" s="36" t="s">
        <v>102</v>
      </c>
      <c r="C10" s="35" t="s">
        <v>9</v>
      </c>
      <c r="D10" s="35" t="s">
        <v>1</v>
      </c>
      <c r="E10" s="45">
        <f t="shared" ref="E10:E20" si="8">F10+G10</f>
        <v>6084.7</v>
      </c>
      <c r="F10" s="46">
        <v>0</v>
      </c>
      <c r="G10" s="66">
        <v>6084.7</v>
      </c>
      <c r="H10" s="83">
        <f>I10+J10</f>
        <v>0</v>
      </c>
      <c r="I10" s="83">
        <v>0</v>
      </c>
      <c r="J10" s="83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51" t="s">
        <v>118</v>
      </c>
      <c r="R10" s="51" t="s">
        <v>118</v>
      </c>
    </row>
    <row r="11" spans="1:18" s="2" customFormat="1" ht="46.5" customHeight="1" x14ac:dyDescent="0.25">
      <c r="A11" s="3" t="s">
        <v>46</v>
      </c>
      <c r="B11" s="74" t="s">
        <v>103</v>
      </c>
      <c r="C11" s="35" t="s">
        <v>9</v>
      </c>
      <c r="D11" s="35" t="s">
        <v>1</v>
      </c>
      <c r="E11" s="45">
        <f t="shared" ref="E11" si="9">F11+G11</f>
        <v>7544</v>
      </c>
      <c r="F11" s="46">
        <v>6097.1</v>
      </c>
      <c r="G11" s="66">
        <v>1446.9</v>
      </c>
      <c r="H11" s="83">
        <f>I11+J11</f>
        <v>0</v>
      </c>
      <c r="I11" s="83">
        <v>0</v>
      </c>
      <c r="J11" s="83">
        <v>0</v>
      </c>
      <c r="K11" s="46">
        <f>L11+M11</f>
        <v>0</v>
      </c>
      <c r="L11" s="46">
        <v>0</v>
      </c>
      <c r="M11" s="46">
        <v>0</v>
      </c>
      <c r="N11" s="46">
        <f>O11+P11</f>
        <v>0</v>
      </c>
      <c r="O11" s="46">
        <v>0</v>
      </c>
      <c r="P11" s="46">
        <f>M11</f>
        <v>0</v>
      </c>
      <c r="Q11" s="51" t="s">
        <v>118</v>
      </c>
      <c r="R11" s="51" t="s">
        <v>118</v>
      </c>
    </row>
    <row r="12" spans="1:18" s="2" customFormat="1" ht="86.25" customHeight="1" x14ac:dyDescent="0.25">
      <c r="A12" s="3" t="s">
        <v>47</v>
      </c>
      <c r="B12" s="74" t="s">
        <v>104</v>
      </c>
      <c r="C12" s="35" t="s">
        <v>9</v>
      </c>
      <c r="D12" s="35" t="s">
        <v>1</v>
      </c>
      <c r="E12" s="45">
        <f t="shared" ref="E12:E14" si="10">F12+G12</f>
        <v>3806.3</v>
      </c>
      <c r="F12" s="46">
        <v>0</v>
      </c>
      <c r="G12" s="66">
        <v>3806.3</v>
      </c>
      <c r="H12" s="83">
        <f t="shared" ref="H12:H14" si="11">I12+J12</f>
        <v>0</v>
      </c>
      <c r="I12" s="83">
        <v>0</v>
      </c>
      <c r="J12" s="83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51" t="s">
        <v>118</v>
      </c>
      <c r="R12" s="51" t="s">
        <v>118</v>
      </c>
    </row>
    <row r="13" spans="1:18" s="2" customFormat="1" ht="84.75" customHeight="1" x14ac:dyDescent="0.25">
      <c r="A13" s="3" t="s">
        <v>48</v>
      </c>
      <c r="B13" s="74" t="s">
        <v>105</v>
      </c>
      <c r="C13" s="35" t="s">
        <v>9</v>
      </c>
      <c r="D13" s="35" t="s">
        <v>1</v>
      </c>
      <c r="E13" s="45">
        <f t="shared" si="10"/>
        <v>3898.9</v>
      </c>
      <c r="F13" s="46">
        <v>0</v>
      </c>
      <c r="G13" s="66">
        <v>3898.9</v>
      </c>
      <c r="H13" s="83">
        <f t="shared" si="11"/>
        <v>0</v>
      </c>
      <c r="I13" s="83">
        <v>0</v>
      </c>
      <c r="J13" s="83">
        <v>0</v>
      </c>
      <c r="K13" s="46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51" t="s">
        <v>118</v>
      </c>
      <c r="R13" s="51" t="s">
        <v>118</v>
      </c>
    </row>
    <row r="14" spans="1:18" s="2" customFormat="1" ht="46.5" customHeight="1" x14ac:dyDescent="0.25">
      <c r="A14" s="3" t="s">
        <v>49</v>
      </c>
      <c r="B14" s="74" t="s">
        <v>106</v>
      </c>
      <c r="C14" s="35" t="s">
        <v>9</v>
      </c>
      <c r="D14" s="35" t="s">
        <v>39</v>
      </c>
      <c r="E14" s="45">
        <f t="shared" si="10"/>
        <v>3494.8</v>
      </c>
      <c r="F14" s="46">
        <v>0</v>
      </c>
      <c r="G14" s="66">
        <v>3494.8</v>
      </c>
      <c r="H14" s="83">
        <f t="shared" si="11"/>
        <v>0</v>
      </c>
      <c r="I14" s="83">
        <v>0</v>
      </c>
      <c r="J14" s="83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51" t="s">
        <v>118</v>
      </c>
      <c r="R14" s="51" t="s">
        <v>118</v>
      </c>
    </row>
    <row r="15" spans="1:18" s="2" customFormat="1" ht="46.5" customHeight="1" x14ac:dyDescent="0.25">
      <c r="A15" s="3" t="s">
        <v>107</v>
      </c>
      <c r="B15" s="36" t="s">
        <v>163</v>
      </c>
      <c r="C15" s="35" t="s">
        <v>9</v>
      </c>
      <c r="D15" s="35" t="s">
        <v>39</v>
      </c>
      <c r="E15" s="45">
        <f t="shared" ref="E15" si="12">F15+G15</f>
        <v>8054.9</v>
      </c>
      <c r="F15" s="46">
        <v>0</v>
      </c>
      <c r="G15" s="66">
        <v>8054.9</v>
      </c>
      <c r="H15" s="83">
        <f t="shared" ref="H15" si="13">I15+J15</f>
        <v>8054.9</v>
      </c>
      <c r="I15" s="83">
        <v>0</v>
      </c>
      <c r="J15" s="83">
        <v>8054.9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33">
        <v>0</v>
      </c>
      <c r="R15" s="33">
        <v>0</v>
      </c>
    </row>
    <row r="16" spans="1:18" s="2" customFormat="1" ht="27.75" customHeight="1" x14ac:dyDescent="0.25">
      <c r="A16" s="3" t="s">
        <v>29</v>
      </c>
      <c r="B16" s="92" t="s">
        <v>38</v>
      </c>
      <c r="C16" s="92"/>
      <c r="D16" s="92"/>
      <c r="E16" s="47">
        <f>E17</f>
        <v>38692.399999999994</v>
      </c>
      <c r="F16" s="47">
        <f t="shared" ref="F16:P16" si="14">F17</f>
        <v>0</v>
      </c>
      <c r="G16" s="47">
        <f t="shared" si="14"/>
        <v>38692.399999999994</v>
      </c>
      <c r="H16" s="84">
        <f t="shared" si="14"/>
        <v>1824.3999999999999</v>
      </c>
      <c r="I16" s="84">
        <f t="shared" si="14"/>
        <v>0</v>
      </c>
      <c r="J16" s="84">
        <f t="shared" si="14"/>
        <v>1824.3999999999999</v>
      </c>
      <c r="K16" s="47">
        <f t="shared" si="14"/>
        <v>1824.3</v>
      </c>
      <c r="L16" s="47">
        <f t="shared" si="14"/>
        <v>0</v>
      </c>
      <c r="M16" s="47">
        <f t="shared" si="14"/>
        <v>1824.3</v>
      </c>
      <c r="N16" s="47">
        <f t="shared" si="14"/>
        <v>1824.3</v>
      </c>
      <c r="O16" s="47">
        <f t="shared" si="14"/>
        <v>0</v>
      </c>
      <c r="P16" s="47">
        <f t="shared" si="14"/>
        <v>1824.3</v>
      </c>
      <c r="Q16" s="33">
        <f>K16/H16</f>
        <v>0.99994518745889061</v>
      </c>
      <c r="R16" s="33">
        <f>N16/H16</f>
        <v>0.99994518745889061</v>
      </c>
    </row>
    <row r="17" spans="1:18" s="2" customFormat="1" ht="27.75" customHeight="1" x14ac:dyDescent="0.25">
      <c r="A17" s="3" t="s">
        <v>50</v>
      </c>
      <c r="B17" s="99" t="s">
        <v>40</v>
      </c>
      <c r="C17" s="99"/>
      <c r="D17" s="99"/>
      <c r="E17" s="47">
        <f t="shared" ref="E17:P17" si="15">SUM(E18:E41)</f>
        <v>38692.399999999994</v>
      </c>
      <c r="F17" s="47">
        <f t="shared" si="15"/>
        <v>0</v>
      </c>
      <c r="G17" s="47">
        <f t="shared" si="15"/>
        <v>38692.399999999994</v>
      </c>
      <c r="H17" s="84">
        <f t="shared" si="15"/>
        <v>1824.3999999999999</v>
      </c>
      <c r="I17" s="84">
        <f t="shared" si="15"/>
        <v>0</v>
      </c>
      <c r="J17" s="84">
        <f t="shared" si="15"/>
        <v>1824.3999999999999</v>
      </c>
      <c r="K17" s="47">
        <f t="shared" si="15"/>
        <v>1824.3</v>
      </c>
      <c r="L17" s="47">
        <f t="shared" si="15"/>
        <v>0</v>
      </c>
      <c r="M17" s="47">
        <f t="shared" si="15"/>
        <v>1824.3</v>
      </c>
      <c r="N17" s="47">
        <f t="shared" si="15"/>
        <v>1824.3</v>
      </c>
      <c r="O17" s="47">
        <f t="shared" si="15"/>
        <v>0</v>
      </c>
      <c r="P17" s="47">
        <f t="shared" si="15"/>
        <v>1824.3</v>
      </c>
      <c r="Q17" s="33">
        <f>K17/H17</f>
        <v>0.99994518745889061</v>
      </c>
      <c r="R17" s="33">
        <f>N17/H17</f>
        <v>0.99994518745889061</v>
      </c>
    </row>
    <row r="18" spans="1:18" s="2" customFormat="1" ht="51.75" customHeight="1" x14ac:dyDescent="0.25">
      <c r="A18" s="3" t="s">
        <v>51</v>
      </c>
      <c r="B18" s="40" t="s">
        <v>108</v>
      </c>
      <c r="C18" s="38" t="s">
        <v>9</v>
      </c>
      <c r="D18" s="35" t="s">
        <v>39</v>
      </c>
      <c r="E18" s="45">
        <f t="shared" ref="E18:E19" si="16">F18+G18</f>
        <v>4181.7999999999993</v>
      </c>
      <c r="F18" s="46">
        <v>0</v>
      </c>
      <c r="G18" s="66">
        <v>4181.7999999999993</v>
      </c>
      <c r="H18" s="83">
        <f t="shared" ref="H18:H19" si="17">J18</f>
        <v>0</v>
      </c>
      <c r="I18" s="83">
        <v>0</v>
      </c>
      <c r="J18" s="83">
        <v>0</v>
      </c>
      <c r="K18" s="46">
        <f t="shared" ref="K18:K19" si="18">L18+M18</f>
        <v>0</v>
      </c>
      <c r="L18" s="46">
        <v>0</v>
      </c>
      <c r="M18" s="46">
        <v>0</v>
      </c>
      <c r="N18" s="46">
        <f t="shared" ref="N18:N19" si="19">O18+P18</f>
        <v>0</v>
      </c>
      <c r="O18" s="46">
        <f t="shared" ref="O18:O19" si="20">L18</f>
        <v>0</v>
      </c>
      <c r="P18" s="46">
        <f t="shared" ref="P18:P19" si="21">M18</f>
        <v>0</v>
      </c>
      <c r="Q18" s="51" t="s">
        <v>118</v>
      </c>
      <c r="R18" s="51" t="s">
        <v>118</v>
      </c>
    </row>
    <row r="19" spans="1:18" s="2" customFormat="1" ht="84.75" customHeight="1" x14ac:dyDescent="0.25">
      <c r="A19" s="3" t="s">
        <v>52</v>
      </c>
      <c r="B19" s="40" t="s">
        <v>74</v>
      </c>
      <c r="C19" s="38" t="s">
        <v>9</v>
      </c>
      <c r="D19" s="35" t="s">
        <v>39</v>
      </c>
      <c r="E19" s="45">
        <f t="shared" si="16"/>
        <v>595.1</v>
      </c>
      <c r="F19" s="46">
        <v>0</v>
      </c>
      <c r="G19" s="66">
        <v>595.1</v>
      </c>
      <c r="H19" s="83">
        <f t="shared" si="17"/>
        <v>0</v>
      </c>
      <c r="I19" s="83">
        <v>0</v>
      </c>
      <c r="J19" s="83">
        <v>0</v>
      </c>
      <c r="K19" s="46">
        <f t="shared" si="18"/>
        <v>0</v>
      </c>
      <c r="L19" s="46">
        <v>0</v>
      </c>
      <c r="M19" s="46">
        <v>0</v>
      </c>
      <c r="N19" s="46">
        <f t="shared" si="19"/>
        <v>0</v>
      </c>
      <c r="O19" s="46">
        <f t="shared" si="20"/>
        <v>0</v>
      </c>
      <c r="P19" s="46">
        <f t="shared" si="21"/>
        <v>0</v>
      </c>
      <c r="Q19" s="51" t="s">
        <v>118</v>
      </c>
      <c r="R19" s="51" t="s">
        <v>118</v>
      </c>
    </row>
    <row r="20" spans="1:18" ht="87" customHeight="1" x14ac:dyDescent="0.25">
      <c r="A20" s="3" t="s">
        <v>53</v>
      </c>
      <c r="B20" s="40" t="s">
        <v>75</v>
      </c>
      <c r="C20" s="38" t="s">
        <v>9</v>
      </c>
      <c r="D20" s="35" t="s">
        <v>39</v>
      </c>
      <c r="E20" s="45">
        <f t="shared" si="8"/>
        <v>598.79999999999995</v>
      </c>
      <c r="F20" s="46">
        <v>0</v>
      </c>
      <c r="G20" s="66">
        <v>598.79999999999995</v>
      </c>
      <c r="H20" s="83">
        <f t="shared" ref="H20:H21" si="22">J20</f>
        <v>0</v>
      </c>
      <c r="I20" s="83">
        <v>0</v>
      </c>
      <c r="J20" s="83">
        <v>0</v>
      </c>
      <c r="K20" s="46">
        <f>L20+M20</f>
        <v>0</v>
      </c>
      <c r="L20" s="46">
        <v>0</v>
      </c>
      <c r="M20" s="46">
        <v>0</v>
      </c>
      <c r="N20" s="46">
        <f>O20+P20</f>
        <v>0</v>
      </c>
      <c r="O20" s="46">
        <f>L20</f>
        <v>0</v>
      </c>
      <c r="P20" s="46">
        <f>M20</f>
        <v>0</v>
      </c>
      <c r="Q20" s="51" t="s">
        <v>118</v>
      </c>
      <c r="R20" s="51" t="s">
        <v>118</v>
      </c>
    </row>
    <row r="21" spans="1:18" ht="78.75" x14ac:dyDescent="0.25">
      <c r="A21" s="3" t="s">
        <v>54</v>
      </c>
      <c r="B21" s="40" t="s">
        <v>76</v>
      </c>
      <c r="C21" s="38" t="s">
        <v>9</v>
      </c>
      <c r="D21" s="35" t="s">
        <v>39</v>
      </c>
      <c r="E21" s="45">
        <f>F21+G21</f>
        <v>598</v>
      </c>
      <c r="F21" s="46">
        <v>0</v>
      </c>
      <c r="G21" s="66">
        <v>598</v>
      </c>
      <c r="H21" s="83">
        <f t="shared" si="22"/>
        <v>0</v>
      </c>
      <c r="I21" s="83">
        <v>0</v>
      </c>
      <c r="J21" s="83">
        <v>0</v>
      </c>
      <c r="K21" s="46">
        <f t="shared" ref="K21" si="23">L21+M21</f>
        <v>0</v>
      </c>
      <c r="L21" s="46">
        <v>0</v>
      </c>
      <c r="M21" s="46">
        <v>0</v>
      </c>
      <c r="N21" s="46">
        <f t="shared" ref="N21" si="24">O21+P21</f>
        <v>0</v>
      </c>
      <c r="O21" s="46">
        <f t="shared" ref="O21" si="25">L21</f>
        <v>0</v>
      </c>
      <c r="P21" s="46">
        <f t="shared" ref="P21" si="26">M21</f>
        <v>0</v>
      </c>
      <c r="Q21" s="51" t="s">
        <v>118</v>
      </c>
      <c r="R21" s="51" t="s">
        <v>118</v>
      </c>
    </row>
    <row r="22" spans="1:18" ht="78.75" x14ac:dyDescent="0.25">
      <c r="A22" s="3" t="s">
        <v>55</v>
      </c>
      <c r="B22" s="40" t="s">
        <v>77</v>
      </c>
      <c r="C22" s="38" t="s">
        <v>9</v>
      </c>
      <c r="D22" s="35" t="s">
        <v>39</v>
      </c>
      <c r="E22" s="45">
        <f t="shared" ref="E22:E33" si="27">F22+G22</f>
        <v>594.70000000000005</v>
      </c>
      <c r="F22" s="46">
        <v>0</v>
      </c>
      <c r="G22" s="66">
        <v>594.70000000000005</v>
      </c>
      <c r="H22" s="83">
        <f t="shared" ref="H22:H33" si="28">J22</f>
        <v>0</v>
      </c>
      <c r="I22" s="83">
        <v>0</v>
      </c>
      <c r="J22" s="83">
        <v>0</v>
      </c>
      <c r="K22" s="46">
        <f t="shared" ref="K22:K33" si="29">L22+M22</f>
        <v>0</v>
      </c>
      <c r="L22" s="46">
        <v>0</v>
      </c>
      <c r="M22" s="46">
        <v>0</v>
      </c>
      <c r="N22" s="46">
        <f t="shared" ref="N22:N33" si="30">O22+P22</f>
        <v>0</v>
      </c>
      <c r="O22" s="46">
        <f t="shared" ref="O22:O33" si="31">L22</f>
        <v>0</v>
      </c>
      <c r="P22" s="46">
        <f t="shared" ref="P22:P33" si="32">M22</f>
        <v>0</v>
      </c>
      <c r="Q22" s="51" t="s">
        <v>118</v>
      </c>
      <c r="R22" s="51" t="s">
        <v>118</v>
      </c>
    </row>
    <row r="23" spans="1:18" ht="88.5" customHeight="1" x14ac:dyDescent="0.25">
      <c r="A23" s="3" t="s">
        <v>56</v>
      </c>
      <c r="B23" s="40" t="s">
        <v>162</v>
      </c>
      <c r="C23" s="38" t="s">
        <v>9</v>
      </c>
      <c r="D23" s="35" t="s">
        <v>39</v>
      </c>
      <c r="E23" s="45">
        <f t="shared" si="27"/>
        <v>594.70000000000005</v>
      </c>
      <c r="F23" s="46">
        <v>0</v>
      </c>
      <c r="G23" s="66">
        <v>594.70000000000005</v>
      </c>
      <c r="H23" s="83">
        <f t="shared" si="28"/>
        <v>0</v>
      </c>
      <c r="I23" s="83">
        <v>0</v>
      </c>
      <c r="J23" s="83">
        <v>0</v>
      </c>
      <c r="K23" s="46">
        <f t="shared" si="29"/>
        <v>0</v>
      </c>
      <c r="L23" s="46">
        <v>0</v>
      </c>
      <c r="M23" s="46">
        <v>0</v>
      </c>
      <c r="N23" s="46">
        <f t="shared" si="30"/>
        <v>0</v>
      </c>
      <c r="O23" s="46">
        <f t="shared" si="31"/>
        <v>0</v>
      </c>
      <c r="P23" s="46">
        <f t="shared" si="32"/>
        <v>0</v>
      </c>
      <c r="Q23" s="51" t="s">
        <v>118</v>
      </c>
      <c r="R23" s="51" t="s">
        <v>118</v>
      </c>
    </row>
    <row r="24" spans="1:18" ht="47.25" x14ac:dyDescent="0.25">
      <c r="A24" s="3" t="s">
        <v>57</v>
      </c>
      <c r="B24" s="41" t="s">
        <v>109</v>
      </c>
      <c r="C24" s="38" t="s">
        <v>9</v>
      </c>
      <c r="D24" s="35" t="s">
        <v>39</v>
      </c>
      <c r="E24" s="45">
        <f t="shared" si="27"/>
        <v>2410.1</v>
      </c>
      <c r="F24" s="46">
        <v>0</v>
      </c>
      <c r="G24" s="67">
        <v>2410.1</v>
      </c>
      <c r="H24" s="83">
        <f t="shared" si="28"/>
        <v>0</v>
      </c>
      <c r="I24" s="83">
        <v>0</v>
      </c>
      <c r="J24" s="83">
        <v>0</v>
      </c>
      <c r="K24" s="46">
        <f t="shared" si="29"/>
        <v>0</v>
      </c>
      <c r="L24" s="46">
        <v>0</v>
      </c>
      <c r="M24" s="46">
        <v>0</v>
      </c>
      <c r="N24" s="46">
        <f t="shared" si="30"/>
        <v>0</v>
      </c>
      <c r="O24" s="46">
        <f t="shared" si="31"/>
        <v>0</v>
      </c>
      <c r="P24" s="46">
        <f t="shared" si="32"/>
        <v>0</v>
      </c>
      <c r="Q24" s="51" t="s">
        <v>118</v>
      </c>
      <c r="R24" s="51" t="s">
        <v>118</v>
      </c>
    </row>
    <row r="25" spans="1:18" ht="63" x14ac:dyDescent="0.25">
      <c r="A25" s="3" t="s">
        <v>58</v>
      </c>
      <c r="B25" s="40" t="s">
        <v>110</v>
      </c>
      <c r="C25" s="38" t="s">
        <v>9</v>
      </c>
      <c r="D25" s="35" t="s">
        <v>39</v>
      </c>
      <c r="E25" s="45">
        <f t="shared" si="27"/>
        <v>5348.9</v>
      </c>
      <c r="F25" s="46">
        <v>0</v>
      </c>
      <c r="G25" s="75">
        <v>5348.9</v>
      </c>
      <c r="H25" s="83">
        <f t="shared" si="28"/>
        <v>0</v>
      </c>
      <c r="I25" s="83">
        <v>0</v>
      </c>
      <c r="J25" s="83">
        <v>0</v>
      </c>
      <c r="K25" s="46">
        <f t="shared" si="29"/>
        <v>0</v>
      </c>
      <c r="L25" s="46">
        <v>0</v>
      </c>
      <c r="M25" s="46">
        <v>0</v>
      </c>
      <c r="N25" s="46">
        <f t="shared" si="30"/>
        <v>0</v>
      </c>
      <c r="O25" s="46">
        <f t="shared" si="31"/>
        <v>0</v>
      </c>
      <c r="P25" s="46">
        <f t="shared" si="32"/>
        <v>0</v>
      </c>
      <c r="Q25" s="51" t="s">
        <v>118</v>
      </c>
      <c r="R25" s="51" t="s">
        <v>118</v>
      </c>
    </row>
    <row r="26" spans="1:18" ht="47.25" x14ac:dyDescent="0.25">
      <c r="A26" s="3" t="s">
        <v>59</v>
      </c>
      <c r="B26" s="40" t="s">
        <v>111</v>
      </c>
      <c r="C26" s="38" t="s">
        <v>9</v>
      </c>
      <c r="D26" s="35" t="s">
        <v>39</v>
      </c>
      <c r="E26" s="45">
        <f t="shared" si="27"/>
        <v>914.7</v>
      </c>
      <c r="F26" s="46">
        <v>0</v>
      </c>
      <c r="G26" s="75">
        <v>914.7</v>
      </c>
      <c r="H26" s="83">
        <f t="shared" si="28"/>
        <v>0</v>
      </c>
      <c r="I26" s="83">
        <v>0</v>
      </c>
      <c r="J26" s="83">
        <v>0</v>
      </c>
      <c r="K26" s="46">
        <f t="shared" si="29"/>
        <v>0</v>
      </c>
      <c r="L26" s="46">
        <v>0</v>
      </c>
      <c r="M26" s="46">
        <v>0</v>
      </c>
      <c r="N26" s="46">
        <f t="shared" si="30"/>
        <v>0</v>
      </c>
      <c r="O26" s="46">
        <f t="shared" si="31"/>
        <v>0</v>
      </c>
      <c r="P26" s="46">
        <f t="shared" si="32"/>
        <v>0</v>
      </c>
      <c r="Q26" s="51" t="s">
        <v>118</v>
      </c>
      <c r="R26" s="51" t="s">
        <v>118</v>
      </c>
    </row>
    <row r="27" spans="1:18" ht="63" x14ac:dyDescent="0.25">
      <c r="A27" s="3" t="s">
        <v>60</v>
      </c>
      <c r="B27" s="40" t="s">
        <v>112</v>
      </c>
      <c r="C27" s="38" t="s">
        <v>9</v>
      </c>
      <c r="D27" s="35" t="s">
        <v>39</v>
      </c>
      <c r="E27" s="45">
        <f t="shared" si="27"/>
        <v>1431.3</v>
      </c>
      <c r="F27" s="46">
        <v>0</v>
      </c>
      <c r="G27" s="75">
        <v>1431.3</v>
      </c>
      <c r="H27" s="83">
        <f t="shared" si="28"/>
        <v>0</v>
      </c>
      <c r="I27" s="83">
        <v>0</v>
      </c>
      <c r="J27" s="83">
        <v>0</v>
      </c>
      <c r="K27" s="46">
        <f t="shared" si="29"/>
        <v>0</v>
      </c>
      <c r="L27" s="46">
        <v>0</v>
      </c>
      <c r="M27" s="46">
        <v>0</v>
      </c>
      <c r="N27" s="46">
        <f t="shared" si="30"/>
        <v>0</v>
      </c>
      <c r="O27" s="46">
        <f t="shared" si="31"/>
        <v>0</v>
      </c>
      <c r="P27" s="46">
        <f t="shared" si="32"/>
        <v>0</v>
      </c>
      <c r="Q27" s="51" t="s">
        <v>118</v>
      </c>
      <c r="R27" s="51" t="s">
        <v>118</v>
      </c>
    </row>
    <row r="28" spans="1:18" ht="47.25" x14ac:dyDescent="0.25">
      <c r="A28" s="3" t="s">
        <v>61</v>
      </c>
      <c r="B28" s="40" t="s">
        <v>113</v>
      </c>
      <c r="C28" s="38" t="s">
        <v>9</v>
      </c>
      <c r="D28" s="35" t="s">
        <v>39</v>
      </c>
      <c r="E28" s="45">
        <f t="shared" si="27"/>
        <v>277.60000000000002</v>
      </c>
      <c r="F28" s="46">
        <v>0</v>
      </c>
      <c r="G28" s="75">
        <v>277.60000000000002</v>
      </c>
      <c r="H28" s="83">
        <f t="shared" si="28"/>
        <v>0</v>
      </c>
      <c r="I28" s="83">
        <v>0</v>
      </c>
      <c r="J28" s="83">
        <v>0</v>
      </c>
      <c r="K28" s="46">
        <f t="shared" si="29"/>
        <v>0</v>
      </c>
      <c r="L28" s="46">
        <v>0</v>
      </c>
      <c r="M28" s="46">
        <v>0</v>
      </c>
      <c r="N28" s="46">
        <f t="shared" si="30"/>
        <v>0</v>
      </c>
      <c r="O28" s="46">
        <f t="shared" si="31"/>
        <v>0</v>
      </c>
      <c r="P28" s="46">
        <f t="shared" si="32"/>
        <v>0</v>
      </c>
      <c r="Q28" s="51" t="s">
        <v>118</v>
      </c>
      <c r="R28" s="51" t="s">
        <v>118</v>
      </c>
    </row>
    <row r="29" spans="1:18" ht="47.25" x14ac:dyDescent="0.25">
      <c r="A29" s="3" t="s">
        <v>62</v>
      </c>
      <c r="B29" s="40" t="s">
        <v>114</v>
      </c>
      <c r="C29" s="38" t="s">
        <v>9</v>
      </c>
      <c r="D29" s="35" t="s">
        <v>39</v>
      </c>
      <c r="E29" s="45">
        <f t="shared" si="27"/>
        <v>586.79999999999995</v>
      </c>
      <c r="F29" s="46">
        <v>0</v>
      </c>
      <c r="G29" s="75">
        <v>586.79999999999995</v>
      </c>
      <c r="H29" s="83">
        <f t="shared" si="28"/>
        <v>586.79999999999995</v>
      </c>
      <c r="I29" s="83">
        <v>0</v>
      </c>
      <c r="J29" s="83">
        <v>586.79999999999995</v>
      </c>
      <c r="K29" s="46">
        <f t="shared" si="29"/>
        <v>586.70000000000005</v>
      </c>
      <c r="L29" s="46">
        <v>0</v>
      </c>
      <c r="M29" s="46">
        <v>586.70000000000005</v>
      </c>
      <c r="N29" s="46">
        <f t="shared" si="30"/>
        <v>586.70000000000005</v>
      </c>
      <c r="O29" s="46">
        <f t="shared" si="31"/>
        <v>0</v>
      </c>
      <c r="P29" s="46">
        <f t="shared" si="32"/>
        <v>586.70000000000005</v>
      </c>
      <c r="Q29" s="33">
        <f>K29/H29</f>
        <v>0.99982958418541257</v>
      </c>
      <c r="R29" s="33">
        <f>N29/H29</f>
        <v>0.99982958418541257</v>
      </c>
    </row>
    <row r="30" spans="1:18" ht="63" x14ac:dyDescent="0.25">
      <c r="A30" s="3" t="s">
        <v>63</v>
      </c>
      <c r="B30" s="40" t="s">
        <v>115</v>
      </c>
      <c r="C30" s="38" t="s">
        <v>9</v>
      </c>
      <c r="D30" s="35" t="s">
        <v>39</v>
      </c>
      <c r="E30" s="45">
        <f t="shared" si="27"/>
        <v>7222.1</v>
      </c>
      <c r="F30" s="46">
        <v>0</v>
      </c>
      <c r="G30" s="75">
        <v>7222.1</v>
      </c>
      <c r="H30" s="83">
        <f t="shared" si="28"/>
        <v>0</v>
      </c>
      <c r="I30" s="83">
        <v>0</v>
      </c>
      <c r="J30" s="83">
        <v>0</v>
      </c>
      <c r="K30" s="46">
        <f t="shared" si="29"/>
        <v>0</v>
      </c>
      <c r="L30" s="46">
        <v>0</v>
      </c>
      <c r="M30" s="46">
        <v>0</v>
      </c>
      <c r="N30" s="46">
        <f t="shared" si="30"/>
        <v>0</v>
      </c>
      <c r="O30" s="46">
        <f t="shared" si="31"/>
        <v>0</v>
      </c>
      <c r="P30" s="46">
        <f t="shared" si="32"/>
        <v>0</v>
      </c>
      <c r="Q30" s="51" t="s">
        <v>118</v>
      </c>
      <c r="R30" s="51" t="s">
        <v>118</v>
      </c>
    </row>
    <row r="31" spans="1:18" ht="47.25" x14ac:dyDescent="0.25">
      <c r="A31" s="3" t="s">
        <v>64</v>
      </c>
      <c r="B31" s="40" t="s">
        <v>73</v>
      </c>
      <c r="C31" s="38" t="s">
        <v>9</v>
      </c>
      <c r="D31" s="35" t="s">
        <v>39</v>
      </c>
      <c r="E31" s="45">
        <f t="shared" si="27"/>
        <v>1425</v>
      </c>
      <c r="F31" s="46">
        <v>0</v>
      </c>
      <c r="G31" s="75">
        <v>1425</v>
      </c>
      <c r="H31" s="83">
        <f t="shared" si="28"/>
        <v>983.3</v>
      </c>
      <c r="I31" s="83">
        <v>0</v>
      </c>
      <c r="J31" s="83">
        <v>983.3</v>
      </c>
      <c r="K31" s="46">
        <f t="shared" si="29"/>
        <v>983.3</v>
      </c>
      <c r="L31" s="46">
        <v>0</v>
      </c>
      <c r="M31" s="46">
        <v>983.3</v>
      </c>
      <c r="N31" s="46">
        <f t="shared" si="30"/>
        <v>983.3</v>
      </c>
      <c r="O31" s="46">
        <f t="shared" si="31"/>
        <v>0</v>
      </c>
      <c r="P31" s="46">
        <f t="shared" si="32"/>
        <v>983.3</v>
      </c>
      <c r="Q31" s="33">
        <f>K31/H31</f>
        <v>1</v>
      </c>
      <c r="R31" s="33">
        <f>N31/H31</f>
        <v>1</v>
      </c>
    </row>
    <row r="32" spans="1:18" ht="94.5" x14ac:dyDescent="0.25">
      <c r="A32" s="3" t="s">
        <v>65</v>
      </c>
      <c r="B32" s="40" t="s">
        <v>116</v>
      </c>
      <c r="C32" s="38" t="s">
        <v>9</v>
      </c>
      <c r="D32" s="35" t="s">
        <v>39</v>
      </c>
      <c r="E32" s="45">
        <f t="shared" si="27"/>
        <v>996.5</v>
      </c>
      <c r="F32" s="46">
        <v>0</v>
      </c>
      <c r="G32" s="75">
        <v>996.5</v>
      </c>
      <c r="H32" s="83">
        <f t="shared" si="28"/>
        <v>0</v>
      </c>
      <c r="I32" s="83">
        <v>0</v>
      </c>
      <c r="J32" s="83">
        <v>0</v>
      </c>
      <c r="K32" s="46">
        <f t="shared" si="29"/>
        <v>0</v>
      </c>
      <c r="L32" s="46">
        <v>0</v>
      </c>
      <c r="M32" s="46">
        <v>0</v>
      </c>
      <c r="N32" s="46">
        <f t="shared" si="30"/>
        <v>0</v>
      </c>
      <c r="O32" s="46">
        <f t="shared" si="31"/>
        <v>0</v>
      </c>
      <c r="P32" s="46">
        <f t="shared" si="32"/>
        <v>0</v>
      </c>
      <c r="Q32" s="51" t="s">
        <v>118</v>
      </c>
      <c r="R32" s="51" t="s">
        <v>118</v>
      </c>
    </row>
    <row r="33" spans="1:18" ht="63" x14ac:dyDescent="0.25">
      <c r="A33" s="3" t="s">
        <v>66</v>
      </c>
      <c r="B33" s="40" t="s">
        <v>117</v>
      </c>
      <c r="C33" s="38" t="s">
        <v>9</v>
      </c>
      <c r="D33" s="35" t="s">
        <v>39</v>
      </c>
      <c r="E33" s="45">
        <f t="shared" si="27"/>
        <v>382.9</v>
      </c>
      <c r="F33" s="46">
        <v>0</v>
      </c>
      <c r="G33" s="75">
        <v>382.9</v>
      </c>
      <c r="H33" s="83">
        <f t="shared" si="28"/>
        <v>0</v>
      </c>
      <c r="I33" s="83">
        <v>0</v>
      </c>
      <c r="J33" s="83">
        <v>0</v>
      </c>
      <c r="K33" s="46">
        <f t="shared" si="29"/>
        <v>0</v>
      </c>
      <c r="L33" s="46">
        <v>0</v>
      </c>
      <c r="M33" s="46">
        <v>0</v>
      </c>
      <c r="N33" s="46">
        <f t="shared" si="30"/>
        <v>0</v>
      </c>
      <c r="O33" s="46">
        <f t="shared" si="31"/>
        <v>0</v>
      </c>
      <c r="P33" s="46">
        <f t="shared" si="32"/>
        <v>0</v>
      </c>
      <c r="Q33" s="51" t="s">
        <v>118</v>
      </c>
      <c r="R33" s="51" t="s">
        <v>118</v>
      </c>
    </row>
    <row r="34" spans="1:18" ht="47.25" x14ac:dyDescent="0.25">
      <c r="A34" s="3" t="s">
        <v>67</v>
      </c>
      <c r="B34" s="76" t="s">
        <v>140</v>
      </c>
      <c r="C34" s="38" t="s">
        <v>9</v>
      </c>
      <c r="D34" s="35" t="s">
        <v>39</v>
      </c>
      <c r="E34" s="45">
        <f t="shared" ref="E34:E41" si="33">F34+G34</f>
        <v>7000</v>
      </c>
      <c r="F34" s="46">
        <v>0</v>
      </c>
      <c r="G34" s="77">
        <v>7000</v>
      </c>
      <c r="H34" s="83">
        <f t="shared" ref="H34:H41" si="34">J34</f>
        <v>0</v>
      </c>
      <c r="I34" s="83">
        <v>0</v>
      </c>
      <c r="J34" s="83">
        <v>0</v>
      </c>
      <c r="K34" s="46">
        <f t="shared" ref="K34:K41" si="35">L34+M34</f>
        <v>0</v>
      </c>
      <c r="L34" s="46">
        <v>0</v>
      </c>
      <c r="M34" s="46">
        <v>0</v>
      </c>
      <c r="N34" s="46">
        <f t="shared" ref="N34:N41" si="36">O34+P34</f>
        <v>0</v>
      </c>
      <c r="O34" s="46">
        <f t="shared" ref="O34:O41" si="37">L34</f>
        <v>0</v>
      </c>
      <c r="P34" s="46">
        <f t="shared" ref="P34:P41" si="38">M34</f>
        <v>0</v>
      </c>
      <c r="Q34" s="51" t="s">
        <v>118</v>
      </c>
      <c r="R34" s="51" t="s">
        <v>118</v>
      </c>
    </row>
    <row r="35" spans="1:18" ht="47.25" x14ac:dyDescent="0.25">
      <c r="A35" s="3" t="s">
        <v>133</v>
      </c>
      <c r="B35" s="76" t="s">
        <v>141</v>
      </c>
      <c r="C35" s="38" t="s">
        <v>9</v>
      </c>
      <c r="D35" s="35" t="s">
        <v>39</v>
      </c>
      <c r="E35" s="45">
        <f t="shared" si="33"/>
        <v>254.3</v>
      </c>
      <c r="F35" s="46">
        <v>0</v>
      </c>
      <c r="G35" s="77">
        <v>254.3</v>
      </c>
      <c r="H35" s="83">
        <f t="shared" si="34"/>
        <v>254.3</v>
      </c>
      <c r="I35" s="83">
        <v>0</v>
      </c>
      <c r="J35" s="83">
        <v>254.3</v>
      </c>
      <c r="K35" s="46">
        <f t="shared" si="35"/>
        <v>254.3</v>
      </c>
      <c r="L35" s="46">
        <v>0</v>
      </c>
      <c r="M35" s="46">
        <v>254.3</v>
      </c>
      <c r="N35" s="46">
        <f t="shared" si="36"/>
        <v>254.3</v>
      </c>
      <c r="O35" s="46">
        <f t="shared" si="37"/>
        <v>0</v>
      </c>
      <c r="P35" s="46">
        <f t="shared" si="38"/>
        <v>254.3</v>
      </c>
      <c r="Q35" s="33">
        <f>K35/H35</f>
        <v>1</v>
      </c>
      <c r="R35" s="33">
        <f>N35/H35</f>
        <v>1</v>
      </c>
    </row>
    <row r="36" spans="1:18" ht="47.25" x14ac:dyDescent="0.25">
      <c r="A36" s="3" t="s">
        <v>134</v>
      </c>
      <c r="B36" s="76" t="s">
        <v>142</v>
      </c>
      <c r="C36" s="38" t="s">
        <v>9</v>
      </c>
      <c r="D36" s="35" t="s">
        <v>39</v>
      </c>
      <c r="E36" s="45">
        <f t="shared" si="33"/>
        <v>550.20000000000005</v>
      </c>
      <c r="F36" s="46">
        <v>0</v>
      </c>
      <c r="G36" s="77">
        <v>550.20000000000005</v>
      </c>
      <c r="H36" s="83">
        <f t="shared" si="34"/>
        <v>0</v>
      </c>
      <c r="I36" s="83">
        <v>0</v>
      </c>
      <c r="J36" s="83">
        <v>0</v>
      </c>
      <c r="K36" s="46">
        <f t="shared" si="35"/>
        <v>0</v>
      </c>
      <c r="L36" s="46">
        <v>0</v>
      </c>
      <c r="M36" s="46">
        <v>0</v>
      </c>
      <c r="N36" s="46">
        <f t="shared" si="36"/>
        <v>0</v>
      </c>
      <c r="O36" s="46">
        <f t="shared" si="37"/>
        <v>0</v>
      </c>
      <c r="P36" s="46">
        <f t="shared" si="38"/>
        <v>0</v>
      </c>
      <c r="Q36" s="51" t="s">
        <v>118</v>
      </c>
      <c r="R36" s="51" t="s">
        <v>118</v>
      </c>
    </row>
    <row r="37" spans="1:18" ht="78.75" x14ac:dyDescent="0.25">
      <c r="A37" s="3" t="s">
        <v>135</v>
      </c>
      <c r="B37" s="76" t="s">
        <v>143</v>
      </c>
      <c r="C37" s="38" t="s">
        <v>9</v>
      </c>
      <c r="D37" s="35" t="s">
        <v>39</v>
      </c>
      <c r="E37" s="45">
        <f t="shared" si="33"/>
        <v>104.2</v>
      </c>
      <c r="F37" s="46">
        <v>0</v>
      </c>
      <c r="G37" s="77">
        <v>104.2</v>
      </c>
      <c r="H37" s="83">
        <f t="shared" si="34"/>
        <v>0</v>
      </c>
      <c r="I37" s="83">
        <v>0</v>
      </c>
      <c r="J37" s="83">
        <v>0</v>
      </c>
      <c r="K37" s="46">
        <f t="shared" si="35"/>
        <v>0</v>
      </c>
      <c r="L37" s="46">
        <v>0</v>
      </c>
      <c r="M37" s="46">
        <v>0</v>
      </c>
      <c r="N37" s="46">
        <f t="shared" si="36"/>
        <v>0</v>
      </c>
      <c r="O37" s="46">
        <f t="shared" si="37"/>
        <v>0</v>
      </c>
      <c r="P37" s="46">
        <f t="shared" si="38"/>
        <v>0</v>
      </c>
      <c r="Q37" s="51" t="s">
        <v>118</v>
      </c>
      <c r="R37" s="51" t="s">
        <v>118</v>
      </c>
    </row>
    <row r="38" spans="1:18" ht="78.75" x14ac:dyDescent="0.25">
      <c r="A38" s="3" t="s">
        <v>136</v>
      </c>
      <c r="B38" s="76" t="s">
        <v>144</v>
      </c>
      <c r="C38" s="38" t="s">
        <v>9</v>
      </c>
      <c r="D38" s="35" t="s">
        <v>39</v>
      </c>
      <c r="E38" s="45">
        <f t="shared" si="33"/>
        <v>201.1</v>
      </c>
      <c r="F38" s="46">
        <v>0</v>
      </c>
      <c r="G38" s="77">
        <v>201.1</v>
      </c>
      <c r="H38" s="83">
        <f t="shared" si="34"/>
        <v>0</v>
      </c>
      <c r="I38" s="83">
        <v>0</v>
      </c>
      <c r="J38" s="83">
        <v>0</v>
      </c>
      <c r="K38" s="46">
        <f t="shared" si="35"/>
        <v>0</v>
      </c>
      <c r="L38" s="46">
        <v>0</v>
      </c>
      <c r="M38" s="46">
        <v>0</v>
      </c>
      <c r="N38" s="46">
        <f t="shared" si="36"/>
        <v>0</v>
      </c>
      <c r="O38" s="46">
        <f t="shared" si="37"/>
        <v>0</v>
      </c>
      <c r="P38" s="46">
        <f t="shared" si="38"/>
        <v>0</v>
      </c>
      <c r="Q38" s="51" t="s">
        <v>118</v>
      </c>
      <c r="R38" s="51" t="s">
        <v>118</v>
      </c>
    </row>
    <row r="39" spans="1:18" ht="78.75" x14ac:dyDescent="0.25">
      <c r="A39" s="3" t="s">
        <v>137</v>
      </c>
      <c r="B39" s="76" t="s">
        <v>145</v>
      </c>
      <c r="C39" s="38" t="s">
        <v>9</v>
      </c>
      <c r="D39" s="35" t="s">
        <v>39</v>
      </c>
      <c r="E39" s="45">
        <f t="shared" si="33"/>
        <v>108.6</v>
      </c>
      <c r="F39" s="46">
        <v>0</v>
      </c>
      <c r="G39" s="77">
        <v>108.6</v>
      </c>
      <c r="H39" s="83">
        <f t="shared" si="34"/>
        <v>0</v>
      </c>
      <c r="I39" s="83">
        <v>0</v>
      </c>
      <c r="J39" s="83">
        <v>0</v>
      </c>
      <c r="K39" s="46">
        <f t="shared" si="35"/>
        <v>0</v>
      </c>
      <c r="L39" s="46">
        <v>0</v>
      </c>
      <c r="M39" s="46">
        <v>0</v>
      </c>
      <c r="N39" s="46">
        <f t="shared" si="36"/>
        <v>0</v>
      </c>
      <c r="O39" s="46">
        <f t="shared" si="37"/>
        <v>0</v>
      </c>
      <c r="P39" s="46">
        <f t="shared" si="38"/>
        <v>0</v>
      </c>
      <c r="Q39" s="51" t="s">
        <v>118</v>
      </c>
      <c r="R39" s="51" t="s">
        <v>118</v>
      </c>
    </row>
    <row r="40" spans="1:18" ht="63" x14ac:dyDescent="0.25">
      <c r="A40" s="3" t="s">
        <v>138</v>
      </c>
      <c r="B40" s="76" t="s">
        <v>146</v>
      </c>
      <c r="C40" s="38" t="s">
        <v>9</v>
      </c>
      <c r="D40" s="35" t="s">
        <v>39</v>
      </c>
      <c r="E40" s="45">
        <f t="shared" si="33"/>
        <v>949.6</v>
      </c>
      <c r="F40" s="46">
        <v>0</v>
      </c>
      <c r="G40" s="77">
        <v>949.6</v>
      </c>
      <c r="H40" s="83">
        <f t="shared" si="34"/>
        <v>0</v>
      </c>
      <c r="I40" s="83">
        <v>0</v>
      </c>
      <c r="J40" s="83">
        <v>0</v>
      </c>
      <c r="K40" s="46">
        <f t="shared" si="35"/>
        <v>0</v>
      </c>
      <c r="L40" s="46">
        <v>0</v>
      </c>
      <c r="M40" s="46">
        <v>0</v>
      </c>
      <c r="N40" s="46">
        <f t="shared" si="36"/>
        <v>0</v>
      </c>
      <c r="O40" s="46">
        <f t="shared" si="37"/>
        <v>0</v>
      </c>
      <c r="P40" s="46">
        <f t="shared" si="38"/>
        <v>0</v>
      </c>
      <c r="Q40" s="51" t="s">
        <v>118</v>
      </c>
      <c r="R40" s="51" t="s">
        <v>118</v>
      </c>
    </row>
    <row r="41" spans="1:18" ht="78.75" x14ac:dyDescent="0.25">
      <c r="A41" s="3" t="s">
        <v>139</v>
      </c>
      <c r="B41" s="76" t="s">
        <v>147</v>
      </c>
      <c r="C41" s="38" t="s">
        <v>9</v>
      </c>
      <c r="D41" s="35" t="s">
        <v>39</v>
      </c>
      <c r="E41" s="45">
        <f t="shared" si="33"/>
        <v>1365.4</v>
      </c>
      <c r="F41" s="46">
        <v>0</v>
      </c>
      <c r="G41" s="77">
        <v>1365.4</v>
      </c>
      <c r="H41" s="83">
        <f t="shared" si="34"/>
        <v>0</v>
      </c>
      <c r="I41" s="83">
        <v>0</v>
      </c>
      <c r="J41" s="83">
        <v>0</v>
      </c>
      <c r="K41" s="46">
        <f t="shared" si="35"/>
        <v>0</v>
      </c>
      <c r="L41" s="46">
        <v>0</v>
      </c>
      <c r="M41" s="46">
        <v>0</v>
      </c>
      <c r="N41" s="46">
        <f t="shared" si="36"/>
        <v>0</v>
      </c>
      <c r="O41" s="46">
        <f t="shared" si="37"/>
        <v>0</v>
      </c>
      <c r="P41" s="46">
        <f t="shared" si="38"/>
        <v>0</v>
      </c>
      <c r="Q41" s="51" t="s">
        <v>118</v>
      </c>
      <c r="R41" s="51" t="s">
        <v>118</v>
      </c>
    </row>
    <row r="42" spans="1:18" ht="38.25" hidden="1" customHeight="1" x14ac:dyDescent="0.25">
      <c r="A42" s="3" t="s">
        <v>86</v>
      </c>
      <c r="B42" s="96" t="s">
        <v>85</v>
      </c>
      <c r="C42" s="97"/>
      <c r="D42" s="98"/>
      <c r="E42" s="45">
        <f>SUM(E43:E48)</f>
        <v>0</v>
      </c>
      <c r="F42" s="45">
        <f t="shared" ref="F42:P42" si="39">SUM(F43:F48)</f>
        <v>0</v>
      </c>
      <c r="G42" s="45">
        <f t="shared" si="39"/>
        <v>0</v>
      </c>
      <c r="H42" s="82">
        <f t="shared" si="39"/>
        <v>0</v>
      </c>
      <c r="I42" s="82">
        <f t="shared" si="39"/>
        <v>0</v>
      </c>
      <c r="J42" s="82">
        <f t="shared" si="39"/>
        <v>0</v>
      </c>
      <c r="K42" s="45">
        <f t="shared" si="39"/>
        <v>0</v>
      </c>
      <c r="L42" s="45">
        <f t="shared" si="39"/>
        <v>0</v>
      </c>
      <c r="M42" s="45">
        <f t="shared" si="39"/>
        <v>0</v>
      </c>
      <c r="N42" s="45">
        <f t="shared" si="39"/>
        <v>0</v>
      </c>
      <c r="O42" s="45">
        <f t="shared" si="39"/>
        <v>0</v>
      </c>
      <c r="P42" s="45">
        <f t="shared" si="39"/>
        <v>0</v>
      </c>
      <c r="Q42" s="32">
        <v>0</v>
      </c>
      <c r="R42" s="32">
        <v>0</v>
      </c>
    </row>
    <row r="43" spans="1:18" ht="63" hidden="1" x14ac:dyDescent="0.25">
      <c r="A43" s="3" t="s">
        <v>87</v>
      </c>
      <c r="B43" s="39" t="s">
        <v>79</v>
      </c>
      <c r="C43" s="38" t="s">
        <v>9</v>
      </c>
      <c r="D43" s="35" t="s">
        <v>39</v>
      </c>
      <c r="E43" s="45">
        <f t="shared" ref="E43:E48" si="40">F43+G43</f>
        <v>0</v>
      </c>
      <c r="F43" s="46">
        <v>0</v>
      </c>
      <c r="G43" s="48"/>
      <c r="H43" s="83">
        <v>0</v>
      </c>
      <c r="I43" s="83">
        <v>0</v>
      </c>
      <c r="J43" s="83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33">
        <v>0</v>
      </c>
      <c r="R43" s="33">
        <v>0</v>
      </c>
    </row>
    <row r="44" spans="1:18" ht="47.25" hidden="1" x14ac:dyDescent="0.25">
      <c r="A44" s="3" t="s">
        <v>88</v>
      </c>
      <c r="B44" s="39" t="s">
        <v>80</v>
      </c>
      <c r="C44" s="38" t="s">
        <v>9</v>
      </c>
      <c r="D44" s="35" t="s">
        <v>39</v>
      </c>
      <c r="E44" s="45">
        <f t="shared" si="40"/>
        <v>0</v>
      </c>
      <c r="F44" s="46">
        <v>0</v>
      </c>
      <c r="G44" s="48"/>
      <c r="H44" s="83">
        <v>0</v>
      </c>
      <c r="I44" s="83">
        <v>0</v>
      </c>
      <c r="J44" s="83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33">
        <v>0</v>
      </c>
      <c r="R44" s="33">
        <v>0</v>
      </c>
    </row>
    <row r="45" spans="1:18" ht="47.25" hidden="1" x14ac:dyDescent="0.25">
      <c r="A45" s="3" t="s">
        <v>89</v>
      </c>
      <c r="B45" s="39" t="s">
        <v>81</v>
      </c>
      <c r="C45" s="38" t="s">
        <v>9</v>
      </c>
      <c r="D45" s="35" t="s">
        <v>39</v>
      </c>
      <c r="E45" s="45">
        <f t="shared" si="40"/>
        <v>0</v>
      </c>
      <c r="F45" s="46">
        <v>0</v>
      </c>
      <c r="G45" s="48"/>
      <c r="H45" s="83">
        <v>0</v>
      </c>
      <c r="I45" s="83">
        <v>0</v>
      </c>
      <c r="J45" s="83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33">
        <v>0</v>
      </c>
      <c r="R45" s="33">
        <v>0</v>
      </c>
    </row>
    <row r="46" spans="1:18" ht="47.25" hidden="1" x14ac:dyDescent="0.25">
      <c r="A46" s="3" t="s">
        <v>90</v>
      </c>
      <c r="B46" s="39" t="s">
        <v>82</v>
      </c>
      <c r="C46" s="38" t="s">
        <v>9</v>
      </c>
      <c r="D46" s="35" t="s">
        <v>39</v>
      </c>
      <c r="E46" s="45">
        <f t="shared" si="40"/>
        <v>0</v>
      </c>
      <c r="F46" s="46">
        <v>0</v>
      </c>
      <c r="G46" s="48"/>
      <c r="H46" s="83">
        <v>0</v>
      </c>
      <c r="I46" s="83">
        <v>0</v>
      </c>
      <c r="J46" s="83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33">
        <v>0</v>
      </c>
      <c r="R46" s="33">
        <v>0</v>
      </c>
    </row>
    <row r="47" spans="1:18" ht="47.25" hidden="1" x14ac:dyDescent="0.25">
      <c r="A47" s="3" t="s">
        <v>91</v>
      </c>
      <c r="B47" s="39" t="s">
        <v>83</v>
      </c>
      <c r="C47" s="38" t="s">
        <v>9</v>
      </c>
      <c r="D47" s="35" t="s">
        <v>39</v>
      </c>
      <c r="E47" s="45">
        <f t="shared" si="40"/>
        <v>0</v>
      </c>
      <c r="F47" s="46">
        <v>0</v>
      </c>
      <c r="G47" s="48"/>
      <c r="H47" s="83">
        <v>0</v>
      </c>
      <c r="I47" s="83">
        <v>0</v>
      </c>
      <c r="J47" s="83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33">
        <v>0</v>
      </c>
      <c r="R47" s="33">
        <v>0</v>
      </c>
    </row>
    <row r="48" spans="1:18" ht="47.25" hidden="1" x14ac:dyDescent="0.25">
      <c r="A48" s="3" t="s">
        <v>92</v>
      </c>
      <c r="B48" s="39" t="s">
        <v>84</v>
      </c>
      <c r="C48" s="38" t="s">
        <v>9</v>
      </c>
      <c r="D48" s="35" t="s">
        <v>39</v>
      </c>
      <c r="E48" s="45">
        <f t="shared" si="40"/>
        <v>0</v>
      </c>
      <c r="F48" s="46">
        <v>0</v>
      </c>
      <c r="G48" s="48"/>
      <c r="H48" s="83">
        <v>0</v>
      </c>
      <c r="I48" s="83">
        <v>0</v>
      </c>
      <c r="J48" s="83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33">
        <v>0</v>
      </c>
      <c r="R48" s="33">
        <v>0</v>
      </c>
    </row>
    <row r="49" spans="1:18" ht="38.25" hidden="1" customHeight="1" x14ac:dyDescent="0.25">
      <c r="A49" s="3" t="s">
        <v>93</v>
      </c>
      <c r="B49" s="96" t="s">
        <v>95</v>
      </c>
      <c r="C49" s="97"/>
      <c r="D49" s="98"/>
      <c r="E49" s="45">
        <f>E50</f>
        <v>0</v>
      </c>
      <c r="F49" s="45">
        <f t="shared" ref="F49:P49" si="41">F50</f>
        <v>0</v>
      </c>
      <c r="G49" s="45">
        <f t="shared" si="41"/>
        <v>0</v>
      </c>
      <c r="H49" s="82">
        <f t="shared" si="41"/>
        <v>0</v>
      </c>
      <c r="I49" s="82">
        <f t="shared" si="41"/>
        <v>0</v>
      </c>
      <c r="J49" s="82">
        <f t="shared" si="41"/>
        <v>0</v>
      </c>
      <c r="K49" s="45">
        <f t="shared" si="41"/>
        <v>0</v>
      </c>
      <c r="L49" s="45">
        <f t="shared" si="41"/>
        <v>0</v>
      </c>
      <c r="M49" s="45">
        <f t="shared" si="41"/>
        <v>0</v>
      </c>
      <c r="N49" s="45">
        <f t="shared" si="41"/>
        <v>0</v>
      </c>
      <c r="O49" s="45">
        <f t="shared" si="41"/>
        <v>0</v>
      </c>
      <c r="P49" s="45">
        <f t="shared" si="41"/>
        <v>0</v>
      </c>
      <c r="Q49" s="32">
        <v>0</v>
      </c>
      <c r="R49" s="32">
        <v>0</v>
      </c>
    </row>
    <row r="50" spans="1:18" ht="63" hidden="1" x14ac:dyDescent="0.25">
      <c r="A50" s="3" t="s">
        <v>94</v>
      </c>
      <c r="B50" s="37" t="s">
        <v>96</v>
      </c>
      <c r="C50" s="35" t="s">
        <v>9</v>
      </c>
      <c r="D50" s="35" t="s">
        <v>1</v>
      </c>
      <c r="E50" s="45">
        <f>F50+G50</f>
        <v>0</v>
      </c>
      <c r="F50" s="46">
        <v>0</v>
      </c>
      <c r="G50" s="48"/>
      <c r="H50" s="83">
        <v>0</v>
      </c>
      <c r="I50" s="83">
        <v>0</v>
      </c>
      <c r="J50" s="83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33">
        <v>0</v>
      </c>
      <c r="R50" s="33">
        <v>0</v>
      </c>
    </row>
    <row r="51" spans="1:18" ht="38.25" hidden="1" customHeight="1" x14ac:dyDescent="0.25">
      <c r="A51" s="3" t="s">
        <v>68</v>
      </c>
      <c r="B51" s="96" t="s">
        <v>41</v>
      </c>
      <c r="C51" s="97"/>
      <c r="D51" s="98"/>
      <c r="E51" s="45">
        <f>E52+E53</f>
        <v>0</v>
      </c>
      <c r="F51" s="45">
        <f t="shared" ref="F51:P51" si="42">F52+F53</f>
        <v>0</v>
      </c>
      <c r="G51" s="45">
        <f t="shared" si="42"/>
        <v>0</v>
      </c>
      <c r="H51" s="82">
        <f t="shared" si="42"/>
        <v>0</v>
      </c>
      <c r="I51" s="82">
        <f t="shared" si="42"/>
        <v>0</v>
      </c>
      <c r="J51" s="82">
        <f t="shared" si="42"/>
        <v>0</v>
      </c>
      <c r="K51" s="45">
        <f t="shared" si="42"/>
        <v>0</v>
      </c>
      <c r="L51" s="45">
        <f t="shared" si="42"/>
        <v>0</v>
      </c>
      <c r="M51" s="45">
        <f t="shared" si="42"/>
        <v>0</v>
      </c>
      <c r="N51" s="45">
        <f t="shared" si="42"/>
        <v>0</v>
      </c>
      <c r="O51" s="45">
        <f t="shared" si="42"/>
        <v>0</v>
      </c>
      <c r="P51" s="45">
        <f t="shared" si="42"/>
        <v>0</v>
      </c>
      <c r="Q51" s="32">
        <v>0</v>
      </c>
      <c r="R51" s="32">
        <v>0</v>
      </c>
    </row>
    <row r="52" spans="1:18" ht="63" hidden="1" x14ac:dyDescent="0.25">
      <c r="A52" s="3" t="s">
        <v>69</v>
      </c>
      <c r="B52" s="37" t="s">
        <v>97</v>
      </c>
      <c r="C52" s="35" t="s">
        <v>9</v>
      </c>
      <c r="D52" s="35" t="s">
        <v>39</v>
      </c>
      <c r="E52" s="45">
        <f>F52+G52</f>
        <v>0</v>
      </c>
      <c r="F52" s="46">
        <v>0</v>
      </c>
      <c r="G52" s="48"/>
      <c r="H52" s="83">
        <v>0</v>
      </c>
      <c r="I52" s="83">
        <v>0</v>
      </c>
      <c r="J52" s="83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33">
        <v>0</v>
      </c>
      <c r="R52" s="33">
        <v>0</v>
      </c>
    </row>
    <row r="53" spans="1:18" ht="63" hidden="1" x14ac:dyDescent="0.25">
      <c r="A53" s="3" t="s">
        <v>70</v>
      </c>
      <c r="B53" s="37" t="s">
        <v>98</v>
      </c>
      <c r="C53" s="35" t="s">
        <v>9</v>
      </c>
      <c r="D53" s="35" t="s">
        <v>39</v>
      </c>
      <c r="E53" s="45">
        <f>F53+G53</f>
        <v>0</v>
      </c>
      <c r="F53" s="46">
        <v>0</v>
      </c>
      <c r="G53" s="48"/>
      <c r="H53" s="83">
        <v>0</v>
      </c>
      <c r="I53" s="83">
        <v>0</v>
      </c>
      <c r="J53" s="83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33">
        <v>0</v>
      </c>
      <c r="R53" s="33">
        <v>0</v>
      </c>
    </row>
    <row r="54" spans="1:18" s="2" customFormat="1" ht="27.75" customHeight="1" x14ac:dyDescent="0.25">
      <c r="A54" s="3" t="s">
        <v>148</v>
      </c>
      <c r="B54" s="99" t="s">
        <v>150</v>
      </c>
      <c r="C54" s="99"/>
      <c r="D54" s="99"/>
      <c r="E54" s="47">
        <f>SUM(E55)</f>
        <v>1362.8</v>
      </c>
      <c r="F54" s="47">
        <f t="shared" ref="F54:P54" si="43">SUM(F55)</f>
        <v>0</v>
      </c>
      <c r="G54" s="47">
        <f t="shared" si="43"/>
        <v>1362.8</v>
      </c>
      <c r="H54" s="84">
        <f t="shared" si="43"/>
        <v>0</v>
      </c>
      <c r="I54" s="84">
        <f t="shared" si="43"/>
        <v>0</v>
      </c>
      <c r="J54" s="84">
        <f t="shared" si="43"/>
        <v>0</v>
      </c>
      <c r="K54" s="47">
        <f t="shared" si="43"/>
        <v>0</v>
      </c>
      <c r="L54" s="47">
        <f t="shared" si="43"/>
        <v>0</v>
      </c>
      <c r="M54" s="47">
        <f t="shared" si="43"/>
        <v>0</v>
      </c>
      <c r="N54" s="47">
        <f t="shared" si="43"/>
        <v>0</v>
      </c>
      <c r="O54" s="47">
        <f t="shared" si="43"/>
        <v>0</v>
      </c>
      <c r="P54" s="47">
        <f t="shared" si="43"/>
        <v>0</v>
      </c>
      <c r="Q54" s="51" t="s">
        <v>118</v>
      </c>
      <c r="R54" s="51" t="s">
        <v>118</v>
      </c>
    </row>
    <row r="55" spans="1:18" s="2" customFormat="1" ht="68.25" customHeight="1" x14ac:dyDescent="0.25">
      <c r="A55" s="3" t="s">
        <v>149</v>
      </c>
      <c r="B55" s="37" t="s">
        <v>151</v>
      </c>
      <c r="C55" s="35" t="s">
        <v>9</v>
      </c>
      <c r="D55" s="35" t="s">
        <v>1</v>
      </c>
      <c r="E55" s="45">
        <f t="shared" ref="E55" si="44">F55+G55</f>
        <v>1362.8</v>
      </c>
      <c r="F55" s="46">
        <v>0</v>
      </c>
      <c r="G55" s="66">
        <v>1362.8</v>
      </c>
      <c r="H55" s="83">
        <f t="shared" ref="H55" si="45">J55</f>
        <v>0</v>
      </c>
      <c r="I55" s="83">
        <v>0</v>
      </c>
      <c r="J55" s="83">
        <v>0</v>
      </c>
      <c r="K55" s="46">
        <f t="shared" ref="K55" si="46">L55+M55</f>
        <v>0</v>
      </c>
      <c r="L55" s="46">
        <v>0</v>
      </c>
      <c r="M55" s="46">
        <v>0</v>
      </c>
      <c r="N55" s="46">
        <f t="shared" ref="N55" si="47">O55+P55</f>
        <v>0</v>
      </c>
      <c r="O55" s="46">
        <f t="shared" ref="O55" si="48">L55</f>
        <v>0</v>
      </c>
      <c r="P55" s="46">
        <f t="shared" ref="P55" si="49">M55</f>
        <v>0</v>
      </c>
      <c r="Q55" s="51" t="s">
        <v>118</v>
      </c>
      <c r="R55" s="51" t="s">
        <v>118</v>
      </c>
    </row>
    <row r="56" spans="1:18" x14ac:dyDescent="0.25">
      <c r="A56" s="17"/>
      <c r="B56" s="93" t="s">
        <v>30</v>
      </c>
      <c r="C56" s="94"/>
      <c r="D56" s="95"/>
      <c r="E56" s="49">
        <f>E51+E16+E42+E49+E6+E54</f>
        <v>184508.29999999996</v>
      </c>
      <c r="F56" s="49">
        <f t="shared" ref="F56:P56" si="50">F51+F16+F42+F49+F6+F54</f>
        <v>104093.90000000001</v>
      </c>
      <c r="G56" s="49">
        <f t="shared" si="50"/>
        <v>80414.400000000009</v>
      </c>
      <c r="H56" s="85">
        <f t="shared" si="50"/>
        <v>25807.7</v>
      </c>
      <c r="I56" s="85">
        <f t="shared" si="50"/>
        <v>7188.2</v>
      </c>
      <c r="J56" s="85">
        <f t="shared" si="50"/>
        <v>18619.5</v>
      </c>
      <c r="K56" s="49">
        <f t="shared" si="50"/>
        <v>4022.3999999999996</v>
      </c>
      <c r="L56" s="49">
        <f t="shared" si="50"/>
        <v>0</v>
      </c>
      <c r="M56" s="49">
        <f t="shared" si="50"/>
        <v>4022.3999999999996</v>
      </c>
      <c r="N56" s="49">
        <f t="shared" si="50"/>
        <v>4022.3999999999996</v>
      </c>
      <c r="O56" s="49">
        <f t="shared" si="50"/>
        <v>0</v>
      </c>
      <c r="P56" s="49">
        <f t="shared" si="50"/>
        <v>4022.3999999999996</v>
      </c>
      <c r="Q56" s="32">
        <f>K56/H56</f>
        <v>0.15586046025023537</v>
      </c>
      <c r="R56" s="32">
        <f>N56/H56</f>
        <v>0.15586046025023537</v>
      </c>
    </row>
    <row r="59" spans="1:18" x14ac:dyDescent="0.25">
      <c r="G59" s="31">
        <f>177777.2-G56</f>
        <v>97362.8</v>
      </c>
    </row>
    <row r="61" spans="1:18" x14ac:dyDescent="0.25">
      <c r="E61" s="43">
        <f>'[1]без учета счетов бюджета'!$W$139</f>
        <v>184508300</v>
      </c>
      <c r="H61" s="87">
        <f>'[1]без учета счетов бюджета'!$N$139</f>
        <v>25807700</v>
      </c>
      <c r="K61" s="31">
        <f>'[1]без учета счетов бюджета'!$AL$139</f>
        <v>4022344.03</v>
      </c>
    </row>
  </sheetData>
  <mergeCells count="20"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6:D16"/>
    <mergeCell ref="B6:D6"/>
    <mergeCell ref="B56:D56"/>
    <mergeCell ref="B51:D51"/>
    <mergeCell ref="B17:D17"/>
    <mergeCell ref="B42:D42"/>
    <mergeCell ref="B49:D49"/>
    <mergeCell ref="B54:D5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"/>
  <sheetViews>
    <sheetView view="pageBreakPreview" zoomScale="90" zoomScaleNormal="100" zoomScaleSheetLayoutView="90" workbookViewId="0">
      <selection activeCell="W8" sqref="W8"/>
    </sheetView>
  </sheetViews>
  <sheetFormatPr defaultRowHeight="15.75" x14ac:dyDescent="0.25"/>
  <cols>
    <col min="1" max="1" width="6.5703125" style="4" customWidth="1"/>
    <col min="2" max="2" width="38.140625" style="4" customWidth="1"/>
    <col min="3" max="3" width="14" style="4" hidden="1" customWidth="1"/>
    <col min="4" max="4" width="11.42578125" style="4" hidden="1" customWidth="1"/>
    <col min="5" max="5" width="21.7109375" style="4" customWidth="1"/>
    <col min="6" max="6" width="19.85546875" style="4" customWidth="1"/>
    <col min="7" max="7" width="18.28515625" style="4" customWidth="1"/>
    <col min="8" max="8" width="19.5703125" style="4" customWidth="1"/>
    <col min="9" max="9" width="18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112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4" ht="24" customHeight="1" x14ac:dyDescent="0.25">
      <c r="A2" s="112" t="s">
        <v>132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4" ht="24" customHeight="1" x14ac:dyDescent="0.25">
      <c r="A3" s="111" t="s">
        <v>10</v>
      </c>
      <c r="B3" s="111" t="s">
        <v>11</v>
      </c>
      <c r="C3" s="113" t="s">
        <v>12</v>
      </c>
      <c r="D3" s="114"/>
      <c r="E3" s="111" t="s">
        <v>13</v>
      </c>
      <c r="F3" s="111" t="s">
        <v>14</v>
      </c>
      <c r="G3" s="111" t="s">
        <v>15</v>
      </c>
      <c r="H3" s="111" t="s">
        <v>16</v>
      </c>
      <c r="I3" s="108" t="s">
        <v>121</v>
      </c>
      <c r="J3" s="108" t="s">
        <v>17</v>
      </c>
      <c r="K3" s="111" t="s">
        <v>18</v>
      </c>
      <c r="L3" s="111"/>
      <c r="M3" s="111"/>
    </row>
    <row r="4" spans="1:14" ht="15" customHeight="1" x14ac:dyDescent="0.25">
      <c r="A4" s="111"/>
      <c r="B4" s="111"/>
      <c r="C4" s="108" t="s">
        <v>19</v>
      </c>
      <c r="D4" s="108" t="s">
        <v>20</v>
      </c>
      <c r="E4" s="111"/>
      <c r="F4" s="111"/>
      <c r="G4" s="111"/>
      <c r="H4" s="111"/>
      <c r="I4" s="109"/>
      <c r="J4" s="109"/>
      <c r="K4" s="111" t="s">
        <v>21</v>
      </c>
      <c r="L4" s="108" t="s">
        <v>22</v>
      </c>
      <c r="M4" s="111" t="s">
        <v>23</v>
      </c>
    </row>
    <row r="5" spans="1:14" ht="31.5" customHeight="1" x14ac:dyDescent="0.25">
      <c r="A5" s="111"/>
      <c r="B5" s="111"/>
      <c r="C5" s="110"/>
      <c r="D5" s="110"/>
      <c r="E5" s="111"/>
      <c r="F5" s="111"/>
      <c r="G5" s="111"/>
      <c r="H5" s="111"/>
      <c r="I5" s="110"/>
      <c r="J5" s="110"/>
      <c r="K5" s="111"/>
      <c r="L5" s="110"/>
      <c r="M5" s="111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75.75" customHeight="1" x14ac:dyDescent="0.25">
      <c r="A7" s="8">
        <v>1</v>
      </c>
      <c r="B7" s="88" t="str">
        <f>'МП Строительство'!B8</f>
        <v>Разработка проектной документации на строительство 2 квартирного жилого дома в с. Нижняя Пеша Сельского поселения «Пешский сельсовет» ЗР НАО</v>
      </c>
      <c r="C7" s="18"/>
      <c r="D7" s="18"/>
      <c r="E7" s="56" t="s">
        <v>119</v>
      </c>
      <c r="F7" s="56" t="s">
        <v>120</v>
      </c>
      <c r="G7" s="52" t="s">
        <v>1</v>
      </c>
      <c r="H7" s="57">
        <v>44985</v>
      </c>
      <c r="I7" s="26">
        <v>2198100</v>
      </c>
      <c r="J7" s="10"/>
      <c r="K7" s="12">
        <f t="shared" ref="K7:K24" si="1">M7</f>
        <v>2198.1</v>
      </c>
      <c r="L7" s="15"/>
      <c r="M7" s="12">
        <f>'МП Строительство'!K8</f>
        <v>2198.1</v>
      </c>
    </row>
    <row r="8" spans="1:14" s="11" customFormat="1" ht="60.75" customHeight="1" x14ac:dyDescent="0.25">
      <c r="A8" s="8">
        <v>2</v>
      </c>
      <c r="B8" s="88" t="str">
        <f>'МП Строительство'!B9</f>
        <v>Строительство 24–квартирного жилого дома в п. Амдерма Сельского поселения "Поселок Амдерма" ЗР НАО с разработкой проектной документации</v>
      </c>
      <c r="C8" s="18"/>
      <c r="D8" s="18"/>
      <c r="E8" s="27" t="s">
        <v>122</v>
      </c>
      <c r="F8" s="58" t="s">
        <v>123</v>
      </c>
      <c r="G8" s="52" t="s">
        <v>1</v>
      </c>
      <c r="H8" s="59" t="s">
        <v>124</v>
      </c>
      <c r="I8" s="50">
        <v>141299300</v>
      </c>
      <c r="J8" s="10"/>
      <c r="K8" s="12">
        <f t="shared" si="1"/>
        <v>0</v>
      </c>
      <c r="L8" s="15"/>
      <c r="M8" s="12">
        <f>'МП Строительство'!K9</f>
        <v>0</v>
      </c>
    </row>
    <row r="9" spans="1:14" s="11" customFormat="1" ht="78.75" x14ac:dyDescent="0.25">
      <c r="A9" s="8">
        <v>3</v>
      </c>
      <c r="B9" s="88" t="str">
        <f>'МП Строительство'!B10</f>
        <v>Разработка проектной документации на строительство 16-квартирного жилого дома в с. Нижняя Пеша Сельского поселения «Пешский сельсовет» ЗР НАО</v>
      </c>
      <c r="C9" s="10"/>
      <c r="D9" s="10"/>
      <c r="E9" s="56" t="s">
        <v>125</v>
      </c>
      <c r="F9" s="56" t="s">
        <v>120</v>
      </c>
      <c r="G9" s="52" t="s">
        <v>1</v>
      </c>
      <c r="H9" s="57">
        <v>45290</v>
      </c>
      <c r="I9" s="60">
        <v>6084684</v>
      </c>
      <c r="J9" s="10"/>
      <c r="K9" s="12">
        <f t="shared" si="1"/>
        <v>0</v>
      </c>
      <c r="L9" s="29"/>
      <c r="M9" s="16">
        <f>'МП Строительство'!K10</f>
        <v>0</v>
      </c>
      <c r="N9" s="30"/>
    </row>
    <row r="10" spans="1:14" s="11" customFormat="1" ht="64.5" customHeight="1" x14ac:dyDescent="0.25">
      <c r="A10" s="8">
        <v>4</v>
      </c>
      <c r="B10" s="89" t="s">
        <v>106</v>
      </c>
      <c r="C10" s="53"/>
      <c r="D10" s="53"/>
      <c r="E10" s="78" t="s">
        <v>174</v>
      </c>
      <c r="F10" s="68" t="s">
        <v>175</v>
      </c>
      <c r="G10" s="54" t="s">
        <v>39</v>
      </c>
      <c r="H10" s="79">
        <v>45199</v>
      </c>
      <c r="I10" s="60">
        <v>15110000</v>
      </c>
      <c r="J10" s="53"/>
      <c r="K10" s="12"/>
      <c r="L10" s="29"/>
      <c r="M10" s="16"/>
      <c r="N10" s="30"/>
    </row>
    <row r="11" spans="1:14" s="11" customFormat="1" ht="63" x14ac:dyDescent="0.25">
      <c r="A11" s="8">
        <v>5</v>
      </c>
      <c r="B11" s="89" t="str">
        <f>'МП Строительство'!B18</f>
        <v>Капитальный ремонт жилого дома № 10 по ул. Оленная в с. Ома Сельского поселения «Омский сельсовет» ЗР НАО</v>
      </c>
      <c r="C11" s="53"/>
      <c r="D11" s="53"/>
      <c r="E11" s="68" t="s">
        <v>164</v>
      </c>
      <c r="F11" s="68" t="s">
        <v>155</v>
      </c>
      <c r="G11" s="54" t="s">
        <v>39</v>
      </c>
      <c r="H11" s="69">
        <v>2023</v>
      </c>
      <c r="I11" s="70">
        <v>3240895</v>
      </c>
      <c r="J11" s="53"/>
      <c r="K11" s="12">
        <f t="shared" si="1"/>
        <v>0</v>
      </c>
      <c r="L11" s="29"/>
      <c r="M11" s="16">
        <f>'МП Строительство'!K18</f>
        <v>0</v>
      </c>
      <c r="N11" s="30"/>
    </row>
    <row r="12" spans="1:14" s="11" customFormat="1" ht="94.5" x14ac:dyDescent="0.25">
      <c r="A12" s="8">
        <v>6</v>
      </c>
      <c r="B12" s="90" t="s">
        <v>74</v>
      </c>
      <c r="C12" s="53"/>
      <c r="D12" s="53"/>
      <c r="E12" s="71" t="s">
        <v>165</v>
      </c>
      <c r="F12" s="71" t="s">
        <v>166</v>
      </c>
      <c r="G12" s="54" t="s">
        <v>39</v>
      </c>
      <c r="H12" s="57">
        <v>45046</v>
      </c>
      <c r="I12" s="70">
        <v>595090</v>
      </c>
      <c r="J12" s="53"/>
      <c r="K12" s="12">
        <f t="shared" si="1"/>
        <v>0</v>
      </c>
      <c r="L12" s="29"/>
      <c r="M12" s="16">
        <f>'МП Строительство'!K19</f>
        <v>0</v>
      </c>
      <c r="N12" s="30"/>
    </row>
    <row r="13" spans="1:14" s="11" customFormat="1" ht="94.5" x14ac:dyDescent="0.25">
      <c r="A13" s="8">
        <v>7</v>
      </c>
      <c r="B13" s="90" t="s">
        <v>75</v>
      </c>
      <c r="C13" s="53"/>
      <c r="D13" s="53"/>
      <c r="E13" s="71" t="s">
        <v>167</v>
      </c>
      <c r="F13" s="71" t="s">
        <v>166</v>
      </c>
      <c r="G13" s="54" t="s">
        <v>39</v>
      </c>
      <c r="H13" s="57">
        <v>45047</v>
      </c>
      <c r="I13" s="70">
        <v>598770</v>
      </c>
      <c r="J13" s="53"/>
      <c r="K13" s="12">
        <f t="shared" si="1"/>
        <v>0</v>
      </c>
      <c r="L13" s="29"/>
      <c r="M13" s="16">
        <f>'МП Строительство'!K20</f>
        <v>0</v>
      </c>
      <c r="N13" s="30"/>
    </row>
    <row r="14" spans="1:14" s="11" customFormat="1" ht="94.5" x14ac:dyDescent="0.25">
      <c r="A14" s="8">
        <v>8</v>
      </c>
      <c r="B14" s="90" t="s">
        <v>76</v>
      </c>
      <c r="C14" s="53"/>
      <c r="D14" s="53"/>
      <c r="E14" s="71" t="s">
        <v>168</v>
      </c>
      <c r="F14" s="71" t="s">
        <v>166</v>
      </c>
      <c r="G14" s="54" t="s">
        <v>39</v>
      </c>
      <c r="H14" s="57">
        <v>45048</v>
      </c>
      <c r="I14" s="70">
        <v>597910</v>
      </c>
      <c r="J14" s="53"/>
      <c r="K14" s="12">
        <f t="shared" si="1"/>
        <v>0</v>
      </c>
      <c r="L14" s="29"/>
      <c r="M14" s="16">
        <f>'МП Строительство'!K21</f>
        <v>0</v>
      </c>
      <c r="N14" s="30"/>
    </row>
    <row r="15" spans="1:14" s="11" customFormat="1" ht="94.5" x14ac:dyDescent="0.25">
      <c r="A15" s="8">
        <v>9</v>
      </c>
      <c r="B15" s="90" t="s">
        <v>78</v>
      </c>
      <c r="C15" s="53"/>
      <c r="D15" s="53"/>
      <c r="E15" s="71" t="s">
        <v>169</v>
      </c>
      <c r="F15" s="71" t="s">
        <v>166</v>
      </c>
      <c r="G15" s="54" t="s">
        <v>39</v>
      </c>
      <c r="H15" s="57">
        <v>45049</v>
      </c>
      <c r="I15" s="70">
        <v>594620</v>
      </c>
      <c r="J15" s="53"/>
      <c r="K15" s="12">
        <f t="shared" si="1"/>
        <v>0</v>
      </c>
      <c r="L15" s="29"/>
      <c r="M15" s="16">
        <f>'МП Строительство'!K23</f>
        <v>0</v>
      </c>
      <c r="N15" s="30"/>
    </row>
    <row r="16" spans="1:14" s="11" customFormat="1" ht="70.5" customHeight="1" x14ac:dyDescent="0.25">
      <c r="A16" s="8">
        <v>10</v>
      </c>
      <c r="B16" s="89" t="str">
        <f>'МП Строительство'!B30</f>
        <v>Капитальный ремонт жилого дома № 11 по ул. Молодежная в с. Тельвиска Сельского поселения «Тельвисочный сельсовет» ЗР НАО</v>
      </c>
      <c r="C16" s="53"/>
      <c r="D16" s="53"/>
      <c r="E16" s="61" t="s">
        <v>126</v>
      </c>
      <c r="F16" s="62" t="s">
        <v>127</v>
      </c>
      <c r="G16" s="54" t="s">
        <v>39</v>
      </c>
      <c r="H16" s="63">
        <v>44925</v>
      </c>
      <c r="I16" s="64">
        <v>7222019.7000000002</v>
      </c>
      <c r="J16" s="53"/>
      <c r="K16" s="55">
        <f t="shared" si="1"/>
        <v>0</v>
      </c>
      <c r="L16" s="29"/>
      <c r="M16" s="16">
        <f>'МП Строительство'!K30</f>
        <v>0</v>
      </c>
      <c r="N16" s="30"/>
    </row>
    <row r="17" spans="1:14" s="11" customFormat="1" ht="61.5" customHeight="1" x14ac:dyDescent="0.25">
      <c r="A17" s="8">
        <v>11</v>
      </c>
      <c r="B17" s="89" t="str">
        <f>'МП Строительство'!B24</f>
        <v>Капитальный ремонт дома № 2 по ул. Южная в п. Усть-Кара Сельского поселения «Карский сельсовет» ЗР НАО</v>
      </c>
      <c r="C17" s="53"/>
      <c r="D17" s="53"/>
      <c r="E17" s="70" t="s">
        <v>152</v>
      </c>
      <c r="F17" s="71" t="s">
        <v>153</v>
      </c>
      <c r="G17" s="54" t="s">
        <v>39</v>
      </c>
      <c r="H17" s="69">
        <v>2023</v>
      </c>
      <c r="I17" s="26">
        <v>2410029.4900000002</v>
      </c>
      <c r="J17" s="53"/>
      <c r="K17" s="55">
        <f t="shared" si="1"/>
        <v>0</v>
      </c>
      <c r="L17" s="29"/>
      <c r="M17" s="16">
        <f>'МП Строительство'!K24</f>
        <v>0</v>
      </c>
      <c r="N17" s="30"/>
    </row>
    <row r="18" spans="1:14" s="11" customFormat="1" ht="70.5" customHeight="1" x14ac:dyDescent="0.25">
      <c r="A18" s="8">
        <v>12</v>
      </c>
      <c r="B18" s="88" t="str">
        <f>'МП Строительство'!B25</f>
        <v>Капитальный ремонт дома № 12 по ул. Тетеревлева в п. Нельмин-Нос Сельского поселения «Малоземельский сельсовет» ЗР НАО</v>
      </c>
      <c r="C18" s="10"/>
      <c r="D18" s="10"/>
      <c r="E18" s="56" t="s">
        <v>128</v>
      </c>
      <c r="F18" s="56" t="s">
        <v>99</v>
      </c>
      <c r="G18" s="54" t="s">
        <v>39</v>
      </c>
      <c r="H18" s="57">
        <v>45199</v>
      </c>
      <c r="I18" s="65">
        <v>3150000</v>
      </c>
      <c r="J18" s="10"/>
      <c r="K18" s="55">
        <f t="shared" si="1"/>
        <v>0</v>
      </c>
      <c r="L18" s="29"/>
      <c r="M18" s="16">
        <f>'МП Строительство'!K25</f>
        <v>0</v>
      </c>
      <c r="N18" s="30"/>
    </row>
    <row r="19" spans="1:14" s="11" customFormat="1" ht="70.5" customHeight="1" x14ac:dyDescent="0.25">
      <c r="A19" s="8">
        <v>13</v>
      </c>
      <c r="B19" s="91" t="str">
        <f>'МП Строительство'!B26</f>
        <v>Капитальный ремонт кровли дома № 13 по ул. Набережная в с. Шойна Сельского поселения «Шоинский сельсовет» ЗР НАО</v>
      </c>
      <c r="C19" s="18"/>
      <c r="D19" s="18"/>
      <c r="E19" s="71" t="s">
        <v>154</v>
      </c>
      <c r="F19" s="71" t="s">
        <v>155</v>
      </c>
      <c r="G19" s="54" t="s">
        <v>39</v>
      </c>
      <c r="H19" s="57">
        <v>45199</v>
      </c>
      <c r="I19" s="26">
        <v>685989.54</v>
      </c>
      <c r="J19" s="10"/>
      <c r="K19" s="55">
        <f t="shared" si="1"/>
        <v>0</v>
      </c>
      <c r="L19" s="29"/>
      <c r="M19" s="16">
        <f>'МП Строительство'!K26</f>
        <v>0</v>
      </c>
      <c r="N19" s="30"/>
    </row>
    <row r="20" spans="1:14" s="11" customFormat="1" ht="70.5" customHeight="1" x14ac:dyDescent="0.25">
      <c r="A20" s="8">
        <v>14</v>
      </c>
      <c r="B20" s="88" t="str">
        <f>'МП Строительство'!B27</f>
        <v>Ремонт квартиры № 5 в жилом доме № 10 по ул. Победы в п. Харута Сельского поселения «Хоседа-Хардский сельсовет» ЗР НАО</v>
      </c>
      <c r="C20" s="10"/>
      <c r="D20" s="10"/>
      <c r="E20" s="56" t="s">
        <v>129</v>
      </c>
      <c r="F20" s="56" t="s">
        <v>170</v>
      </c>
      <c r="G20" s="35" t="s">
        <v>39</v>
      </c>
      <c r="H20" s="57">
        <v>45198</v>
      </c>
      <c r="I20" s="26">
        <v>1023373.59</v>
      </c>
      <c r="J20" s="10"/>
      <c r="K20" s="12">
        <f t="shared" si="1"/>
        <v>0</v>
      </c>
      <c r="L20" s="29"/>
      <c r="M20" s="16">
        <f>'МП Строительство'!K27</f>
        <v>0</v>
      </c>
      <c r="N20" s="30"/>
    </row>
    <row r="21" spans="1:14" s="11" customFormat="1" ht="70.5" customHeight="1" x14ac:dyDescent="0.25">
      <c r="A21" s="8">
        <v>15</v>
      </c>
      <c r="B21" s="88" t="str">
        <f>'МП Строительство'!B29</f>
        <v>Ремонт жилого дома № 10 по ул. Молодежная в с. Ома Сельского поселения «Омский сельсовет» ЗР НАО</v>
      </c>
      <c r="C21" s="10"/>
      <c r="D21" s="10"/>
      <c r="E21" s="71" t="s">
        <v>156</v>
      </c>
      <c r="F21" s="71" t="s">
        <v>157</v>
      </c>
      <c r="G21" s="35" t="s">
        <v>39</v>
      </c>
      <c r="H21" s="72">
        <v>45046</v>
      </c>
      <c r="I21" s="70">
        <v>586732.29</v>
      </c>
      <c r="J21" s="10"/>
      <c r="K21" s="12">
        <f t="shared" si="1"/>
        <v>586.70000000000005</v>
      </c>
      <c r="L21" s="29"/>
      <c r="M21" s="16">
        <f>'МП Строительство'!K29</f>
        <v>586.70000000000005</v>
      </c>
      <c r="N21" s="30"/>
    </row>
    <row r="22" spans="1:14" s="11" customFormat="1" ht="60.75" customHeight="1" x14ac:dyDescent="0.25">
      <c r="A22" s="8">
        <v>16</v>
      </c>
      <c r="B22" s="88" t="str">
        <f>'МП Строительство'!B31</f>
        <v>Капитальный ремонт дома № 32 в с. Великовисочное Сельского поселения "Великовисочный сельсовет" ЗР НАО</v>
      </c>
      <c r="C22" s="10"/>
      <c r="D22" s="10"/>
      <c r="E22" s="71" t="s">
        <v>158</v>
      </c>
      <c r="F22" s="71" t="s">
        <v>159</v>
      </c>
      <c r="G22" s="35" t="s">
        <v>39</v>
      </c>
      <c r="H22" s="72">
        <v>45138</v>
      </c>
      <c r="I22" s="70">
        <v>983211.74</v>
      </c>
      <c r="J22" s="10"/>
      <c r="K22" s="12">
        <f t="shared" si="1"/>
        <v>983.3</v>
      </c>
      <c r="L22" s="29"/>
      <c r="M22" s="16">
        <f>'МП Строительство'!K31</f>
        <v>983.3</v>
      </c>
      <c r="N22" s="30"/>
    </row>
    <row r="23" spans="1:14" s="11" customFormat="1" ht="70.5" customHeight="1" x14ac:dyDescent="0.25">
      <c r="A23" s="8">
        <v>17</v>
      </c>
      <c r="B23" s="88" t="str">
        <f>'МП Строительство'!B34</f>
        <v>Капитальный ремонт жилого дома № 8 по ул. Полярная в с. Ома Сельского поселения «Омский сельсовет» ЗР НАО</v>
      </c>
      <c r="C23" s="10"/>
      <c r="D23" s="10"/>
      <c r="E23" s="71" t="s">
        <v>164</v>
      </c>
      <c r="F23" s="71" t="s">
        <v>171</v>
      </c>
      <c r="G23" s="35" t="s">
        <v>39</v>
      </c>
      <c r="H23" s="69">
        <v>2023</v>
      </c>
      <c r="I23" s="70">
        <v>6965000</v>
      </c>
      <c r="J23" s="10"/>
      <c r="K23" s="12">
        <f t="shared" si="1"/>
        <v>0</v>
      </c>
      <c r="L23" s="29"/>
      <c r="M23" s="16">
        <f>'МП Строительство'!K34</f>
        <v>0</v>
      </c>
      <c r="N23" s="30"/>
    </row>
    <row r="24" spans="1:14" s="11" customFormat="1" ht="70.5" customHeight="1" x14ac:dyDescent="0.25">
      <c r="A24" s="8">
        <v>18</v>
      </c>
      <c r="B24" s="88" t="str">
        <f>'МП Строительство'!B35</f>
        <v>Ремонт системы отопления в помещении № 1 дома № 31 д. Верхняя Пёша Сельского поселения «Пёшский сельсовет» ЗР НАО</v>
      </c>
      <c r="C24" s="10"/>
      <c r="D24" s="10"/>
      <c r="E24" s="71" t="s">
        <v>172</v>
      </c>
      <c r="F24" s="71" t="s">
        <v>173</v>
      </c>
      <c r="G24" s="35" t="s">
        <v>39</v>
      </c>
      <c r="H24" s="72">
        <v>45096</v>
      </c>
      <c r="I24" s="70">
        <v>254300</v>
      </c>
      <c r="J24" s="10"/>
      <c r="K24" s="12">
        <f t="shared" si="1"/>
        <v>254.3</v>
      </c>
      <c r="L24" s="29"/>
      <c r="M24" s="16">
        <f>'МП Строительство'!K35</f>
        <v>254.3</v>
      </c>
      <c r="N24" s="30"/>
    </row>
    <row r="25" spans="1:14" s="11" customFormat="1" ht="98.25" customHeight="1" x14ac:dyDescent="0.25">
      <c r="A25" s="8">
        <v>19</v>
      </c>
      <c r="B25" s="88" t="s">
        <v>77</v>
      </c>
      <c r="C25" s="10"/>
      <c r="D25" s="10"/>
      <c r="E25" s="68" t="s">
        <v>176</v>
      </c>
      <c r="F25" s="71" t="s">
        <v>166</v>
      </c>
      <c r="G25" s="35" t="s">
        <v>39</v>
      </c>
      <c r="H25" s="79">
        <v>45017</v>
      </c>
      <c r="I25" s="80">
        <v>594680</v>
      </c>
      <c r="J25" s="10"/>
      <c r="K25" s="12">
        <v>0</v>
      </c>
      <c r="L25" s="29"/>
      <c r="M25" s="16">
        <v>0</v>
      </c>
      <c r="N25" s="30"/>
    </row>
    <row r="26" spans="1:14" s="11" customFormat="1" ht="56.25" customHeight="1" x14ac:dyDescent="0.25">
      <c r="A26" s="8">
        <v>20</v>
      </c>
      <c r="B26" s="88" t="s">
        <v>113</v>
      </c>
      <c r="C26" s="10"/>
      <c r="D26" s="10"/>
      <c r="E26" s="68" t="s">
        <v>177</v>
      </c>
      <c r="F26" s="68" t="s">
        <v>178</v>
      </c>
      <c r="G26" s="35" t="s">
        <v>39</v>
      </c>
      <c r="H26" s="79"/>
      <c r="I26" s="80">
        <v>277600</v>
      </c>
      <c r="J26" s="10"/>
      <c r="K26" s="12">
        <v>0</v>
      </c>
      <c r="L26" s="29"/>
      <c r="M26" s="16">
        <v>0</v>
      </c>
      <c r="N26" s="30"/>
    </row>
    <row r="27" spans="1:14" s="11" customFormat="1" ht="114" customHeight="1" x14ac:dyDescent="0.25">
      <c r="A27" s="8">
        <v>21</v>
      </c>
      <c r="B27" s="88" t="s">
        <v>116</v>
      </c>
      <c r="C27" s="10"/>
      <c r="D27" s="10"/>
      <c r="E27" s="68" t="s">
        <v>179</v>
      </c>
      <c r="F27" s="68" t="s">
        <v>180</v>
      </c>
      <c r="G27" s="35" t="s">
        <v>39</v>
      </c>
      <c r="H27" s="79">
        <v>45219</v>
      </c>
      <c r="I27" s="80">
        <v>996484.09</v>
      </c>
      <c r="J27" s="10"/>
      <c r="K27" s="12">
        <v>0</v>
      </c>
      <c r="L27" s="29"/>
      <c r="M27" s="16">
        <v>0</v>
      </c>
      <c r="N27" s="30"/>
    </row>
    <row r="28" spans="1:14" s="11" customFormat="1" ht="61.5" customHeight="1" x14ac:dyDescent="0.25">
      <c r="A28" s="8">
        <v>22</v>
      </c>
      <c r="B28" s="88" t="s">
        <v>181</v>
      </c>
      <c r="C28" s="10"/>
      <c r="D28" s="10"/>
      <c r="E28" s="68" t="s">
        <v>182</v>
      </c>
      <c r="F28" s="68" t="s">
        <v>183</v>
      </c>
      <c r="G28" s="35"/>
      <c r="H28" s="79"/>
      <c r="I28" s="80"/>
      <c r="J28" s="10"/>
      <c r="K28" s="12">
        <v>0</v>
      </c>
      <c r="L28" s="29"/>
      <c r="M28" s="16">
        <v>0</v>
      </c>
      <c r="N28" s="30"/>
    </row>
    <row r="29" spans="1:14" ht="15" customHeight="1" x14ac:dyDescent="0.25">
      <c r="A29" s="105" t="s">
        <v>24</v>
      </c>
      <c r="B29" s="106"/>
      <c r="C29" s="106"/>
      <c r="D29" s="106"/>
      <c r="E29" s="106"/>
      <c r="F29" s="106"/>
      <c r="G29" s="106"/>
      <c r="H29" s="106"/>
      <c r="I29" s="107"/>
      <c r="J29" s="7">
        <f t="shared" ref="J29" si="2">SUM(J7:J20)</f>
        <v>0</v>
      </c>
      <c r="K29" s="7">
        <f>SUM(K7:K24)</f>
        <v>4022.4000000000005</v>
      </c>
      <c r="L29" s="7">
        <f t="shared" ref="L29:M29" si="3">SUM(L7:L24)</f>
        <v>0</v>
      </c>
      <c r="M29" s="7">
        <f t="shared" si="3"/>
        <v>4022.4000000000005</v>
      </c>
    </row>
    <row r="32" spans="1:14" x14ac:dyDescent="0.25">
      <c r="M32" s="28"/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29:I29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112" t="s">
        <v>26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 ht="24" customHeight="1" x14ac:dyDescent="0.25">
      <c r="A2" s="112" t="s">
        <v>36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24" customHeight="1" x14ac:dyDescent="0.25">
      <c r="A3" s="111" t="s">
        <v>10</v>
      </c>
      <c r="B3" s="111" t="s">
        <v>11</v>
      </c>
      <c r="C3" s="113" t="s">
        <v>12</v>
      </c>
      <c r="D3" s="114"/>
      <c r="E3" s="111" t="s">
        <v>13</v>
      </c>
      <c r="F3" s="111" t="s">
        <v>14</v>
      </c>
      <c r="G3" s="111" t="s">
        <v>15</v>
      </c>
      <c r="H3" s="111" t="s">
        <v>16</v>
      </c>
      <c r="I3" s="108" t="s">
        <v>25</v>
      </c>
      <c r="J3" s="108" t="s">
        <v>17</v>
      </c>
      <c r="K3" s="111" t="s">
        <v>18</v>
      </c>
      <c r="L3" s="111"/>
      <c r="M3" s="111"/>
    </row>
    <row r="4" spans="1:13" ht="15" customHeight="1" x14ac:dyDescent="0.25">
      <c r="A4" s="111"/>
      <c r="B4" s="111"/>
      <c r="C4" s="108" t="s">
        <v>19</v>
      </c>
      <c r="D4" s="108" t="s">
        <v>20</v>
      </c>
      <c r="E4" s="111"/>
      <c r="F4" s="111"/>
      <c r="G4" s="111"/>
      <c r="H4" s="111"/>
      <c r="I4" s="109"/>
      <c r="J4" s="109"/>
      <c r="K4" s="111" t="s">
        <v>21</v>
      </c>
      <c r="L4" s="108" t="s">
        <v>22</v>
      </c>
      <c r="M4" s="111" t="s">
        <v>23</v>
      </c>
    </row>
    <row r="5" spans="1:13" ht="31.5" customHeight="1" x14ac:dyDescent="0.25">
      <c r="A5" s="111"/>
      <c r="B5" s="111"/>
      <c r="C5" s="110"/>
      <c r="D5" s="110"/>
      <c r="E5" s="111"/>
      <c r="F5" s="111"/>
      <c r="G5" s="111"/>
      <c r="H5" s="111"/>
      <c r="I5" s="110"/>
      <c r="J5" s="110"/>
      <c r="K5" s="111"/>
      <c r="L5" s="110"/>
      <c r="M5" s="111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15" t="e">
        <f>#REF!</f>
        <v>#REF!</v>
      </c>
      <c r="C7" s="10"/>
      <c r="D7" s="10"/>
      <c r="E7" s="9" t="s">
        <v>31</v>
      </c>
      <c r="F7" s="19" t="s">
        <v>32</v>
      </c>
      <c r="G7" s="9" t="s">
        <v>33</v>
      </c>
      <c r="H7" s="20">
        <v>43799</v>
      </c>
      <c r="I7" s="21">
        <v>1258.55</v>
      </c>
      <c r="J7" s="22">
        <v>0</v>
      </c>
      <c r="K7" s="23">
        <f>M7</f>
        <v>170.84</v>
      </c>
      <c r="L7" s="23"/>
      <c r="M7" s="23">
        <v>170.84</v>
      </c>
    </row>
    <row r="8" spans="1:13" s="11" customFormat="1" ht="63" x14ac:dyDescent="0.25">
      <c r="A8" s="10">
        <v>2</v>
      </c>
      <c r="B8" s="116"/>
      <c r="C8" s="10"/>
      <c r="D8" s="10"/>
      <c r="E8" s="14" t="s">
        <v>34</v>
      </c>
      <c r="F8" s="14" t="s">
        <v>35</v>
      </c>
      <c r="G8" s="9" t="s">
        <v>33</v>
      </c>
      <c r="H8" s="13">
        <v>43799</v>
      </c>
      <c r="I8" s="24">
        <v>77132.95</v>
      </c>
      <c r="J8" s="6">
        <v>0</v>
      </c>
      <c r="K8" s="25">
        <f>14629.26+522.34+M8</f>
        <v>25622.15</v>
      </c>
      <c r="L8" s="25"/>
      <c r="M8" s="26">
        <f>10470.55</f>
        <v>10470.549999999999</v>
      </c>
    </row>
    <row r="9" spans="1:13" ht="15" customHeight="1" x14ac:dyDescent="0.25">
      <c r="A9" s="105" t="s">
        <v>24</v>
      </c>
      <c r="B9" s="106"/>
      <c r="C9" s="106"/>
      <c r="D9" s="106"/>
      <c r="E9" s="106"/>
      <c r="F9" s="106"/>
      <c r="G9" s="106"/>
      <c r="H9" s="106"/>
      <c r="I9" s="107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2023-09-22T08:53:28Z</cp:lastPrinted>
  <dcterms:created xsi:type="dcterms:W3CDTF">2015-07-01T06:08:23Z</dcterms:created>
  <dcterms:modified xsi:type="dcterms:W3CDTF">2023-09-27T07:57:18Z</dcterms:modified>
</cp:coreProperties>
</file>