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(2)'!$A$1:$N$12</definedName>
    <definedName name="Z_676C7EBD_E16D_4DD0_B42E_F8075547C9A3_.wvu.PrintArea" localSheetId="1" hidden="1">'Подпрограмма 2 (2)'!$A$1:$N$12</definedName>
    <definedName name="Z_79A8BF50_58E9_46AC_AFD7_D75F740A8CFE_.wvu.PrintArea" localSheetId="1" hidden="1">'Подпрограмма 2 (2)'!$A$1:$N$12</definedName>
    <definedName name="Z_F75B3EC3_CC43_4B33_913D_5D7444E65C48_.wvu.PrintArea" localSheetId="1" hidden="1">'Подпрограмма 2 (2)'!$A$1:$N$12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2'!$A$1:$R$67</definedName>
    <definedName name="_xlnm.Print_Area" localSheetId="1">'Подпрограмма 2 (2)'!$A$1:$M$12</definedName>
  </definedNames>
  <calcPr calcId="162913"/>
</workbook>
</file>

<file path=xl/calcChain.xml><?xml version="1.0" encoding="utf-8"?>
<calcChain xmlns="http://schemas.openxmlformats.org/spreadsheetml/2006/main">
  <c r="L12" i="22" l="1"/>
  <c r="M12" i="22"/>
  <c r="K12" i="22"/>
  <c r="M9" i="22"/>
  <c r="K9" i="22" s="1"/>
  <c r="G9" i="22"/>
  <c r="K8" i="22"/>
  <c r="R20" i="4" l="1"/>
  <c r="Q20" i="4"/>
  <c r="E22" i="4" l="1"/>
  <c r="E23" i="4"/>
  <c r="E24" i="4"/>
  <c r="E21" i="4"/>
  <c r="H59" i="4" l="1"/>
  <c r="P59" i="4"/>
  <c r="N59" i="4" s="1"/>
  <c r="K59" i="4"/>
  <c r="R48" i="4"/>
  <c r="Q48" i="4"/>
  <c r="R47" i="4"/>
  <c r="Q47" i="4"/>
  <c r="Q34" i="4"/>
  <c r="R34" i="4"/>
  <c r="H24" i="4"/>
  <c r="N24" i="4"/>
  <c r="K24" i="4"/>
  <c r="P24" i="4"/>
  <c r="H14" i="4"/>
  <c r="Q14" i="4" s="1"/>
  <c r="Q9" i="4"/>
  <c r="R9" i="4"/>
  <c r="Q10" i="4"/>
  <c r="R10" i="4"/>
  <c r="Q11" i="4"/>
  <c r="R11" i="4"/>
  <c r="Q12" i="4"/>
  <c r="R12" i="4"/>
  <c r="Q13" i="4"/>
  <c r="R13" i="4"/>
  <c r="R14" i="4"/>
  <c r="Q17" i="4"/>
  <c r="R17" i="4"/>
  <c r="K7" i="22" l="1"/>
  <c r="M11" i="22" l="1"/>
  <c r="K11" i="22" s="1"/>
  <c r="M10" i="22"/>
  <c r="K10" i="22" s="1"/>
  <c r="I10" i="22"/>
  <c r="K62" i="4" l="1"/>
  <c r="K60" i="4" s="1"/>
  <c r="R60" i="4"/>
  <c r="F60" i="4"/>
  <c r="G60" i="4"/>
  <c r="H60" i="4"/>
  <c r="I60" i="4"/>
  <c r="J60" i="4"/>
  <c r="L60" i="4"/>
  <c r="M60" i="4"/>
  <c r="N60" i="4"/>
  <c r="O60" i="4"/>
  <c r="P60" i="4"/>
  <c r="E60" i="4"/>
  <c r="R62" i="4"/>
  <c r="P58" i="4"/>
  <c r="F51" i="4"/>
  <c r="G51" i="4"/>
  <c r="H51" i="4"/>
  <c r="I51" i="4"/>
  <c r="J51" i="4"/>
  <c r="K51" i="4"/>
  <c r="L51" i="4"/>
  <c r="M51" i="4"/>
  <c r="N51" i="4"/>
  <c r="O51" i="4"/>
  <c r="P51" i="4"/>
  <c r="E51" i="4"/>
  <c r="M25" i="4"/>
  <c r="F20" i="4"/>
  <c r="G20" i="4"/>
  <c r="J20" i="4"/>
  <c r="M20" i="4"/>
  <c r="Q60" i="4" l="1"/>
  <c r="Q62" i="4"/>
  <c r="N15" i="4" l="1"/>
  <c r="N17" i="4"/>
  <c r="N18" i="4"/>
  <c r="N7" i="4"/>
  <c r="K8" i="4"/>
  <c r="K9" i="4"/>
  <c r="K10" i="4"/>
  <c r="K11" i="4"/>
  <c r="K12" i="4"/>
  <c r="K13" i="4"/>
  <c r="K14" i="4"/>
  <c r="K15" i="4"/>
  <c r="K16" i="4"/>
  <c r="K17" i="4"/>
  <c r="K18" i="4"/>
  <c r="K19" i="4"/>
  <c r="K7" i="4"/>
  <c r="P62" i="4" l="1"/>
  <c r="N62" i="4" s="1"/>
  <c r="H62" i="4"/>
  <c r="E62" i="4"/>
  <c r="H54" i="4"/>
  <c r="E54" i="4"/>
  <c r="H53" i="4"/>
  <c r="E53" i="4"/>
  <c r="J39" i="4" l="1"/>
  <c r="P41" i="4"/>
  <c r="N41" i="4" s="1"/>
  <c r="P42" i="4"/>
  <c r="N42" i="4" s="1"/>
  <c r="P43" i="4"/>
  <c r="N43" i="4" s="1"/>
  <c r="P44" i="4"/>
  <c r="N44" i="4" s="1"/>
  <c r="P45" i="4"/>
  <c r="P46" i="4"/>
  <c r="N46" i="4" s="1"/>
  <c r="P47" i="4"/>
  <c r="N47" i="4" s="1"/>
  <c r="P48" i="4"/>
  <c r="N48" i="4" s="1"/>
  <c r="P49" i="4"/>
  <c r="N49" i="4" s="1"/>
  <c r="P50" i="4"/>
  <c r="N50" i="4" s="1"/>
  <c r="P40" i="4"/>
  <c r="N40" i="4" s="1"/>
  <c r="N45" i="4"/>
  <c r="K41" i="4"/>
  <c r="K42" i="4"/>
  <c r="K43" i="4"/>
  <c r="K44" i="4"/>
  <c r="K45" i="4"/>
  <c r="K46" i="4"/>
  <c r="K47" i="4"/>
  <c r="K48" i="4"/>
  <c r="K49" i="4"/>
  <c r="K50" i="4"/>
  <c r="K40" i="4"/>
  <c r="H41" i="4"/>
  <c r="H42" i="4"/>
  <c r="H43" i="4"/>
  <c r="H44" i="4"/>
  <c r="H45" i="4"/>
  <c r="H46" i="4"/>
  <c r="H47" i="4"/>
  <c r="H48" i="4"/>
  <c r="H49" i="4"/>
  <c r="H50" i="4"/>
  <c r="H40" i="4"/>
  <c r="P27" i="4"/>
  <c r="N27" i="4" s="1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26" i="4"/>
  <c r="N26" i="4" s="1"/>
  <c r="K27" i="4"/>
  <c r="K28" i="4"/>
  <c r="K29" i="4"/>
  <c r="K30" i="4"/>
  <c r="K31" i="4"/>
  <c r="K32" i="4"/>
  <c r="K33" i="4"/>
  <c r="K34" i="4"/>
  <c r="K35" i="4"/>
  <c r="K36" i="4"/>
  <c r="K37" i="4"/>
  <c r="H27" i="4"/>
  <c r="H28" i="4"/>
  <c r="H29" i="4"/>
  <c r="H30" i="4"/>
  <c r="H31" i="4"/>
  <c r="H32" i="4"/>
  <c r="H33" i="4"/>
  <c r="H34" i="4"/>
  <c r="H35" i="4"/>
  <c r="H36" i="4"/>
  <c r="H37" i="4"/>
  <c r="K26" i="4"/>
  <c r="H26" i="4"/>
  <c r="Q46" i="4" l="1"/>
  <c r="R46" i="4"/>
  <c r="R43" i="4"/>
  <c r="Q32" i="4"/>
  <c r="Q31" i="4"/>
  <c r="Q27" i="4"/>
  <c r="R31" i="4"/>
  <c r="R27" i="4"/>
  <c r="R44" i="4"/>
  <c r="R36" i="4"/>
  <c r="R32" i="4"/>
  <c r="Q44" i="4"/>
  <c r="Q36" i="4"/>
  <c r="Q37" i="4"/>
  <c r="Q33" i="4"/>
  <c r="Q29" i="4"/>
  <c r="R37" i="4"/>
  <c r="R33" i="4"/>
  <c r="R29" i="4"/>
  <c r="Q43" i="4"/>
  <c r="J12" i="22" l="1"/>
  <c r="G7" i="22"/>
  <c r="P56" i="4"/>
  <c r="N56" i="4" s="1"/>
  <c r="K56" i="4"/>
  <c r="H56" i="4"/>
  <c r="H55" i="4" s="1"/>
  <c r="F63" i="4"/>
  <c r="G63" i="4"/>
  <c r="I63" i="4"/>
  <c r="J63" i="4"/>
  <c r="L63" i="4"/>
  <c r="M63" i="4"/>
  <c r="O63" i="4"/>
  <c r="E59" i="4"/>
  <c r="E58" i="4"/>
  <c r="G57" i="4"/>
  <c r="F55" i="4"/>
  <c r="G55" i="4"/>
  <c r="I55" i="4"/>
  <c r="J55" i="4"/>
  <c r="L55" i="4"/>
  <c r="M55" i="4"/>
  <c r="O55" i="4"/>
  <c r="I6" i="4"/>
  <c r="J6" i="4"/>
  <c r="L6" i="4"/>
  <c r="M6" i="4"/>
  <c r="O6" i="4"/>
  <c r="G6" i="4"/>
  <c r="H25" i="4"/>
  <c r="I25" i="4"/>
  <c r="J25" i="4"/>
  <c r="K25" i="4"/>
  <c r="L25" i="4"/>
  <c r="N25" i="4"/>
  <c r="O25" i="4"/>
  <c r="P25" i="4"/>
  <c r="G25" i="4"/>
  <c r="F39" i="4"/>
  <c r="F38" i="4" s="1"/>
  <c r="F67" i="4" s="1"/>
  <c r="G39" i="4"/>
  <c r="E41" i="4"/>
  <c r="E42" i="4"/>
  <c r="E43" i="4"/>
  <c r="E44" i="4"/>
  <c r="E45" i="4"/>
  <c r="E46" i="4"/>
  <c r="E47" i="4"/>
  <c r="E48" i="4"/>
  <c r="E49" i="4"/>
  <c r="E50" i="4"/>
  <c r="E40" i="4"/>
  <c r="F25" i="4"/>
  <c r="E27" i="4"/>
  <c r="E28" i="4"/>
  <c r="E29" i="4"/>
  <c r="E30" i="4"/>
  <c r="E31" i="4"/>
  <c r="E32" i="4"/>
  <c r="E33" i="4"/>
  <c r="E34" i="4"/>
  <c r="E35" i="4"/>
  <c r="E36" i="4"/>
  <c r="E37" i="4"/>
  <c r="E26" i="4"/>
  <c r="J4" i="4"/>
  <c r="M4" i="4" s="1"/>
  <c r="P4" i="4" s="1"/>
  <c r="P55" i="4" l="1"/>
  <c r="N55" i="4"/>
  <c r="R55" i="4" s="1"/>
  <c r="R56" i="4"/>
  <c r="R25" i="4"/>
  <c r="Q56" i="4"/>
  <c r="E25" i="4"/>
  <c r="Q25" i="4"/>
  <c r="K55" i="4"/>
  <c r="Q55" i="4" s="1"/>
  <c r="H11" i="4" l="1"/>
  <c r="H64" i="4"/>
  <c r="H63" i="4" s="1"/>
  <c r="E56" i="4"/>
  <c r="E55" i="4" s="1"/>
  <c r="E7" i="4"/>
  <c r="P61" i="4" l="1"/>
  <c r="P64" i="4"/>
  <c r="P63" i="4" s="1"/>
  <c r="P8" i="4"/>
  <c r="N8" i="4" s="1"/>
  <c r="P9" i="4"/>
  <c r="N9" i="4" s="1"/>
  <c r="P10" i="4"/>
  <c r="N10" i="4" s="1"/>
  <c r="P11" i="4"/>
  <c r="N11" i="4" s="1"/>
  <c r="P12" i="4"/>
  <c r="N12" i="4" s="1"/>
  <c r="P13" i="4"/>
  <c r="N13" i="4" s="1"/>
  <c r="P14" i="4"/>
  <c r="N14" i="4" s="1"/>
  <c r="P15" i="4"/>
  <c r="P16" i="4"/>
  <c r="N16" i="4" s="1"/>
  <c r="P17" i="4"/>
  <c r="P18" i="4"/>
  <c r="P19" i="4"/>
  <c r="N19" i="4" s="1"/>
  <c r="P7" i="4"/>
  <c r="P6" i="4" l="1"/>
  <c r="P66" i="4"/>
  <c r="O66" i="4" s="1"/>
  <c r="N66" i="4" s="1"/>
  <c r="M66" i="4" s="1"/>
  <c r="L66" i="4" s="1"/>
  <c r="K66" i="4" s="1"/>
  <c r="J66" i="4" s="1"/>
  <c r="I66" i="4" s="1"/>
  <c r="H66" i="4" s="1"/>
  <c r="P65" i="4"/>
  <c r="O65" i="4" s="1"/>
  <c r="N65" i="4" s="1"/>
  <c r="M65" i="4" s="1"/>
  <c r="L65" i="4" s="1"/>
  <c r="K65" i="4" s="1"/>
  <c r="J65" i="4" s="1"/>
  <c r="I65" i="4" s="1"/>
  <c r="H65" i="4" s="1"/>
  <c r="N58" i="4"/>
  <c r="N64" i="4"/>
  <c r="N63" i="4" s="1"/>
  <c r="N61" i="4"/>
  <c r="K64" i="4"/>
  <c r="K63" i="4" s="1"/>
  <c r="H61" i="4"/>
  <c r="E61" i="4"/>
  <c r="E64" i="4"/>
  <c r="E63" i="4" s="1"/>
  <c r="K58" i="4" l="1"/>
  <c r="J57" i="4"/>
  <c r="M57" i="4"/>
  <c r="P57" i="4"/>
  <c r="F57" i="4"/>
  <c r="E57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Q19" i="4" l="1"/>
  <c r="R19" i="4"/>
  <c r="R16" i="4"/>
  <c r="Q16" i="4"/>
  <c r="Q8" i="4"/>
  <c r="R8" i="4"/>
  <c r="H58" i="4"/>
  <c r="K6" i="4"/>
  <c r="N6" i="4"/>
  <c r="H6" i="4"/>
  <c r="E6" i="4"/>
  <c r="G38" i="4"/>
  <c r="G67" i="4" s="1"/>
  <c r="J38" i="4"/>
  <c r="J67" i="4" s="1"/>
  <c r="H52" i="4"/>
  <c r="E66" i="4"/>
  <c r="E65" i="4" s="1"/>
  <c r="E52" i="4"/>
  <c r="R6" i="4" l="1"/>
  <c r="Q6" i="4"/>
  <c r="L39" i="4" l="1"/>
  <c r="L38" i="4" s="1"/>
  <c r="F6" i="22" l="1"/>
  <c r="G6" i="22" s="1"/>
  <c r="H6" i="22" s="1"/>
  <c r="I6" i="22" s="1"/>
  <c r="J6" i="22" s="1"/>
  <c r="K6" i="22" s="1"/>
  <c r="C6" i="22"/>
  <c r="D6" i="22" s="1"/>
  <c r="P22" i="4" l="1"/>
  <c r="O22" i="4" s="1"/>
  <c r="N22" i="4" s="1"/>
  <c r="M22" i="4" s="1"/>
  <c r="L22" i="4" s="1"/>
  <c r="K22" i="4" s="1"/>
  <c r="I22" i="4" s="1"/>
  <c r="H22" i="4" s="1"/>
  <c r="P23" i="4"/>
  <c r="O23" i="4" s="1"/>
  <c r="N23" i="4" s="1"/>
  <c r="M23" i="4" s="1"/>
  <c r="L23" i="4" s="1"/>
  <c r="K23" i="4" s="1"/>
  <c r="P21" i="4"/>
  <c r="O21" i="4" s="1"/>
  <c r="H23" i="4" l="1"/>
  <c r="N21" i="4"/>
  <c r="M21" i="4" l="1"/>
  <c r="L21" i="4" s="1"/>
  <c r="K21" i="4" l="1"/>
  <c r="I21" i="4" l="1"/>
  <c r="H21" i="4" l="1"/>
  <c r="O39" i="4" l="1"/>
  <c r="O38" i="4" s="1"/>
  <c r="P39" i="4"/>
  <c r="P38" i="4" s="1"/>
  <c r="M39" i="4"/>
  <c r="M38" i="4" s="1"/>
  <c r="M67" i="4" s="1"/>
  <c r="N39" i="4"/>
  <c r="N38" i="4" l="1"/>
  <c r="K39" i="4"/>
  <c r="E39" i="4"/>
  <c r="E38" i="4" s="1"/>
  <c r="H39" i="4"/>
  <c r="H38" i="4" s="1"/>
  <c r="I39" i="4"/>
  <c r="I38" i="4" s="1"/>
  <c r="K38" i="4" l="1"/>
  <c r="Q39" i="4"/>
  <c r="R39" i="4"/>
  <c r="R38" i="4"/>
  <c r="Q38" i="4" l="1"/>
  <c r="P20" i="4" l="1"/>
  <c r="P67" i="4"/>
  <c r="K20" i="4"/>
  <c r="I24" i="4"/>
  <c r="I20" i="4" s="1"/>
  <c r="H20" i="4" l="1"/>
  <c r="E20" i="4"/>
  <c r="E67" i="4" s="1"/>
  <c r="E70" i="4" s="1"/>
  <c r="Q24" i="4"/>
  <c r="O24" i="4" s="1"/>
  <c r="O20" i="4" l="1"/>
  <c r="N20" i="4" l="1"/>
  <c r="L24" i="4"/>
  <c r="L20" i="4" s="1"/>
  <c r="R24" i="4"/>
  <c r="L57" i="4"/>
  <c r="L67" i="4" s="1"/>
  <c r="K57" i="4"/>
  <c r="K67" i="4" s="1"/>
  <c r="N57" i="4"/>
  <c r="N67" i="4" s="1"/>
  <c r="I59" i="4"/>
  <c r="I57" i="4" s="1"/>
  <c r="I67" i="4" s="1"/>
  <c r="O57" i="4"/>
  <c r="O67" i="4" s="1"/>
  <c r="H57" i="4" l="1"/>
  <c r="H67" i="4" s="1"/>
  <c r="Q59" i="4"/>
  <c r="R59" i="4"/>
  <c r="R67" i="4" l="1"/>
  <c r="Q67" i="4"/>
</calcChain>
</file>

<file path=xl/sharedStrings.xml><?xml version="1.0" encoding="utf-8"?>
<sst xmlns="http://schemas.openxmlformats.org/spreadsheetml/2006/main" count="277" uniqueCount="146">
  <si>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</si>
  <si>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</si>
  <si>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</si>
  <si>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</si>
  <si>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</si>
  <si>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</si>
  <si>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</si>
  <si>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</si>
  <si>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</si>
  <si>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</si>
  <si>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</si>
  <si>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</si>
  <si>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</si>
  <si>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</si>
  <si>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</si>
  <si>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</si>
  <si>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</si>
  <si>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</si>
  <si>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</si>
  <si>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</si>
  <si>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</si>
  <si>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</si>
  <si>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</si>
  <si>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</si>
  <si>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</si>
  <si>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</si>
  <si>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</si>
  <si>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</si>
  <si>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</si>
  <si>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</si>
  <si>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</si>
  <si>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</si>
  <si>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</si>
  <si>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</si>
  <si>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</si>
  <si>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</si>
  <si>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</si>
  <si>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</si>
  <si>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</si>
  <si>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</si>
  <si>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</si>
  <si>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</si>
  <si>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</si>
  <si>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</si>
  <si>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</si>
  <si>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</si>
  <si>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</si>
  <si>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</si>
  <si>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</si>
  <si>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</si>
  <si>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</si>
  <si>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</si>
  <si>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</si>
  <si>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</si>
  <si>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</si>
  <si>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</si>
  <si>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</si>
  <si>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</si>
  <si>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</si>
  <si>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</si>
  <si>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</si>
  <si>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</si>
  <si>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</si>
  <si>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</si>
  <si>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</si>
  <si>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</si>
  <si>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</si>
  <si>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МК №01-15-40/20 от 25.05.2020 (на 2020 год - 2017054,28; на 2021 го- 3998302,85, на 2022 год-2005119,04)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</si>
  <si>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</si>
  <si>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</si>
  <si>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</si>
  <si>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</si>
  <si>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</si>
  <si>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</si>
  <si>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</si>
  <si>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</si>
  <si>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</si>
  <si>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</si>
  <si>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</si>
  <si>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</si>
  <si>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</si>
  <si>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</si>
  <si>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</si>
  <si>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</si>
  <si>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</si>
  <si>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</si>
  <si>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</si>
  <si>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</si>
  <si>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</si>
  <si>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</si>
  <si>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</si>
  <si>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</si>
  <si>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</si>
  <si>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</si>
  <si>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</si>
  <si>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6.2.</t>
  </si>
  <si>
    <t>8</t>
  </si>
  <si>
    <t>8.1.</t>
  </si>
  <si>
    <t>11</t>
  </si>
  <si>
    <t>11.1.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</si>
  <si>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</si>
  <si>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</si>
  <si>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</si>
  <si>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</si>
  <si>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</si>
  <si>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</si>
  <si>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</si>
  <si>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</si>
  <si>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</si>
  <si>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</si>
  <si>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</si>
  <si>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</si>
  <si>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</si>
  <si>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</si>
  <si>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</si>
  <si>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</si>
  <si>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</si>
  <si>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</si>
  <si>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</si>
  <si>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</si>
  <si>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</si>
  <si>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</si>
  <si>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</si>
  <si>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</si>
  <si>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>Подсыпка щебнем автомобильной дороги общего пользования местного значения "п.Хонгурей-причал</t>
  </si>
  <si>
    <t>Ремонт участка дороги длинной 438 м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</si>
  <si>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«ул. Пролетарская, д. 10 – ул. Оленная, д. 1» протяженностью 460 м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</si>
  <si>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</si>
  <si>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</si>
  <si>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 xml:space="preserve">Поставка пассажирского судна КС </t>
  </si>
  <si>
    <t>Приобретение автомобиля для МП ЗР «СТК»</t>
  </si>
  <si>
    <t>8.2.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</si>
  <si>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</si>
  <si>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№  0184300000422000030 от 04.04.2022</t>
  </si>
  <si>
    <t>ООО "КРАСТ"</t>
  </si>
  <si>
    <t>0184300000422000010 от 22.02.2022</t>
  </si>
  <si>
    <t>ООО "АВТОРЕСУРС"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</si>
  <si>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</si>
  <si>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</si>
  <si>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по состоянию на 01 июля 2022 года (с начала года нарастающим итогом)</t>
  </si>
  <si>
    <t>План на 01.07.2022</t>
  </si>
  <si>
    <t>по состоянию на 01 июля 2022  года (с начала года нарастающим итогом)</t>
  </si>
  <si>
    <t>от 30.03.2022№ 01-15-23/22</t>
  </si>
  <si>
    <t>с 01.06.2022 по 31.05.2024</t>
  </si>
  <si>
    <t>Договор поставки от 07.04.2022 № 13/04/07</t>
  </si>
  <si>
    <t>ООО «Пожрезерв»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</si>
</sst>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  <numFmt numFmtId="169" formatCode="#,##0.0\ _₽"/>
    <numFmt numFmtId="170" formatCode="_-* #,##0.0_р_._-;\-* #,##0.0_р_._-;_-* &quot;-&quot;??_р_._-;_-@_-"/>
    <numFmt numFmtId="171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9" fillId="0" borderId="0" xfId="0" applyFont="1" applyFill="1"/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167" fontId="13" fillId="0" borderId="1" xfId="6" applyNumberFormat="1" applyFont="1" applyFill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wrapText="1"/>
    </xf>
    <xf numFmtId="9" fontId="13" fillId="0" borderId="1" xfId="6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169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6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5" fontId="17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2"/>
  <sheetViews>
    <sheetView tabSelected="1" view="pageBreakPreview" zoomScale="65" zoomScaleNormal="70" zoomScaleSheetLayoutView="65" workbookViewId="0">
      <pane xSplit="4" ySplit="5" topLeftCell="E51" activePane="bottomRight" state="frozen"/>
      <selection pane="topRight"/>
      <selection pane="bottomLeft"/>
      <selection pane="bottomRight" activeCell="B58" sqref="B58"/>
    </sheetView>
  </sheetViews>
  <sheetFormatPr defaultRowHeight="15.75" x14ac:dyDescent="0.25"/>
  <cols>
    <col min="1" max="1" width="7.5703125" style="8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3" customWidth="1"/>
    <col min="8" max="8" width="16.7109375" style="19" customWidth="1"/>
    <col min="9" max="9" width="0.5703125" style="19" hidden="1" customWidth="1"/>
    <col min="10" max="10" width="16.85546875" style="19" customWidth="1"/>
    <col min="11" max="11" width="14.85546875" style="20" customWidth="1"/>
    <col min="12" max="12" width="15.28515625" style="20" hidden="1" customWidth="1"/>
    <col min="13" max="13" width="16.42578125" style="20" customWidth="1"/>
    <col min="14" max="14" width="16" style="11" customWidth="1"/>
    <col min="15" max="15" width="15.140625" style="11" hidden="1" customWidth="1"/>
    <col min="16" max="16" width="14.85546875" style="11" customWidth="1"/>
    <col min="17" max="17" width="26" style="11" customWidth="1"/>
    <col min="18" max="18" width="26.140625" style="11" customWidth="1"/>
    <col min="19" max="16384" width="9.140625" style="3"/>
  </cols>
  <sheetData>
    <row r="1" spans="1:18" ht="27.75" customHeight="1" x14ac:dyDescent="0.25">
      <c r="A1" s="75" t="s">
        <v>100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ht="25.5" customHeight="1" x14ac:dyDescent="0.25">
      <c r="A2" s="76" t="s">
        <v>139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s="10" customFormat="1" ht="27" customHeight="1" x14ac:dyDescent="0.25">
      <c r="A3" s="77" t="s">
        <v>8</v>
      </c>
      <c r="B3" s="77" t="s">
        <v>6</v>
      </c>
      <c r="C3" s="77" t="s">
        <v>2</v>
      </c>
      <c r="D3" s="77" t="s">
        <v>7</v>
      </c>
      <c r="E3" s="77" t="s">
        <v>101</v>
      </c>
      <c r="F3" s="77"/>
      <c r="G3" s="77"/>
      <c r="H3" s="77" t="s">
        <v>140</v>
      </c>
      <c r="I3" s="77"/>
      <c r="J3" s="77"/>
      <c r="K3" s="77" t="s">
        <v>3</v>
      </c>
      <c r="L3" s="77"/>
      <c r="M3" s="77"/>
      <c r="N3" s="77" t="s">
        <v>4</v>
      </c>
      <c r="O3" s="77"/>
      <c r="P3" s="77"/>
      <c r="Q3" s="77" t="s">
        <v>137</v>
      </c>
      <c r="R3" s="77" t="s">
        <v>138</v>
      </c>
    </row>
    <row r="4" spans="1:18" s="10" customFormat="1" ht="66.75" customHeight="1" x14ac:dyDescent="0.25">
      <c r="A4" s="77"/>
      <c r="B4" s="77"/>
      <c r="C4" s="77"/>
      <c r="D4" s="77"/>
      <c r="E4" s="37" t="s">
        <v>0</v>
      </c>
      <c r="F4" s="37" t="s">
        <v>5</v>
      </c>
      <c r="G4" s="37" t="s">
        <v>57</v>
      </c>
      <c r="H4" s="37" t="s">
        <v>0</v>
      </c>
      <c r="I4" s="37" t="s">
        <v>5</v>
      </c>
      <c r="J4" s="37" t="str">
        <f>G4</f>
        <v>районный бюджет</v>
      </c>
      <c r="K4" s="37" t="s">
        <v>0</v>
      </c>
      <c r="L4" s="37" t="s">
        <v>5</v>
      </c>
      <c r="M4" s="37" t="str">
        <f>J4</f>
        <v>районный бюджет</v>
      </c>
      <c r="N4" s="37" t="s">
        <v>0</v>
      </c>
      <c r="O4" s="37" t="s">
        <v>5</v>
      </c>
      <c r="P4" s="37" t="str">
        <f>M4</f>
        <v>районный бюджет</v>
      </c>
      <c r="Q4" s="77"/>
      <c r="R4" s="77"/>
    </row>
    <row r="5" spans="1:18" s="10" customFormat="1" ht="16.5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6</v>
      </c>
      <c r="H5" s="37">
        <v>7</v>
      </c>
      <c r="I5" s="37">
        <v>9</v>
      </c>
      <c r="J5" s="37">
        <v>8</v>
      </c>
      <c r="K5" s="37">
        <v>9</v>
      </c>
      <c r="L5" s="37">
        <v>12</v>
      </c>
      <c r="M5" s="37">
        <v>10</v>
      </c>
      <c r="N5" s="37">
        <v>11</v>
      </c>
      <c r="O5" s="37">
        <v>15</v>
      </c>
      <c r="P5" s="37">
        <v>12</v>
      </c>
      <c r="Q5" s="37">
        <v>13</v>
      </c>
      <c r="R5" s="37">
        <v>14</v>
      </c>
    </row>
    <row r="6" spans="1:18" s="10" customFormat="1" ht="27" customHeight="1" x14ac:dyDescent="0.25">
      <c r="A6" s="48" t="s">
        <v>29</v>
      </c>
      <c r="B6" s="73" t="s">
        <v>10</v>
      </c>
      <c r="C6" s="73"/>
      <c r="D6" s="73"/>
      <c r="E6" s="38">
        <f>SUM(E7:E19)</f>
        <v>2881.4</v>
      </c>
      <c r="F6" s="38">
        <f t="shared" ref="F6" si="0">SUM(F7:F19)</f>
        <v>0</v>
      </c>
      <c r="G6" s="38">
        <f>SUM(G7:G19)</f>
        <v>2881.4</v>
      </c>
      <c r="H6" s="38">
        <f t="shared" ref="H6:P6" si="1">SUM(H7:H19)</f>
        <v>885.80000000000007</v>
      </c>
      <c r="I6" s="38">
        <f t="shared" si="1"/>
        <v>0</v>
      </c>
      <c r="J6" s="38">
        <f t="shared" si="1"/>
        <v>885.80000000000007</v>
      </c>
      <c r="K6" s="38">
        <f t="shared" si="1"/>
        <v>833.90000000000009</v>
      </c>
      <c r="L6" s="38">
        <f t="shared" si="1"/>
        <v>0</v>
      </c>
      <c r="M6" s="38">
        <f t="shared" si="1"/>
        <v>833.90000000000009</v>
      </c>
      <c r="N6" s="38">
        <f t="shared" si="1"/>
        <v>833.90000000000009</v>
      </c>
      <c r="O6" s="38">
        <f t="shared" si="1"/>
        <v>0</v>
      </c>
      <c r="P6" s="38">
        <f t="shared" si="1"/>
        <v>833.90000000000009</v>
      </c>
      <c r="Q6" s="33">
        <f>K6/H6</f>
        <v>0.94140889591329879</v>
      </c>
      <c r="R6" s="33">
        <f>N6/H6</f>
        <v>0.94140889591329879</v>
      </c>
    </row>
    <row r="7" spans="1:18" s="10" customFormat="1" ht="33" x14ac:dyDescent="0.25">
      <c r="A7" s="49" t="s">
        <v>41</v>
      </c>
      <c r="B7" s="54" t="s">
        <v>102</v>
      </c>
      <c r="C7" s="27" t="s">
        <v>11</v>
      </c>
      <c r="D7" s="27" t="s">
        <v>9</v>
      </c>
      <c r="E7" s="39">
        <f>F7+G7</f>
        <v>54.4</v>
      </c>
      <c r="F7" s="28">
        <v>0</v>
      </c>
      <c r="G7" s="65">
        <v>54.4</v>
      </c>
      <c r="H7" s="28">
        <v>0</v>
      </c>
      <c r="I7" s="28">
        <v>0</v>
      </c>
      <c r="J7" s="28">
        <v>0</v>
      </c>
      <c r="K7" s="28">
        <f>M7</f>
        <v>0</v>
      </c>
      <c r="L7" s="28">
        <v>0</v>
      </c>
      <c r="M7" s="28">
        <v>0</v>
      </c>
      <c r="N7" s="28">
        <f>P7</f>
        <v>0</v>
      </c>
      <c r="O7" s="28">
        <v>0</v>
      </c>
      <c r="P7" s="28">
        <f>M7</f>
        <v>0</v>
      </c>
      <c r="Q7" s="29">
        <v>0</v>
      </c>
      <c r="R7" s="29">
        <v>0</v>
      </c>
    </row>
    <row r="8" spans="1:18" s="10" customFormat="1" ht="33" x14ac:dyDescent="0.25">
      <c r="A8" s="49" t="s">
        <v>42</v>
      </c>
      <c r="B8" s="54" t="s">
        <v>103</v>
      </c>
      <c r="C8" s="27" t="s">
        <v>11</v>
      </c>
      <c r="D8" s="27" t="s">
        <v>9</v>
      </c>
      <c r="E8" s="39">
        <f>F8+G8</f>
        <v>170.1</v>
      </c>
      <c r="F8" s="28">
        <v>0</v>
      </c>
      <c r="G8" s="65">
        <v>170.1</v>
      </c>
      <c r="H8" s="30">
        <f>I8+J8</f>
        <v>37.6</v>
      </c>
      <c r="I8" s="28">
        <v>0</v>
      </c>
      <c r="J8" s="43">
        <v>37.6</v>
      </c>
      <c r="K8" s="28">
        <f t="shared" ref="K8:K19" si="2">M8</f>
        <v>37.5</v>
      </c>
      <c r="L8" s="28">
        <v>0</v>
      </c>
      <c r="M8" s="28">
        <v>37.5</v>
      </c>
      <c r="N8" s="28">
        <f t="shared" ref="N8:N19" si="3">P8</f>
        <v>37.5</v>
      </c>
      <c r="O8" s="28">
        <v>0</v>
      </c>
      <c r="P8" s="28">
        <f t="shared" ref="P8:P19" si="4">M8</f>
        <v>37.5</v>
      </c>
      <c r="Q8" s="29">
        <f t="shared" ref="Q8" si="5">K8/H8</f>
        <v>0.99734042553191482</v>
      </c>
      <c r="R8" s="29">
        <f t="shared" ref="R8" si="6">N8/H8</f>
        <v>0.99734042553191482</v>
      </c>
    </row>
    <row r="9" spans="1:18" s="10" customFormat="1" ht="33" x14ac:dyDescent="0.25">
      <c r="A9" s="49" t="s">
        <v>43</v>
      </c>
      <c r="B9" s="54" t="s">
        <v>104</v>
      </c>
      <c r="C9" s="27" t="s">
        <v>11</v>
      </c>
      <c r="D9" s="27" t="s">
        <v>9</v>
      </c>
      <c r="E9" s="39">
        <f t="shared" ref="E9:E19" si="7">F9+G9</f>
        <v>24.3</v>
      </c>
      <c r="F9" s="28">
        <v>0</v>
      </c>
      <c r="G9" s="65">
        <v>24.3</v>
      </c>
      <c r="H9" s="30">
        <f t="shared" ref="H9:H19" si="8">I9+J9</f>
        <v>13.1</v>
      </c>
      <c r="I9" s="28">
        <v>0</v>
      </c>
      <c r="J9" s="43">
        <v>13.1</v>
      </c>
      <c r="K9" s="28">
        <f t="shared" si="2"/>
        <v>2.8</v>
      </c>
      <c r="L9" s="28">
        <v>0</v>
      </c>
      <c r="M9" s="50">
        <v>2.8</v>
      </c>
      <c r="N9" s="28">
        <f t="shared" si="3"/>
        <v>2.8</v>
      </c>
      <c r="O9" s="28">
        <v>0</v>
      </c>
      <c r="P9" s="28">
        <f t="shared" si="4"/>
        <v>2.8</v>
      </c>
      <c r="Q9" s="29">
        <f t="shared" ref="Q9:Q19" si="9">K9/H9</f>
        <v>0.21374045801526717</v>
      </c>
      <c r="R9" s="29">
        <f t="shared" ref="R9:R19" si="10">N9/H9</f>
        <v>0.21374045801526717</v>
      </c>
    </row>
    <row r="10" spans="1:18" s="10" customFormat="1" ht="33" x14ac:dyDescent="0.25">
      <c r="A10" s="49" t="s">
        <v>44</v>
      </c>
      <c r="B10" s="54" t="s">
        <v>105</v>
      </c>
      <c r="C10" s="27" t="s">
        <v>11</v>
      </c>
      <c r="D10" s="27" t="s">
        <v>9</v>
      </c>
      <c r="E10" s="39">
        <f t="shared" si="7"/>
        <v>381.9</v>
      </c>
      <c r="F10" s="28">
        <v>0</v>
      </c>
      <c r="G10" s="65">
        <v>381.9</v>
      </c>
      <c r="H10" s="30">
        <f t="shared" si="8"/>
        <v>265.7</v>
      </c>
      <c r="I10" s="28">
        <v>0</v>
      </c>
      <c r="J10" s="43">
        <v>265.7</v>
      </c>
      <c r="K10" s="28">
        <f t="shared" si="2"/>
        <v>265.60000000000002</v>
      </c>
      <c r="L10" s="28">
        <v>0</v>
      </c>
      <c r="M10" s="50">
        <v>265.60000000000002</v>
      </c>
      <c r="N10" s="28">
        <f t="shared" si="3"/>
        <v>265.60000000000002</v>
      </c>
      <c r="O10" s="28">
        <v>0</v>
      </c>
      <c r="P10" s="28">
        <f t="shared" si="4"/>
        <v>265.60000000000002</v>
      </c>
      <c r="Q10" s="29">
        <f t="shared" si="9"/>
        <v>0.99962363567933776</v>
      </c>
      <c r="R10" s="29">
        <f t="shared" si="10"/>
        <v>0.99962363567933776</v>
      </c>
    </row>
    <row r="11" spans="1:18" s="10" customFormat="1" ht="33" x14ac:dyDescent="0.25">
      <c r="A11" s="49" t="s">
        <v>45</v>
      </c>
      <c r="B11" s="54" t="s">
        <v>106</v>
      </c>
      <c r="C11" s="27" t="s">
        <v>11</v>
      </c>
      <c r="D11" s="27" t="s">
        <v>9</v>
      </c>
      <c r="E11" s="39">
        <f t="shared" si="7"/>
        <v>287</v>
      </c>
      <c r="F11" s="28">
        <v>0</v>
      </c>
      <c r="G11" s="66">
        <v>287</v>
      </c>
      <c r="H11" s="30">
        <f t="shared" si="8"/>
        <v>19.100000000000001</v>
      </c>
      <c r="I11" s="28">
        <v>0</v>
      </c>
      <c r="J11" s="28">
        <v>19.100000000000001</v>
      </c>
      <c r="K11" s="28">
        <f t="shared" si="2"/>
        <v>19</v>
      </c>
      <c r="L11" s="28">
        <v>0</v>
      </c>
      <c r="M11" s="28">
        <v>19</v>
      </c>
      <c r="N11" s="28">
        <f t="shared" si="3"/>
        <v>19</v>
      </c>
      <c r="O11" s="28">
        <v>0</v>
      </c>
      <c r="P11" s="28">
        <f t="shared" si="4"/>
        <v>19</v>
      </c>
      <c r="Q11" s="29">
        <f t="shared" si="9"/>
        <v>0.9947643979057591</v>
      </c>
      <c r="R11" s="29">
        <f t="shared" si="10"/>
        <v>0.9947643979057591</v>
      </c>
    </row>
    <row r="12" spans="1:18" s="10" customFormat="1" ht="33" x14ac:dyDescent="0.25">
      <c r="A12" s="49" t="s">
        <v>46</v>
      </c>
      <c r="B12" s="54" t="s">
        <v>107</v>
      </c>
      <c r="C12" s="27" t="s">
        <v>11</v>
      </c>
      <c r="D12" s="27" t="s">
        <v>9</v>
      </c>
      <c r="E12" s="39">
        <f t="shared" si="7"/>
        <v>348</v>
      </c>
      <c r="F12" s="28">
        <v>0</v>
      </c>
      <c r="G12" s="66">
        <v>348</v>
      </c>
      <c r="H12" s="30">
        <f t="shared" si="8"/>
        <v>218.9</v>
      </c>
      <c r="I12" s="28">
        <v>0</v>
      </c>
      <c r="J12" s="43">
        <v>218.9</v>
      </c>
      <c r="K12" s="28">
        <f t="shared" si="2"/>
        <v>218.8</v>
      </c>
      <c r="L12" s="28">
        <v>0</v>
      </c>
      <c r="M12" s="50">
        <v>218.8</v>
      </c>
      <c r="N12" s="28">
        <f t="shared" si="3"/>
        <v>218.8</v>
      </c>
      <c r="O12" s="28">
        <v>0</v>
      </c>
      <c r="P12" s="28">
        <f t="shared" si="4"/>
        <v>218.8</v>
      </c>
      <c r="Q12" s="29">
        <f t="shared" si="9"/>
        <v>0.99954317039744178</v>
      </c>
      <c r="R12" s="29">
        <f t="shared" si="10"/>
        <v>0.99954317039744178</v>
      </c>
    </row>
    <row r="13" spans="1:18" s="10" customFormat="1" ht="33" x14ac:dyDescent="0.25">
      <c r="A13" s="49" t="s">
        <v>47</v>
      </c>
      <c r="B13" s="54" t="s">
        <v>108</v>
      </c>
      <c r="C13" s="27" t="s">
        <v>11</v>
      </c>
      <c r="D13" s="27" t="s">
        <v>9</v>
      </c>
      <c r="E13" s="39">
        <f t="shared" si="7"/>
        <v>402</v>
      </c>
      <c r="F13" s="28">
        <v>0</v>
      </c>
      <c r="G13" s="66">
        <v>402</v>
      </c>
      <c r="H13" s="30">
        <f t="shared" si="8"/>
        <v>0.4</v>
      </c>
      <c r="I13" s="28">
        <v>0</v>
      </c>
      <c r="J13" s="43">
        <v>0.4</v>
      </c>
      <c r="K13" s="28">
        <f t="shared" si="2"/>
        <v>0.3</v>
      </c>
      <c r="L13" s="28">
        <v>0</v>
      </c>
      <c r="M13" s="50">
        <v>0.3</v>
      </c>
      <c r="N13" s="28">
        <f t="shared" si="3"/>
        <v>0.3</v>
      </c>
      <c r="O13" s="28">
        <v>0</v>
      </c>
      <c r="P13" s="28">
        <f t="shared" si="4"/>
        <v>0.3</v>
      </c>
      <c r="Q13" s="29">
        <f t="shared" si="9"/>
        <v>0.74999999999999989</v>
      </c>
      <c r="R13" s="29">
        <f t="shared" si="10"/>
        <v>0.74999999999999989</v>
      </c>
    </row>
    <row r="14" spans="1:18" s="10" customFormat="1" ht="33" x14ac:dyDescent="0.25">
      <c r="A14" s="49" t="s">
        <v>48</v>
      </c>
      <c r="B14" s="54" t="s">
        <v>109</v>
      </c>
      <c r="C14" s="27" t="s">
        <v>11</v>
      </c>
      <c r="D14" s="27" t="s">
        <v>9</v>
      </c>
      <c r="E14" s="39">
        <f t="shared" si="7"/>
        <v>54.4</v>
      </c>
      <c r="F14" s="28">
        <v>0</v>
      </c>
      <c r="G14" s="65">
        <v>54.4</v>
      </c>
      <c r="H14" s="30">
        <f t="shared" si="8"/>
        <v>27.2</v>
      </c>
      <c r="I14" s="28">
        <v>0</v>
      </c>
      <c r="J14" s="28">
        <v>27.2</v>
      </c>
      <c r="K14" s="28">
        <f t="shared" si="2"/>
        <v>27.2</v>
      </c>
      <c r="L14" s="28">
        <v>0</v>
      </c>
      <c r="M14" s="28">
        <v>27.2</v>
      </c>
      <c r="N14" s="28">
        <f t="shared" si="3"/>
        <v>27.2</v>
      </c>
      <c r="O14" s="28">
        <v>0</v>
      </c>
      <c r="P14" s="28">
        <f t="shared" si="4"/>
        <v>27.2</v>
      </c>
      <c r="Q14" s="29">
        <f t="shared" si="9"/>
        <v>1</v>
      </c>
      <c r="R14" s="29">
        <f t="shared" si="10"/>
        <v>1</v>
      </c>
    </row>
    <row r="15" spans="1:18" s="10" customFormat="1" ht="33" x14ac:dyDescent="0.25">
      <c r="A15" s="49" t="s">
        <v>49</v>
      </c>
      <c r="B15" s="54" t="s">
        <v>110</v>
      </c>
      <c r="C15" s="27" t="s">
        <v>11</v>
      </c>
      <c r="D15" s="27" t="s">
        <v>9</v>
      </c>
      <c r="E15" s="39">
        <f t="shared" si="7"/>
        <v>277.8</v>
      </c>
      <c r="F15" s="28">
        <v>0</v>
      </c>
      <c r="G15" s="65">
        <v>277.8</v>
      </c>
      <c r="H15" s="30">
        <f t="shared" si="8"/>
        <v>0</v>
      </c>
      <c r="I15" s="28">
        <v>0</v>
      </c>
      <c r="J15" s="43">
        <v>0</v>
      </c>
      <c r="K15" s="28">
        <f t="shared" si="2"/>
        <v>0</v>
      </c>
      <c r="L15" s="28">
        <v>0</v>
      </c>
      <c r="M15" s="50">
        <v>0</v>
      </c>
      <c r="N15" s="28">
        <f t="shared" si="3"/>
        <v>0</v>
      </c>
      <c r="O15" s="28">
        <v>0</v>
      </c>
      <c r="P15" s="28">
        <f t="shared" si="4"/>
        <v>0</v>
      </c>
      <c r="Q15" s="29">
        <v>0</v>
      </c>
      <c r="R15" s="29">
        <v>0</v>
      </c>
    </row>
    <row r="16" spans="1:18" s="10" customFormat="1" ht="33" x14ac:dyDescent="0.25">
      <c r="A16" s="49" t="s">
        <v>50</v>
      </c>
      <c r="B16" s="54" t="s">
        <v>111</v>
      </c>
      <c r="C16" s="27" t="s">
        <v>11</v>
      </c>
      <c r="D16" s="27" t="s">
        <v>9</v>
      </c>
      <c r="E16" s="39">
        <f t="shared" si="7"/>
        <v>227</v>
      </c>
      <c r="F16" s="28">
        <v>0</v>
      </c>
      <c r="G16" s="66">
        <v>227</v>
      </c>
      <c r="H16" s="30">
        <f t="shared" si="8"/>
        <v>60</v>
      </c>
      <c r="I16" s="28">
        <v>0</v>
      </c>
      <c r="J16" s="43">
        <v>60</v>
      </c>
      <c r="K16" s="28">
        <f t="shared" si="2"/>
        <v>43.5</v>
      </c>
      <c r="L16" s="28">
        <v>0</v>
      </c>
      <c r="M16" s="50">
        <v>43.5</v>
      </c>
      <c r="N16" s="28">
        <f t="shared" si="3"/>
        <v>43.5</v>
      </c>
      <c r="O16" s="28">
        <v>0</v>
      </c>
      <c r="P16" s="28">
        <f t="shared" si="4"/>
        <v>43.5</v>
      </c>
      <c r="Q16" s="29">
        <f t="shared" si="9"/>
        <v>0.72499999999999998</v>
      </c>
      <c r="R16" s="29">
        <f t="shared" si="10"/>
        <v>0.72499999999999998</v>
      </c>
    </row>
    <row r="17" spans="1:18" s="10" customFormat="1" ht="33" x14ac:dyDescent="0.25">
      <c r="A17" s="49" t="s">
        <v>51</v>
      </c>
      <c r="B17" s="54" t="s">
        <v>112</v>
      </c>
      <c r="C17" s="27" t="s">
        <v>11</v>
      </c>
      <c r="D17" s="27" t="s">
        <v>9</v>
      </c>
      <c r="E17" s="39">
        <f t="shared" si="7"/>
        <v>232.9</v>
      </c>
      <c r="F17" s="28">
        <v>0</v>
      </c>
      <c r="G17" s="65">
        <v>232.9</v>
      </c>
      <c r="H17" s="30">
        <f t="shared" si="8"/>
        <v>58.2</v>
      </c>
      <c r="I17" s="28">
        <v>0</v>
      </c>
      <c r="J17" s="43">
        <v>58.2</v>
      </c>
      <c r="K17" s="28">
        <f t="shared" si="2"/>
        <v>33.6</v>
      </c>
      <c r="L17" s="28">
        <v>0</v>
      </c>
      <c r="M17" s="28">
        <v>33.6</v>
      </c>
      <c r="N17" s="28">
        <f t="shared" si="3"/>
        <v>33.6</v>
      </c>
      <c r="O17" s="28">
        <v>0</v>
      </c>
      <c r="P17" s="28">
        <f t="shared" si="4"/>
        <v>33.6</v>
      </c>
      <c r="Q17" s="29">
        <f t="shared" si="9"/>
        <v>0.57731958762886593</v>
      </c>
      <c r="R17" s="29">
        <f t="shared" si="10"/>
        <v>0.57731958762886593</v>
      </c>
    </row>
    <row r="18" spans="1:18" s="10" customFormat="1" ht="33" x14ac:dyDescent="0.25">
      <c r="A18" s="49" t="s">
        <v>52</v>
      </c>
      <c r="B18" s="54" t="s">
        <v>113</v>
      </c>
      <c r="C18" s="27" t="s">
        <v>11</v>
      </c>
      <c r="D18" s="27" t="s">
        <v>9</v>
      </c>
      <c r="E18" s="39">
        <f t="shared" si="7"/>
        <v>135.9</v>
      </c>
      <c r="F18" s="28">
        <v>0</v>
      </c>
      <c r="G18" s="65">
        <v>135.9</v>
      </c>
      <c r="H18" s="30">
        <f t="shared" si="8"/>
        <v>0</v>
      </c>
      <c r="I18" s="28">
        <v>0</v>
      </c>
      <c r="J18" s="43">
        <v>0</v>
      </c>
      <c r="K18" s="28">
        <f t="shared" si="2"/>
        <v>0</v>
      </c>
      <c r="L18" s="28">
        <v>0</v>
      </c>
      <c r="M18" s="50">
        <v>0</v>
      </c>
      <c r="N18" s="28">
        <f t="shared" si="3"/>
        <v>0</v>
      </c>
      <c r="O18" s="28">
        <v>0</v>
      </c>
      <c r="P18" s="28">
        <f t="shared" si="4"/>
        <v>0</v>
      </c>
      <c r="Q18" s="29">
        <v>0</v>
      </c>
      <c r="R18" s="29">
        <v>0</v>
      </c>
    </row>
    <row r="19" spans="1:18" s="10" customFormat="1" ht="33" x14ac:dyDescent="0.25">
      <c r="A19" s="49" t="s">
        <v>53</v>
      </c>
      <c r="B19" s="54" t="s">
        <v>114</v>
      </c>
      <c r="C19" s="27" t="s">
        <v>11</v>
      </c>
      <c r="D19" s="27" t="s">
        <v>9</v>
      </c>
      <c r="E19" s="39">
        <f t="shared" si="7"/>
        <v>285.7</v>
      </c>
      <c r="F19" s="28">
        <v>0</v>
      </c>
      <c r="G19" s="65">
        <v>285.7</v>
      </c>
      <c r="H19" s="30">
        <f t="shared" si="8"/>
        <v>185.6</v>
      </c>
      <c r="I19" s="28">
        <v>0</v>
      </c>
      <c r="J19" s="43">
        <v>185.6</v>
      </c>
      <c r="K19" s="28">
        <f t="shared" si="2"/>
        <v>185.6</v>
      </c>
      <c r="L19" s="28">
        <v>0</v>
      </c>
      <c r="M19" s="50">
        <v>185.6</v>
      </c>
      <c r="N19" s="28">
        <f t="shared" si="3"/>
        <v>185.6</v>
      </c>
      <c r="O19" s="28">
        <v>0</v>
      </c>
      <c r="P19" s="28">
        <f t="shared" si="4"/>
        <v>185.6</v>
      </c>
      <c r="Q19" s="29">
        <f t="shared" si="9"/>
        <v>1</v>
      </c>
      <c r="R19" s="29">
        <f t="shared" si="10"/>
        <v>1</v>
      </c>
    </row>
    <row r="20" spans="1:18" s="10" customFormat="1" ht="38.25" customHeight="1" x14ac:dyDescent="0.25">
      <c r="A20" s="48" t="s">
        <v>30</v>
      </c>
      <c r="B20" s="73" t="s">
        <v>12</v>
      </c>
      <c r="C20" s="73"/>
      <c r="D20" s="73"/>
      <c r="E20" s="38">
        <f>SUM(E21:E24)</f>
        <v>509.40000000000003</v>
      </c>
      <c r="F20" s="38">
        <f t="shared" ref="F20:P20" si="11">SUM(F21:F24)</f>
        <v>0</v>
      </c>
      <c r="G20" s="38">
        <f t="shared" si="11"/>
        <v>509.40000000000003</v>
      </c>
      <c r="H20" s="38">
        <f t="shared" si="11"/>
        <v>27</v>
      </c>
      <c r="I20" s="38">
        <f t="shared" si="11"/>
        <v>33.9</v>
      </c>
      <c r="J20" s="38">
        <f t="shared" si="11"/>
        <v>27</v>
      </c>
      <c r="K20" s="38">
        <f t="shared" si="11"/>
        <v>16.899999999999999</v>
      </c>
      <c r="L20" s="38">
        <f t="shared" si="11"/>
        <v>33.799999999999997</v>
      </c>
      <c r="M20" s="38">
        <f t="shared" si="11"/>
        <v>16.899999999999999</v>
      </c>
      <c r="N20" s="38">
        <f t="shared" si="11"/>
        <v>16.899999999999999</v>
      </c>
      <c r="O20" s="38">
        <f t="shared" si="11"/>
        <v>17.89411764705882</v>
      </c>
      <c r="P20" s="38">
        <f t="shared" si="11"/>
        <v>16.899999999999999</v>
      </c>
      <c r="Q20" s="33">
        <f>K20/H20</f>
        <v>0.62592592592592589</v>
      </c>
      <c r="R20" s="33">
        <f>N20/H20</f>
        <v>0.62592592592592589</v>
      </c>
    </row>
    <row r="21" spans="1:18" s="10" customFormat="1" ht="33" x14ac:dyDescent="0.25">
      <c r="A21" s="49" t="s">
        <v>37</v>
      </c>
      <c r="B21" s="54" t="s">
        <v>116</v>
      </c>
      <c r="C21" s="27" t="s">
        <v>11</v>
      </c>
      <c r="D21" s="27" t="s">
        <v>9</v>
      </c>
      <c r="E21" s="30">
        <f>SUM(F21:G21)</f>
        <v>68.3</v>
      </c>
      <c r="F21" s="28">
        <v>0</v>
      </c>
      <c r="G21" s="67">
        <v>68.3</v>
      </c>
      <c r="H21" s="64">
        <f t="shared" ref="H21:H23" si="12">I21+J21</f>
        <v>0</v>
      </c>
      <c r="I21" s="64">
        <f t="shared" ref="I21:I22" si="13">J21+K21</f>
        <v>0</v>
      </c>
      <c r="J21" s="64">
        <v>0</v>
      </c>
      <c r="K21" s="64">
        <f t="shared" ref="K21:K23" si="14">L21+M21</f>
        <v>0</v>
      </c>
      <c r="L21" s="64">
        <f t="shared" ref="L21:L23" si="15">M21+N21</f>
        <v>0</v>
      </c>
      <c r="M21" s="64">
        <f t="shared" ref="M21:M23" si="16">N21+O21</f>
        <v>0</v>
      </c>
      <c r="N21" s="64">
        <f t="shared" ref="N21:N23" si="17">O21+P21</f>
        <v>0</v>
      </c>
      <c r="O21" s="64">
        <f t="shared" ref="O21:O23" si="18">P21+Q21</f>
        <v>0</v>
      </c>
      <c r="P21" s="64">
        <f t="shared" ref="P21:P23" si="19">Q21+R21</f>
        <v>0</v>
      </c>
      <c r="Q21" s="31">
        <v>0</v>
      </c>
      <c r="R21" s="31">
        <v>0</v>
      </c>
    </row>
    <row r="22" spans="1:18" s="10" customFormat="1" ht="33" x14ac:dyDescent="0.25">
      <c r="A22" s="49" t="s">
        <v>38</v>
      </c>
      <c r="B22" s="54" t="s">
        <v>102</v>
      </c>
      <c r="C22" s="27" t="s">
        <v>11</v>
      </c>
      <c r="D22" s="27" t="s">
        <v>9</v>
      </c>
      <c r="E22" s="30">
        <f t="shared" ref="E22:E24" si="20">SUM(F22:G22)</f>
        <v>60.6</v>
      </c>
      <c r="F22" s="28">
        <v>0</v>
      </c>
      <c r="G22" s="67">
        <v>60.6</v>
      </c>
      <c r="H22" s="64">
        <f t="shared" si="12"/>
        <v>0</v>
      </c>
      <c r="I22" s="64">
        <f t="shared" si="13"/>
        <v>0</v>
      </c>
      <c r="J22" s="64">
        <v>0</v>
      </c>
      <c r="K22" s="64">
        <f t="shared" si="14"/>
        <v>0</v>
      </c>
      <c r="L22" s="64">
        <f t="shared" si="15"/>
        <v>0</v>
      </c>
      <c r="M22" s="64">
        <f t="shared" si="16"/>
        <v>0</v>
      </c>
      <c r="N22" s="64">
        <f t="shared" si="17"/>
        <v>0</v>
      </c>
      <c r="O22" s="64">
        <f t="shared" si="18"/>
        <v>0</v>
      </c>
      <c r="P22" s="64">
        <f t="shared" si="19"/>
        <v>0</v>
      </c>
      <c r="Q22" s="31">
        <v>0</v>
      </c>
      <c r="R22" s="31">
        <v>0</v>
      </c>
    </row>
    <row r="23" spans="1:18" s="10" customFormat="1" ht="34.5" customHeight="1" x14ac:dyDescent="0.25">
      <c r="A23" s="49" t="s">
        <v>39</v>
      </c>
      <c r="B23" s="54" t="s">
        <v>109</v>
      </c>
      <c r="C23" s="27" t="s">
        <v>11</v>
      </c>
      <c r="D23" s="27" t="s">
        <v>9</v>
      </c>
      <c r="E23" s="30">
        <f t="shared" si="20"/>
        <v>133.69999999999999</v>
      </c>
      <c r="F23" s="28">
        <v>0</v>
      </c>
      <c r="G23" s="67">
        <v>133.69999999999999</v>
      </c>
      <c r="H23" s="30">
        <f t="shared" si="12"/>
        <v>10</v>
      </c>
      <c r="I23" s="30">
        <v>0</v>
      </c>
      <c r="J23" s="30">
        <v>10</v>
      </c>
      <c r="K23" s="30">
        <f t="shared" si="14"/>
        <v>0</v>
      </c>
      <c r="L23" s="30">
        <f t="shared" si="15"/>
        <v>0</v>
      </c>
      <c r="M23" s="30">
        <f t="shared" si="16"/>
        <v>0</v>
      </c>
      <c r="N23" s="30">
        <f t="shared" si="17"/>
        <v>0</v>
      </c>
      <c r="O23" s="30">
        <f t="shared" si="18"/>
        <v>0</v>
      </c>
      <c r="P23" s="30">
        <f t="shared" si="19"/>
        <v>0</v>
      </c>
      <c r="Q23" s="31">
        <v>0</v>
      </c>
      <c r="R23" s="31">
        <v>0</v>
      </c>
    </row>
    <row r="24" spans="1:18" s="10" customFormat="1" ht="34.5" customHeight="1" x14ac:dyDescent="0.25">
      <c r="A24" s="49" t="s">
        <v>115</v>
      </c>
      <c r="B24" s="54" t="s">
        <v>117</v>
      </c>
      <c r="C24" s="27" t="s">
        <v>11</v>
      </c>
      <c r="D24" s="27" t="s">
        <v>9</v>
      </c>
      <c r="E24" s="30">
        <f t="shared" si="20"/>
        <v>246.8</v>
      </c>
      <c r="F24" s="28">
        <v>0</v>
      </c>
      <c r="G24" s="67">
        <v>246.8</v>
      </c>
      <c r="H24" s="30">
        <f>J24</f>
        <v>17</v>
      </c>
      <c r="I24" s="30">
        <f t="shared" ref="I24" si="21">J24+K24</f>
        <v>33.9</v>
      </c>
      <c r="J24" s="30">
        <v>17</v>
      </c>
      <c r="K24" s="30">
        <f>M24</f>
        <v>16.899999999999999</v>
      </c>
      <c r="L24" s="30">
        <f t="shared" ref="L24" si="22">M24+N24</f>
        <v>33.799999999999997</v>
      </c>
      <c r="M24" s="30">
        <v>16.899999999999999</v>
      </c>
      <c r="N24" s="30">
        <f>P24</f>
        <v>16.899999999999999</v>
      </c>
      <c r="O24" s="30">
        <f t="shared" ref="O24" si="23">P24+Q24</f>
        <v>17.89411764705882</v>
      </c>
      <c r="P24" s="30">
        <f>M24</f>
        <v>16.899999999999999</v>
      </c>
      <c r="Q24" s="29">
        <f t="shared" ref="Q24" si="24">K24/H24</f>
        <v>0.99411764705882344</v>
      </c>
      <c r="R24" s="29">
        <f t="shared" ref="R24" si="25">N24/H24</f>
        <v>0.99411764705882344</v>
      </c>
    </row>
    <row r="25" spans="1:18" s="10" customFormat="1" ht="23.25" customHeight="1" x14ac:dyDescent="0.25">
      <c r="A25" s="49" t="s">
        <v>68</v>
      </c>
      <c r="B25" s="73" t="s">
        <v>58</v>
      </c>
      <c r="C25" s="73"/>
      <c r="D25" s="73"/>
      <c r="E25" s="32">
        <f>SUM(E26:E37)</f>
        <v>1607</v>
      </c>
      <c r="F25" s="32">
        <f t="shared" ref="F25" si="26">SUM(F26:F37)</f>
        <v>0</v>
      </c>
      <c r="G25" s="32">
        <f>SUM(G26:G37)</f>
        <v>1607</v>
      </c>
      <c r="H25" s="32">
        <f t="shared" ref="H25:P25" si="27">SUM(H26:H37)</f>
        <v>799.00000000000011</v>
      </c>
      <c r="I25" s="32">
        <f t="shared" si="27"/>
        <v>0</v>
      </c>
      <c r="J25" s="32">
        <f t="shared" si="27"/>
        <v>799.00000000000011</v>
      </c>
      <c r="K25" s="32">
        <f t="shared" si="27"/>
        <v>790.40000000000009</v>
      </c>
      <c r="L25" s="32">
        <f t="shared" si="27"/>
        <v>0</v>
      </c>
      <c r="M25" s="32">
        <f>SUM(M26:M37)</f>
        <v>790.40000000000009</v>
      </c>
      <c r="N25" s="32">
        <f t="shared" si="27"/>
        <v>790.40000000000009</v>
      </c>
      <c r="O25" s="32">
        <f t="shared" si="27"/>
        <v>0</v>
      </c>
      <c r="P25" s="32">
        <f t="shared" si="27"/>
        <v>790.40000000000009</v>
      </c>
      <c r="Q25" s="41">
        <f>K25/H25</f>
        <v>0.98923654568210262</v>
      </c>
      <c r="R25" s="41">
        <f>N25/H25</f>
        <v>0.98923654568210262</v>
      </c>
    </row>
    <row r="26" spans="1:18" s="10" customFormat="1" ht="30" customHeight="1" x14ac:dyDescent="0.25">
      <c r="A26" s="51" t="s">
        <v>69</v>
      </c>
      <c r="B26" s="55" t="s">
        <v>116</v>
      </c>
      <c r="C26" s="27" t="s">
        <v>11</v>
      </c>
      <c r="D26" s="27" t="s">
        <v>9</v>
      </c>
      <c r="E26" s="30">
        <f>F26+G26</f>
        <v>34</v>
      </c>
      <c r="F26" s="28">
        <v>0</v>
      </c>
      <c r="G26" s="68">
        <v>34</v>
      </c>
      <c r="H26" s="30">
        <f>I26+J26</f>
        <v>0</v>
      </c>
      <c r="I26" s="30">
        <v>0</v>
      </c>
      <c r="J26" s="30">
        <v>0</v>
      </c>
      <c r="K26" s="30">
        <f>L26+M26</f>
        <v>0</v>
      </c>
      <c r="L26" s="30">
        <v>0</v>
      </c>
      <c r="M26" s="30">
        <v>0</v>
      </c>
      <c r="N26" s="30">
        <f>O26+P26</f>
        <v>0</v>
      </c>
      <c r="O26" s="30">
        <v>0</v>
      </c>
      <c r="P26" s="30">
        <f>M26</f>
        <v>0</v>
      </c>
      <c r="Q26" s="31">
        <v>0</v>
      </c>
      <c r="R26" s="31">
        <v>0</v>
      </c>
    </row>
    <row r="27" spans="1:18" s="10" customFormat="1" ht="28.5" customHeight="1" x14ac:dyDescent="0.25">
      <c r="A27" s="51" t="s">
        <v>70</v>
      </c>
      <c r="B27" s="54" t="s">
        <v>102</v>
      </c>
      <c r="C27" s="27" t="s">
        <v>11</v>
      </c>
      <c r="D27" s="27" t="s">
        <v>9</v>
      </c>
      <c r="E27" s="30">
        <f t="shared" ref="E27:E37" si="28">F27+G27</f>
        <v>125.7</v>
      </c>
      <c r="F27" s="28">
        <v>0</v>
      </c>
      <c r="G27" s="69">
        <v>125.7</v>
      </c>
      <c r="H27" s="30">
        <f t="shared" ref="H27:H37" si="29">I27+J27</f>
        <v>95.9</v>
      </c>
      <c r="I27" s="30">
        <v>0</v>
      </c>
      <c r="J27" s="30">
        <v>95.9</v>
      </c>
      <c r="K27" s="30">
        <f t="shared" ref="K27:K37" si="30">L27+M27</f>
        <v>95.8</v>
      </c>
      <c r="L27" s="30">
        <v>0</v>
      </c>
      <c r="M27" s="30">
        <v>95.8</v>
      </c>
      <c r="N27" s="30">
        <f t="shared" ref="N27:N37" si="31">O27+P27</f>
        <v>95.8</v>
      </c>
      <c r="O27" s="30">
        <v>0</v>
      </c>
      <c r="P27" s="30">
        <f t="shared" ref="P27:P37" si="32">M27</f>
        <v>95.8</v>
      </c>
      <c r="Q27" s="31">
        <f t="shared" ref="Q27:Q37" si="33">K27/H27</f>
        <v>0.9989572471324295</v>
      </c>
      <c r="R27" s="31">
        <f t="shared" ref="R27:R37" si="34">N27/H27</f>
        <v>0.9989572471324295</v>
      </c>
    </row>
    <row r="28" spans="1:18" s="10" customFormat="1" ht="30" customHeight="1" x14ac:dyDescent="0.25">
      <c r="A28" s="51" t="s">
        <v>71</v>
      </c>
      <c r="B28" s="55" t="s">
        <v>103</v>
      </c>
      <c r="C28" s="27" t="s">
        <v>11</v>
      </c>
      <c r="D28" s="27" t="s">
        <v>9</v>
      </c>
      <c r="E28" s="30">
        <f t="shared" si="28"/>
        <v>142.4</v>
      </c>
      <c r="F28" s="28">
        <v>0</v>
      </c>
      <c r="G28" s="69">
        <v>142.4</v>
      </c>
      <c r="H28" s="30">
        <f t="shared" si="29"/>
        <v>0</v>
      </c>
      <c r="I28" s="30">
        <v>0</v>
      </c>
      <c r="J28" s="30">
        <v>0</v>
      </c>
      <c r="K28" s="30">
        <f t="shared" si="30"/>
        <v>0</v>
      </c>
      <c r="L28" s="30">
        <v>0</v>
      </c>
      <c r="M28" s="30">
        <v>0</v>
      </c>
      <c r="N28" s="30">
        <f t="shared" si="31"/>
        <v>0</v>
      </c>
      <c r="O28" s="30">
        <v>0</v>
      </c>
      <c r="P28" s="30">
        <f t="shared" si="32"/>
        <v>0</v>
      </c>
      <c r="Q28" s="31">
        <v>0</v>
      </c>
      <c r="R28" s="31">
        <v>0</v>
      </c>
    </row>
    <row r="29" spans="1:18" s="10" customFormat="1" ht="28.5" customHeight="1" x14ac:dyDescent="0.25">
      <c r="A29" s="51" t="s">
        <v>72</v>
      </c>
      <c r="B29" s="55" t="s">
        <v>118</v>
      </c>
      <c r="C29" s="27" t="s">
        <v>11</v>
      </c>
      <c r="D29" s="27" t="s">
        <v>9</v>
      </c>
      <c r="E29" s="30">
        <f t="shared" si="28"/>
        <v>139.9</v>
      </c>
      <c r="F29" s="28">
        <v>0</v>
      </c>
      <c r="G29" s="69">
        <v>139.9</v>
      </c>
      <c r="H29" s="30">
        <f t="shared" si="29"/>
        <v>49.9</v>
      </c>
      <c r="I29" s="30">
        <v>0</v>
      </c>
      <c r="J29" s="30">
        <v>49.9</v>
      </c>
      <c r="K29" s="30">
        <f t="shared" si="30"/>
        <v>49.9</v>
      </c>
      <c r="L29" s="30">
        <v>0</v>
      </c>
      <c r="M29" s="30">
        <v>49.9</v>
      </c>
      <c r="N29" s="30">
        <f t="shared" si="31"/>
        <v>49.9</v>
      </c>
      <c r="O29" s="30">
        <v>0</v>
      </c>
      <c r="P29" s="30">
        <f t="shared" si="32"/>
        <v>49.9</v>
      </c>
      <c r="Q29" s="31">
        <f t="shared" si="33"/>
        <v>1</v>
      </c>
      <c r="R29" s="31">
        <f t="shared" si="34"/>
        <v>1</v>
      </c>
    </row>
    <row r="30" spans="1:18" s="10" customFormat="1" ht="30" customHeight="1" x14ac:dyDescent="0.25">
      <c r="A30" s="51" t="s">
        <v>73</v>
      </c>
      <c r="B30" s="55" t="s">
        <v>106</v>
      </c>
      <c r="C30" s="27" t="s">
        <v>11</v>
      </c>
      <c r="D30" s="27" t="s">
        <v>9</v>
      </c>
      <c r="E30" s="30">
        <f t="shared" si="28"/>
        <v>23.1</v>
      </c>
      <c r="F30" s="28">
        <v>0</v>
      </c>
      <c r="G30" s="69">
        <v>23.1</v>
      </c>
      <c r="H30" s="30">
        <f t="shared" si="29"/>
        <v>0</v>
      </c>
      <c r="I30" s="30">
        <v>0</v>
      </c>
      <c r="J30" s="30">
        <v>0</v>
      </c>
      <c r="K30" s="30">
        <f t="shared" si="30"/>
        <v>0</v>
      </c>
      <c r="L30" s="30">
        <v>0</v>
      </c>
      <c r="M30" s="30">
        <v>0</v>
      </c>
      <c r="N30" s="30">
        <f t="shared" si="31"/>
        <v>0</v>
      </c>
      <c r="O30" s="30">
        <v>0</v>
      </c>
      <c r="P30" s="30">
        <f t="shared" si="32"/>
        <v>0</v>
      </c>
      <c r="Q30" s="31">
        <v>0</v>
      </c>
      <c r="R30" s="31">
        <v>0</v>
      </c>
    </row>
    <row r="31" spans="1:18" s="10" customFormat="1" ht="28.5" customHeight="1" x14ac:dyDescent="0.25">
      <c r="A31" s="51" t="s">
        <v>74</v>
      </c>
      <c r="B31" s="56" t="s">
        <v>107</v>
      </c>
      <c r="C31" s="27" t="s">
        <v>11</v>
      </c>
      <c r="D31" s="27" t="s">
        <v>9</v>
      </c>
      <c r="E31" s="30">
        <f t="shared" si="28"/>
        <v>166.8</v>
      </c>
      <c r="F31" s="28">
        <v>0</v>
      </c>
      <c r="G31" s="69">
        <v>166.8</v>
      </c>
      <c r="H31" s="30">
        <f t="shared" si="29"/>
        <v>166.8</v>
      </c>
      <c r="I31" s="30">
        <v>0</v>
      </c>
      <c r="J31" s="30">
        <v>166.8</v>
      </c>
      <c r="K31" s="30">
        <f t="shared" si="30"/>
        <v>166.8</v>
      </c>
      <c r="L31" s="30">
        <v>0</v>
      </c>
      <c r="M31" s="30">
        <v>166.8</v>
      </c>
      <c r="N31" s="30">
        <f t="shared" si="31"/>
        <v>166.8</v>
      </c>
      <c r="O31" s="30">
        <v>0</v>
      </c>
      <c r="P31" s="30">
        <f t="shared" si="32"/>
        <v>166.8</v>
      </c>
      <c r="Q31" s="31">
        <f t="shared" si="33"/>
        <v>1</v>
      </c>
      <c r="R31" s="31">
        <f t="shared" si="34"/>
        <v>1</v>
      </c>
    </row>
    <row r="32" spans="1:18" s="10" customFormat="1" ht="30" customHeight="1" x14ac:dyDescent="0.25">
      <c r="A32" s="51" t="s">
        <v>75</v>
      </c>
      <c r="B32" s="56" t="s">
        <v>108</v>
      </c>
      <c r="C32" s="27" t="s">
        <v>11</v>
      </c>
      <c r="D32" s="27" t="s">
        <v>9</v>
      </c>
      <c r="E32" s="30">
        <f t="shared" si="28"/>
        <v>184.8</v>
      </c>
      <c r="F32" s="28">
        <v>0</v>
      </c>
      <c r="G32" s="69">
        <v>184.8</v>
      </c>
      <c r="H32" s="30">
        <f t="shared" si="29"/>
        <v>184.8</v>
      </c>
      <c r="I32" s="30">
        <v>0</v>
      </c>
      <c r="J32" s="30">
        <v>184.8</v>
      </c>
      <c r="K32" s="30">
        <f t="shared" si="30"/>
        <v>184.8</v>
      </c>
      <c r="L32" s="30">
        <v>0</v>
      </c>
      <c r="M32" s="30">
        <v>184.8</v>
      </c>
      <c r="N32" s="30">
        <f t="shared" si="31"/>
        <v>184.8</v>
      </c>
      <c r="O32" s="30">
        <v>0</v>
      </c>
      <c r="P32" s="30">
        <f t="shared" si="32"/>
        <v>184.8</v>
      </c>
      <c r="Q32" s="31">
        <f t="shared" si="33"/>
        <v>1</v>
      </c>
      <c r="R32" s="31">
        <f t="shared" si="34"/>
        <v>1</v>
      </c>
    </row>
    <row r="33" spans="1:18" s="10" customFormat="1" ht="28.5" customHeight="1" x14ac:dyDescent="0.25">
      <c r="A33" s="51" t="s">
        <v>76</v>
      </c>
      <c r="B33" s="56" t="s">
        <v>119</v>
      </c>
      <c r="C33" s="27" t="s">
        <v>11</v>
      </c>
      <c r="D33" s="27" t="s">
        <v>9</v>
      </c>
      <c r="E33" s="30">
        <f t="shared" si="28"/>
        <v>69.900000000000006</v>
      </c>
      <c r="F33" s="28">
        <v>0</v>
      </c>
      <c r="G33" s="69">
        <v>69.900000000000006</v>
      </c>
      <c r="H33" s="30">
        <f t="shared" si="29"/>
        <v>39.1</v>
      </c>
      <c r="I33" s="30">
        <v>0</v>
      </c>
      <c r="J33" s="30">
        <v>39.1</v>
      </c>
      <c r="K33" s="30">
        <f t="shared" si="30"/>
        <v>39</v>
      </c>
      <c r="L33" s="30">
        <v>0</v>
      </c>
      <c r="M33" s="30">
        <v>39</v>
      </c>
      <c r="N33" s="30">
        <f t="shared" si="31"/>
        <v>39</v>
      </c>
      <c r="O33" s="30">
        <v>0</v>
      </c>
      <c r="P33" s="30">
        <f t="shared" si="32"/>
        <v>39</v>
      </c>
      <c r="Q33" s="31">
        <f t="shared" si="33"/>
        <v>0.99744245524296671</v>
      </c>
      <c r="R33" s="31">
        <f t="shared" si="34"/>
        <v>0.99744245524296671</v>
      </c>
    </row>
    <row r="34" spans="1:18" s="10" customFormat="1" ht="30" customHeight="1" x14ac:dyDescent="0.25">
      <c r="A34" s="51" t="s">
        <v>77</v>
      </c>
      <c r="B34" s="56" t="s">
        <v>109</v>
      </c>
      <c r="C34" s="27" t="s">
        <v>11</v>
      </c>
      <c r="D34" s="27" t="s">
        <v>9</v>
      </c>
      <c r="E34" s="30">
        <f t="shared" si="28"/>
        <v>80.2</v>
      </c>
      <c r="F34" s="28">
        <v>0</v>
      </c>
      <c r="G34" s="69">
        <v>80.2</v>
      </c>
      <c r="H34" s="30">
        <f t="shared" si="29"/>
        <v>24.2</v>
      </c>
      <c r="I34" s="30">
        <v>0</v>
      </c>
      <c r="J34" s="30">
        <v>24.2</v>
      </c>
      <c r="K34" s="30">
        <f t="shared" si="30"/>
        <v>24.2</v>
      </c>
      <c r="L34" s="30">
        <v>0</v>
      </c>
      <c r="M34" s="30">
        <v>24.2</v>
      </c>
      <c r="N34" s="30">
        <f t="shared" si="31"/>
        <v>24.2</v>
      </c>
      <c r="O34" s="30">
        <v>0</v>
      </c>
      <c r="P34" s="30">
        <f t="shared" si="32"/>
        <v>24.2</v>
      </c>
      <c r="Q34" s="31">
        <f t="shared" ref="Q34" si="35">K34/H34</f>
        <v>1</v>
      </c>
      <c r="R34" s="31">
        <f t="shared" ref="R34" si="36">N34/H34</f>
        <v>1</v>
      </c>
    </row>
    <row r="35" spans="1:18" s="10" customFormat="1" ht="28.5" customHeight="1" x14ac:dyDescent="0.25">
      <c r="A35" s="51" t="s">
        <v>78</v>
      </c>
      <c r="B35" s="56" t="s">
        <v>117</v>
      </c>
      <c r="C35" s="27" t="s">
        <v>11</v>
      </c>
      <c r="D35" s="27" t="s">
        <v>9</v>
      </c>
      <c r="E35" s="30">
        <f t="shared" si="28"/>
        <v>34.6</v>
      </c>
      <c r="F35" s="28">
        <v>0</v>
      </c>
      <c r="G35" s="69">
        <v>34.6</v>
      </c>
      <c r="H35" s="30">
        <f t="shared" si="29"/>
        <v>0</v>
      </c>
      <c r="I35" s="30">
        <v>0</v>
      </c>
      <c r="J35" s="30">
        <v>0</v>
      </c>
      <c r="K35" s="30">
        <f t="shared" si="30"/>
        <v>0</v>
      </c>
      <c r="L35" s="30">
        <v>0</v>
      </c>
      <c r="M35" s="30">
        <v>0</v>
      </c>
      <c r="N35" s="30">
        <f t="shared" si="31"/>
        <v>0</v>
      </c>
      <c r="O35" s="30">
        <v>0</v>
      </c>
      <c r="P35" s="30">
        <f t="shared" si="32"/>
        <v>0</v>
      </c>
      <c r="Q35" s="31">
        <v>0</v>
      </c>
      <c r="R35" s="31">
        <v>0</v>
      </c>
    </row>
    <row r="36" spans="1:18" s="10" customFormat="1" ht="30" customHeight="1" x14ac:dyDescent="0.25">
      <c r="A36" s="51" t="s">
        <v>79</v>
      </c>
      <c r="B36" s="55" t="s">
        <v>120</v>
      </c>
      <c r="C36" s="27" t="s">
        <v>11</v>
      </c>
      <c r="D36" s="27" t="s">
        <v>9</v>
      </c>
      <c r="E36" s="30">
        <f t="shared" si="28"/>
        <v>490.1</v>
      </c>
      <c r="F36" s="28">
        <v>0</v>
      </c>
      <c r="G36" s="69">
        <v>490.1</v>
      </c>
      <c r="H36" s="30">
        <f t="shared" si="29"/>
        <v>169.7</v>
      </c>
      <c r="I36" s="30">
        <v>0</v>
      </c>
      <c r="J36" s="30">
        <v>169.7</v>
      </c>
      <c r="K36" s="30">
        <f t="shared" si="30"/>
        <v>169.7</v>
      </c>
      <c r="L36" s="30">
        <v>0</v>
      </c>
      <c r="M36" s="30">
        <v>169.7</v>
      </c>
      <c r="N36" s="30">
        <f t="shared" si="31"/>
        <v>169.7</v>
      </c>
      <c r="O36" s="30">
        <v>0</v>
      </c>
      <c r="P36" s="30">
        <f t="shared" si="32"/>
        <v>169.7</v>
      </c>
      <c r="Q36" s="31">
        <f t="shared" si="33"/>
        <v>1</v>
      </c>
      <c r="R36" s="31">
        <f t="shared" si="34"/>
        <v>1</v>
      </c>
    </row>
    <row r="37" spans="1:18" s="10" customFormat="1" ht="28.5" customHeight="1" x14ac:dyDescent="0.25">
      <c r="A37" s="51" t="s">
        <v>80</v>
      </c>
      <c r="B37" s="56" t="s">
        <v>113</v>
      </c>
      <c r="C37" s="27" t="s">
        <v>11</v>
      </c>
      <c r="D37" s="27" t="s">
        <v>9</v>
      </c>
      <c r="E37" s="30">
        <f t="shared" si="28"/>
        <v>115.5</v>
      </c>
      <c r="F37" s="28">
        <v>0</v>
      </c>
      <c r="G37" s="69">
        <v>115.5</v>
      </c>
      <c r="H37" s="30">
        <f t="shared" si="29"/>
        <v>68.599999999999994</v>
      </c>
      <c r="I37" s="30">
        <v>0</v>
      </c>
      <c r="J37" s="30">
        <v>68.599999999999994</v>
      </c>
      <c r="K37" s="30">
        <f t="shared" si="30"/>
        <v>60.2</v>
      </c>
      <c r="L37" s="30">
        <v>0</v>
      </c>
      <c r="M37" s="30">
        <v>60.2</v>
      </c>
      <c r="N37" s="30">
        <f t="shared" si="31"/>
        <v>60.2</v>
      </c>
      <c r="O37" s="30">
        <v>0</v>
      </c>
      <c r="P37" s="30">
        <f t="shared" si="32"/>
        <v>60.2</v>
      </c>
      <c r="Q37" s="31">
        <f t="shared" si="33"/>
        <v>0.87755102040816335</v>
      </c>
      <c r="R37" s="31">
        <f t="shared" si="34"/>
        <v>0.87755102040816335</v>
      </c>
    </row>
    <row r="38" spans="1:18" s="10" customFormat="1" ht="51.75" customHeight="1" x14ac:dyDescent="0.25">
      <c r="A38" s="48" t="s">
        <v>31</v>
      </c>
      <c r="B38" s="73" t="s">
        <v>59</v>
      </c>
      <c r="C38" s="73"/>
      <c r="D38" s="73"/>
      <c r="E38" s="38">
        <f t="shared" ref="E38:P38" si="37">E39+E51</f>
        <v>37330.300000000003</v>
      </c>
      <c r="F38" s="38">
        <f t="shared" si="37"/>
        <v>0</v>
      </c>
      <c r="G38" s="38">
        <f t="shared" si="37"/>
        <v>37330.300000000003</v>
      </c>
      <c r="H38" s="38">
        <f t="shared" si="37"/>
        <v>5930.4000000000005</v>
      </c>
      <c r="I38" s="38">
        <f t="shared" si="37"/>
        <v>0</v>
      </c>
      <c r="J38" s="38">
        <f t="shared" si="37"/>
        <v>5930.4000000000005</v>
      </c>
      <c r="K38" s="38">
        <f t="shared" si="37"/>
        <v>5611.0999999999995</v>
      </c>
      <c r="L38" s="38">
        <f t="shared" si="37"/>
        <v>0</v>
      </c>
      <c r="M38" s="38">
        <f t="shared" si="37"/>
        <v>5611.0999999999995</v>
      </c>
      <c r="N38" s="38">
        <f t="shared" si="37"/>
        <v>5611.0999999999995</v>
      </c>
      <c r="O38" s="38">
        <f t="shared" si="37"/>
        <v>0</v>
      </c>
      <c r="P38" s="38">
        <f t="shared" si="37"/>
        <v>5611.0999999999995</v>
      </c>
      <c r="Q38" s="33">
        <f>K38/H38</f>
        <v>0.94615877512478064</v>
      </c>
      <c r="R38" s="33">
        <f>N38/H38</f>
        <v>0.94615877512478064</v>
      </c>
    </row>
    <row r="39" spans="1:18" s="10" customFormat="1" ht="40.5" customHeight="1" x14ac:dyDescent="0.25">
      <c r="A39" s="48" t="s">
        <v>40</v>
      </c>
      <c r="B39" s="79" t="s">
        <v>60</v>
      </c>
      <c r="C39" s="79"/>
      <c r="D39" s="79"/>
      <c r="E39" s="32">
        <f t="shared" ref="E39:P39" si="38">SUM(E40:E50)</f>
        <v>15574.000000000002</v>
      </c>
      <c r="F39" s="32">
        <f t="shared" si="38"/>
        <v>0</v>
      </c>
      <c r="G39" s="32">
        <f t="shared" si="38"/>
        <v>15574.000000000002</v>
      </c>
      <c r="H39" s="32">
        <f t="shared" si="38"/>
        <v>5930.4000000000005</v>
      </c>
      <c r="I39" s="32">
        <f t="shared" si="38"/>
        <v>0</v>
      </c>
      <c r="J39" s="32">
        <f t="shared" si="38"/>
        <v>5930.4000000000005</v>
      </c>
      <c r="K39" s="32">
        <f t="shared" si="38"/>
        <v>5611.0999999999995</v>
      </c>
      <c r="L39" s="32">
        <f t="shared" si="38"/>
        <v>0</v>
      </c>
      <c r="M39" s="32">
        <f t="shared" si="38"/>
        <v>5611.0999999999995</v>
      </c>
      <c r="N39" s="32">
        <f t="shared" si="38"/>
        <v>5611.0999999999995</v>
      </c>
      <c r="O39" s="32">
        <f t="shared" si="38"/>
        <v>0</v>
      </c>
      <c r="P39" s="32">
        <f t="shared" si="38"/>
        <v>5611.0999999999995</v>
      </c>
      <c r="Q39" s="33">
        <f>K39/H39</f>
        <v>0.94615877512478064</v>
      </c>
      <c r="R39" s="33">
        <f>N39/H39</f>
        <v>0.94615877512478064</v>
      </c>
    </row>
    <row r="40" spans="1:18" s="10" customFormat="1" ht="40.5" customHeight="1" x14ac:dyDescent="0.25">
      <c r="A40" s="51" t="s">
        <v>54</v>
      </c>
      <c r="B40" s="57" t="s">
        <v>102</v>
      </c>
      <c r="C40" s="27" t="s">
        <v>11</v>
      </c>
      <c r="D40" s="27" t="s">
        <v>9</v>
      </c>
      <c r="E40" s="30">
        <f>F40+G40</f>
        <v>949.4</v>
      </c>
      <c r="F40" s="28">
        <v>0</v>
      </c>
      <c r="G40" s="67">
        <v>949.4</v>
      </c>
      <c r="H40" s="30">
        <f>I40+J40</f>
        <v>0</v>
      </c>
      <c r="I40" s="30">
        <v>0</v>
      </c>
      <c r="J40" s="30">
        <v>0</v>
      </c>
      <c r="K40" s="30">
        <f>L40+M40</f>
        <v>0</v>
      </c>
      <c r="L40" s="30">
        <v>0</v>
      </c>
      <c r="M40" s="30">
        <v>0</v>
      </c>
      <c r="N40" s="30">
        <f>O40+P40</f>
        <v>0</v>
      </c>
      <c r="O40" s="30">
        <v>0</v>
      </c>
      <c r="P40" s="30">
        <f>M40</f>
        <v>0</v>
      </c>
      <c r="Q40" s="40">
        <v>0</v>
      </c>
      <c r="R40" s="40">
        <v>0</v>
      </c>
    </row>
    <row r="41" spans="1:18" s="10" customFormat="1" ht="40.5" customHeight="1" x14ac:dyDescent="0.25">
      <c r="A41" s="51" t="s">
        <v>81</v>
      </c>
      <c r="B41" s="56" t="s">
        <v>106</v>
      </c>
      <c r="C41" s="27" t="s">
        <v>11</v>
      </c>
      <c r="D41" s="27" t="s">
        <v>9</v>
      </c>
      <c r="E41" s="30">
        <f t="shared" ref="E41:E50" si="39">F41+G41</f>
        <v>765.1</v>
      </c>
      <c r="F41" s="28">
        <v>0</v>
      </c>
      <c r="G41" s="67">
        <v>765.1</v>
      </c>
      <c r="H41" s="30">
        <f t="shared" ref="H41:H50" si="40">I41+J41</f>
        <v>0</v>
      </c>
      <c r="I41" s="30">
        <v>0</v>
      </c>
      <c r="J41" s="30">
        <v>0</v>
      </c>
      <c r="K41" s="30">
        <f t="shared" ref="K41:K50" si="41">L41+M41</f>
        <v>0</v>
      </c>
      <c r="L41" s="30">
        <v>0</v>
      </c>
      <c r="M41" s="30">
        <v>0</v>
      </c>
      <c r="N41" s="30">
        <f t="shared" ref="N41:N50" si="42">O41+P41</f>
        <v>0</v>
      </c>
      <c r="O41" s="30">
        <v>0</v>
      </c>
      <c r="P41" s="30">
        <f t="shared" ref="P41:P50" si="43">M41</f>
        <v>0</v>
      </c>
      <c r="Q41" s="40">
        <v>0</v>
      </c>
      <c r="R41" s="40">
        <v>0</v>
      </c>
    </row>
    <row r="42" spans="1:18" s="10" customFormat="1" ht="40.5" customHeight="1" x14ac:dyDescent="0.25">
      <c r="A42" s="51" t="s">
        <v>82</v>
      </c>
      <c r="B42" s="56" t="s">
        <v>108</v>
      </c>
      <c r="C42" s="27" t="s">
        <v>11</v>
      </c>
      <c r="D42" s="27" t="s">
        <v>9</v>
      </c>
      <c r="E42" s="30">
        <f t="shared" si="39"/>
        <v>2423.6999999999998</v>
      </c>
      <c r="F42" s="28">
        <v>0</v>
      </c>
      <c r="G42" s="67">
        <v>2423.6999999999998</v>
      </c>
      <c r="H42" s="30">
        <f t="shared" si="40"/>
        <v>0</v>
      </c>
      <c r="I42" s="30">
        <v>0</v>
      </c>
      <c r="J42" s="30">
        <v>0</v>
      </c>
      <c r="K42" s="30">
        <f t="shared" si="41"/>
        <v>0</v>
      </c>
      <c r="L42" s="30">
        <v>0</v>
      </c>
      <c r="M42" s="30">
        <v>0</v>
      </c>
      <c r="N42" s="30">
        <f t="shared" si="42"/>
        <v>0</v>
      </c>
      <c r="O42" s="30">
        <v>0</v>
      </c>
      <c r="P42" s="30">
        <f t="shared" si="43"/>
        <v>0</v>
      </c>
      <c r="Q42" s="40">
        <v>0</v>
      </c>
      <c r="R42" s="40">
        <v>0</v>
      </c>
    </row>
    <row r="43" spans="1:18" s="10" customFormat="1" ht="40.5" customHeight="1" x14ac:dyDescent="0.25">
      <c r="A43" s="51" t="s">
        <v>83</v>
      </c>
      <c r="B43" s="58" t="s">
        <v>121</v>
      </c>
      <c r="C43" s="27" t="s">
        <v>11</v>
      </c>
      <c r="D43" s="27" t="s">
        <v>9</v>
      </c>
      <c r="E43" s="30">
        <f t="shared" si="39"/>
        <v>4560.7</v>
      </c>
      <c r="F43" s="28">
        <v>0</v>
      </c>
      <c r="G43" s="67">
        <v>4560.7</v>
      </c>
      <c r="H43" s="30">
        <f t="shared" si="40"/>
        <v>3241.4</v>
      </c>
      <c r="I43" s="30">
        <v>0</v>
      </c>
      <c r="J43" s="30">
        <v>3241.4</v>
      </c>
      <c r="K43" s="30">
        <f t="shared" si="41"/>
        <v>3241.3</v>
      </c>
      <c r="L43" s="30">
        <v>0</v>
      </c>
      <c r="M43" s="30">
        <v>3241.3</v>
      </c>
      <c r="N43" s="30">
        <f t="shared" si="42"/>
        <v>3241.3</v>
      </c>
      <c r="O43" s="30">
        <v>0</v>
      </c>
      <c r="P43" s="30">
        <f t="shared" si="43"/>
        <v>3241.3</v>
      </c>
      <c r="Q43" s="40">
        <f t="shared" ref="Q43:Q46" si="44">K43/H43</f>
        <v>0.99996914913309065</v>
      </c>
      <c r="R43" s="40">
        <f t="shared" ref="R43:R46" si="45">N43/H43</f>
        <v>0.99996914913309065</v>
      </c>
    </row>
    <row r="44" spans="1:18" s="10" customFormat="1" ht="40.5" customHeight="1" x14ac:dyDescent="0.25">
      <c r="A44" s="51" t="s">
        <v>84</v>
      </c>
      <c r="B44" s="56" t="s">
        <v>119</v>
      </c>
      <c r="C44" s="27" t="s">
        <v>11</v>
      </c>
      <c r="D44" s="27" t="s">
        <v>9</v>
      </c>
      <c r="E44" s="30">
        <f t="shared" si="39"/>
        <v>1429.7</v>
      </c>
      <c r="F44" s="28">
        <v>0</v>
      </c>
      <c r="G44" s="67">
        <v>1429.7</v>
      </c>
      <c r="H44" s="30">
        <f t="shared" si="40"/>
        <v>1429.7</v>
      </c>
      <c r="I44" s="30">
        <v>0</v>
      </c>
      <c r="J44" s="30">
        <v>1429.7</v>
      </c>
      <c r="K44" s="30">
        <f t="shared" si="41"/>
        <v>1429.7</v>
      </c>
      <c r="L44" s="30">
        <v>0</v>
      </c>
      <c r="M44" s="30">
        <v>1429.7</v>
      </c>
      <c r="N44" s="30">
        <f t="shared" si="42"/>
        <v>1429.7</v>
      </c>
      <c r="O44" s="30">
        <v>0</v>
      </c>
      <c r="P44" s="30">
        <f t="shared" si="43"/>
        <v>1429.7</v>
      </c>
      <c r="Q44" s="40">
        <f t="shared" si="44"/>
        <v>1</v>
      </c>
      <c r="R44" s="40">
        <f t="shared" si="45"/>
        <v>1</v>
      </c>
    </row>
    <row r="45" spans="1:18" s="10" customFormat="1" ht="40.5" customHeight="1" x14ac:dyDescent="0.25">
      <c r="A45" s="51" t="s">
        <v>85</v>
      </c>
      <c r="B45" s="56" t="s">
        <v>109</v>
      </c>
      <c r="C45" s="27" t="s">
        <v>11</v>
      </c>
      <c r="D45" s="27" t="s">
        <v>9</v>
      </c>
      <c r="E45" s="30">
        <f t="shared" si="39"/>
        <v>647.29999999999995</v>
      </c>
      <c r="F45" s="28">
        <v>0</v>
      </c>
      <c r="G45" s="67">
        <v>647.29999999999995</v>
      </c>
      <c r="H45" s="30">
        <f t="shared" si="40"/>
        <v>0</v>
      </c>
      <c r="I45" s="30">
        <v>0</v>
      </c>
      <c r="J45" s="30">
        <v>0</v>
      </c>
      <c r="K45" s="30">
        <f t="shared" si="41"/>
        <v>0</v>
      </c>
      <c r="L45" s="30">
        <v>0</v>
      </c>
      <c r="M45" s="30">
        <v>0</v>
      </c>
      <c r="N45" s="30">
        <f t="shared" si="42"/>
        <v>0</v>
      </c>
      <c r="O45" s="30">
        <v>0</v>
      </c>
      <c r="P45" s="30">
        <f t="shared" si="43"/>
        <v>0</v>
      </c>
      <c r="Q45" s="40">
        <v>0</v>
      </c>
      <c r="R45" s="40">
        <v>0</v>
      </c>
    </row>
    <row r="46" spans="1:18" s="10" customFormat="1" ht="40.5" customHeight="1" x14ac:dyDescent="0.25">
      <c r="A46" s="51" t="s">
        <v>86</v>
      </c>
      <c r="B46" s="56" t="s">
        <v>117</v>
      </c>
      <c r="C46" s="27" t="s">
        <v>11</v>
      </c>
      <c r="D46" s="27" t="s">
        <v>9</v>
      </c>
      <c r="E46" s="30">
        <f t="shared" si="39"/>
        <v>1225.2</v>
      </c>
      <c r="F46" s="28">
        <v>0</v>
      </c>
      <c r="G46" s="67">
        <v>1225.2</v>
      </c>
      <c r="H46" s="30">
        <f t="shared" si="40"/>
        <v>595</v>
      </c>
      <c r="I46" s="30">
        <v>0</v>
      </c>
      <c r="J46" s="30">
        <v>595</v>
      </c>
      <c r="K46" s="30">
        <f t="shared" si="41"/>
        <v>595</v>
      </c>
      <c r="L46" s="30">
        <v>0</v>
      </c>
      <c r="M46" s="30">
        <v>595</v>
      </c>
      <c r="N46" s="30">
        <f t="shared" si="42"/>
        <v>595</v>
      </c>
      <c r="O46" s="30">
        <v>0</v>
      </c>
      <c r="P46" s="30">
        <f t="shared" si="43"/>
        <v>595</v>
      </c>
      <c r="Q46" s="40">
        <f t="shared" si="44"/>
        <v>1</v>
      </c>
      <c r="R46" s="40">
        <f t="shared" si="45"/>
        <v>1</v>
      </c>
    </row>
    <row r="47" spans="1:18" s="10" customFormat="1" ht="40.5" customHeight="1" x14ac:dyDescent="0.25">
      <c r="A47" s="51" t="s">
        <v>87</v>
      </c>
      <c r="B47" s="56" t="s">
        <v>110</v>
      </c>
      <c r="C47" s="27" t="s">
        <v>11</v>
      </c>
      <c r="D47" s="27" t="s">
        <v>9</v>
      </c>
      <c r="E47" s="30">
        <f t="shared" si="39"/>
        <v>1566.1</v>
      </c>
      <c r="F47" s="28">
        <v>0</v>
      </c>
      <c r="G47" s="67">
        <v>1566.1</v>
      </c>
      <c r="H47" s="30">
        <f t="shared" si="40"/>
        <v>28.5</v>
      </c>
      <c r="I47" s="30">
        <v>0</v>
      </c>
      <c r="J47" s="30">
        <v>28.5</v>
      </c>
      <c r="K47" s="30">
        <f t="shared" si="41"/>
        <v>28.4</v>
      </c>
      <c r="L47" s="30">
        <v>0</v>
      </c>
      <c r="M47" s="30">
        <v>28.4</v>
      </c>
      <c r="N47" s="30">
        <f t="shared" si="42"/>
        <v>28.4</v>
      </c>
      <c r="O47" s="30">
        <v>0</v>
      </c>
      <c r="P47" s="30">
        <f t="shared" si="43"/>
        <v>28.4</v>
      </c>
      <c r="Q47" s="40">
        <f t="shared" ref="Q47:Q48" si="46">K47/H47</f>
        <v>0.99649122807017543</v>
      </c>
      <c r="R47" s="40">
        <f t="shared" ref="R47:R48" si="47">N47/H47</f>
        <v>0.99649122807017543</v>
      </c>
    </row>
    <row r="48" spans="1:18" s="10" customFormat="1" ht="40.5" customHeight="1" x14ac:dyDescent="0.25">
      <c r="A48" s="51" t="s">
        <v>88</v>
      </c>
      <c r="B48" s="56" t="s">
        <v>111</v>
      </c>
      <c r="C48" s="27" t="s">
        <v>11</v>
      </c>
      <c r="D48" s="27" t="s">
        <v>9</v>
      </c>
      <c r="E48" s="30">
        <f t="shared" si="39"/>
        <v>733.7</v>
      </c>
      <c r="F48" s="28">
        <v>0</v>
      </c>
      <c r="G48" s="67">
        <v>733.7</v>
      </c>
      <c r="H48" s="30">
        <f t="shared" si="40"/>
        <v>317</v>
      </c>
      <c r="I48" s="30">
        <v>0</v>
      </c>
      <c r="J48" s="30">
        <v>317</v>
      </c>
      <c r="K48" s="30">
        <f t="shared" si="41"/>
        <v>316.7</v>
      </c>
      <c r="L48" s="30">
        <v>0</v>
      </c>
      <c r="M48" s="30">
        <v>316.7</v>
      </c>
      <c r="N48" s="30">
        <f t="shared" si="42"/>
        <v>316.7</v>
      </c>
      <c r="O48" s="30">
        <v>0</v>
      </c>
      <c r="P48" s="30">
        <f t="shared" si="43"/>
        <v>316.7</v>
      </c>
      <c r="Q48" s="40">
        <f t="shared" si="46"/>
        <v>0.99905362776025231</v>
      </c>
      <c r="R48" s="40">
        <f t="shared" si="47"/>
        <v>0.99905362776025231</v>
      </c>
    </row>
    <row r="49" spans="1:18" s="10" customFormat="1" ht="40.5" customHeight="1" x14ac:dyDescent="0.25">
      <c r="A49" s="51" t="s">
        <v>89</v>
      </c>
      <c r="B49" s="56" t="s">
        <v>112</v>
      </c>
      <c r="C49" s="27" t="s">
        <v>11</v>
      </c>
      <c r="D49" s="27" t="s">
        <v>9</v>
      </c>
      <c r="E49" s="30">
        <f t="shared" si="39"/>
        <v>635.4</v>
      </c>
      <c r="F49" s="28">
        <v>0</v>
      </c>
      <c r="G49" s="67">
        <v>635.4</v>
      </c>
      <c r="H49" s="30">
        <f t="shared" si="40"/>
        <v>0</v>
      </c>
      <c r="I49" s="30">
        <v>0</v>
      </c>
      <c r="J49" s="30">
        <v>0</v>
      </c>
      <c r="K49" s="30">
        <f t="shared" si="41"/>
        <v>0</v>
      </c>
      <c r="L49" s="30">
        <v>0</v>
      </c>
      <c r="M49" s="30">
        <v>0</v>
      </c>
      <c r="N49" s="30">
        <f t="shared" si="42"/>
        <v>0</v>
      </c>
      <c r="O49" s="30">
        <v>0</v>
      </c>
      <c r="P49" s="30">
        <f t="shared" si="43"/>
        <v>0</v>
      </c>
      <c r="Q49" s="40">
        <v>0</v>
      </c>
      <c r="R49" s="40">
        <v>0</v>
      </c>
    </row>
    <row r="50" spans="1:18" s="10" customFormat="1" ht="40.5" customHeight="1" x14ac:dyDescent="0.25">
      <c r="A50" s="51" t="s">
        <v>90</v>
      </c>
      <c r="B50" s="56" t="s">
        <v>114</v>
      </c>
      <c r="C50" s="27" t="s">
        <v>11</v>
      </c>
      <c r="D50" s="27" t="s">
        <v>9</v>
      </c>
      <c r="E50" s="30">
        <f t="shared" si="39"/>
        <v>637.70000000000005</v>
      </c>
      <c r="F50" s="28">
        <v>0</v>
      </c>
      <c r="G50" s="67">
        <v>637.70000000000005</v>
      </c>
      <c r="H50" s="30">
        <f t="shared" si="40"/>
        <v>318.8</v>
      </c>
      <c r="I50" s="30">
        <v>0</v>
      </c>
      <c r="J50" s="30">
        <v>318.8</v>
      </c>
      <c r="K50" s="30">
        <f t="shared" si="41"/>
        <v>0</v>
      </c>
      <c r="L50" s="30">
        <v>0</v>
      </c>
      <c r="M50" s="30">
        <v>0</v>
      </c>
      <c r="N50" s="30">
        <f t="shared" si="42"/>
        <v>0</v>
      </c>
      <c r="O50" s="30">
        <v>0</v>
      </c>
      <c r="P50" s="30">
        <f t="shared" si="43"/>
        <v>0</v>
      </c>
      <c r="Q50" s="40">
        <v>0</v>
      </c>
      <c r="R50" s="40">
        <v>0</v>
      </c>
    </row>
    <row r="51" spans="1:18" s="10" customFormat="1" ht="31.5" customHeight="1" x14ac:dyDescent="0.25">
      <c r="A51" s="48" t="s">
        <v>55</v>
      </c>
      <c r="B51" s="78" t="s">
        <v>61</v>
      </c>
      <c r="C51" s="78"/>
      <c r="D51" s="78"/>
      <c r="E51" s="32">
        <f>SUM(E52:E54)</f>
        <v>21756.300000000003</v>
      </c>
      <c r="F51" s="32">
        <f t="shared" ref="F51:P51" si="48">SUM(F52:F54)</f>
        <v>0</v>
      </c>
      <c r="G51" s="32">
        <f t="shared" si="48"/>
        <v>21756.300000000003</v>
      </c>
      <c r="H51" s="32">
        <f t="shared" si="48"/>
        <v>0</v>
      </c>
      <c r="I51" s="32">
        <f t="shared" si="48"/>
        <v>0</v>
      </c>
      <c r="J51" s="32">
        <f t="shared" si="48"/>
        <v>0</v>
      </c>
      <c r="K51" s="32">
        <f t="shared" si="48"/>
        <v>0</v>
      </c>
      <c r="L51" s="32">
        <f t="shared" si="48"/>
        <v>0</v>
      </c>
      <c r="M51" s="32">
        <f t="shared" si="48"/>
        <v>0</v>
      </c>
      <c r="N51" s="32">
        <f t="shared" si="48"/>
        <v>0</v>
      </c>
      <c r="O51" s="32">
        <f t="shared" si="48"/>
        <v>0</v>
      </c>
      <c r="P51" s="32">
        <f t="shared" si="48"/>
        <v>0</v>
      </c>
      <c r="Q51" s="41">
        <v>0</v>
      </c>
      <c r="R51" s="41">
        <v>0</v>
      </c>
    </row>
    <row r="52" spans="1:18" s="10" customFormat="1" ht="47.25" x14ac:dyDescent="0.25">
      <c r="A52" s="48" t="s">
        <v>56</v>
      </c>
      <c r="B52" s="59" t="s">
        <v>124</v>
      </c>
      <c r="C52" s="27" t="s">
        <v>11</v>
      </c>
      <c r="D52" s="27" t="s">
        <v>9</v>
      </c>
      <c r="E52" s="30">
        <f>F52+G52</f>
        <v>1850</v>
      </c>
      <c r="F52" s="28">
        <v>0</v>
      </c>
      <c r="G52" s="70">
        <v>1850</v>
      </c>
      <c r="H52" s="30">
        <f>J52</f>
        <v>0</v>
      </c>
      <c r="I52" s="28">
        <v>0</v>
      </c>
      <c r="J52" s="43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31">
        <v>0</v>
      </c>
      <c r="R52" s="31">
        <v>0</v>
      </c>
    </row>
    <row r="53" spans="1:18" s="10" customFormat="1" ht="63" x14ac:dyDescent="0.25">
      <c r="A53" s="48" t="s">
        <v>122</v>
      </c>
      <c r="B53" s="59" t="s">
        <v>125</v>
      </c>
      <c r="C53" s="27" t="s">
        <v>11</v>
      </c>
      <c r="D53" s="27" t="s">
        <v>9</v>
      </c>
      <c r="E53" s="30">
        <f>F53+G53</f>
        <v>9927.6</v>
      </c>
      <c r="F53" s="28">
        <v>0</v>
      </c>
      <c r="G53" s="70">
        <v>9927.6</v>
      </c>
      <c r="H53" s="30">
        <f>J53</f>
        <v>0</v>
      </c>
      <c r="I53" s="28">
        <v>0</v>
      </c>
      <c r="J53" s="43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31">
        <v>0</v>
      </c>
      <c r="R53" s="31">
        <v>0</v>
      </c>
    </row>
    <row r="54" spans="1:18" s="10" customFormat="1" ht="47.25" x14ac:dyDescent="0.25">
      <c r="A54" s="48" t="s">
        <v>123</v>
      </c>
      <c r="B54" s="59" t="s">
        <v>126</v>
      </c>
      <c r="C54" s="27" t="s">
        <v>11</v>
      </c>
      <c r="D54" s="27" t="s">
        <v>9</v>
      </c>
      <c r="E54" s="30">
        <f>F54+G54</f>
        <v>9978.7000000000007</v>
      </c>
      <c r="F54" s="28">
        <v>0</v>
      </c>
      <c r="G54" s="70">
        <v>9978.7000000000007</v>
      </c>
      <c r="H54" s="30">
        <f>J54</f>
        <v>0</v>
      </c>
      <c r="I54" s="28">
        <v>0</v>
      </c>
      <c r="J54" s="43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31">
        <v>0</v>
      </c>
      <c r="R54" s="31">
        <v>0</v>
      </c>
    </row>
    <row r="55" spans="1:18" s="10" customFormat="1" ht="30.75" customHeight="1" x14ac:dyDescent="0.25">
      <c r="A55" s="48" t="s">
        <v>91</v>
      </c>
      <c r="B55" s="73" t="s">
        <v>62</v>
      </c>
      <c r="C55" s="73"/>
      <c r="D55" s="73"/>
      <c r="E55" s="32">
        <f>E56</f>
        <v>9242.9</v>
      </c>
      <c r="F55" s="32">
        <f t="shared" ref="F55:P55" si="49">F56</f>
        <v>0</v>
      </c>
      <c r="G55" s="32">
        <f t="shared" si="49"/>
        <v>9242.9</v>
      </c>
      <c r="H55" s="32">
        <f t="shared" si="49"/>
        <v>1885.9</v>
      </c>
      <c r="I55" s="32">
        <f t="shared" si="49"/>
        <v>0</v>
      </c>
      <c r="J55" s="32">
        <f t="shared" si="49"/>
        <v>1885.9</v>
      </c>
      <c r="K55" s="32">
        <f t="shared" si="49"/>
        <v>1885.8</v>
      </c>
      <c r="L55" s="32">
        <f t="shared" si="49"/>
        <v>0</v>
      </c>
      <c r="M55" s="32">
        <f t="shared" si="49"/>
        <v>1885.8</v>
      </c>
      <c r="N55" s="32">
        <f t="shared" si="49"/>
        <v>1885.8</v>
      </c>
      <c r="O55" s="32">
        <f t="shared" si="49"/>
        <v>0</v>
      </c>
      <c r="P55" s="32">
        <f t="shared" si="49"/>
        <v>1885.8</v>
      </c>
      <c r="Q55" s="41">
        <f>K55/H55</f>
        <v>0.99994697491913664</v>
      </c>
      <c r="R55" s="41">
        <f>N55/H55</f>
        <v>0.99994697491913664</v>
      </c>
    </row>
    <row r="56" spans="1:18" s="10" customFormat="1" ht="82.5" x14ac:dyDescent="0.25">
      <c r="A56" s="48" t="s">
        <v>92</v>
      </c>
      <c r="B56" s="42" t="s">
        <v>33</v>
      </c>
      <c r="C56" s="27" t="s">
        <v>34</v>
      </c>
      <c r="D56" s="27" t="s">
        <v>34</v>
      </c>
      <c r="E56" s="30">
        <f t="shared" ref="E56" si="50">F56+G56</f>
        <v>9242.9</v>
      </c>
      <c r="F56" s="28">
        <v>0</v>
      </c>
      <c r="G56" s="30">
        <v>9242.9</v>
      </c>
      <c r="H56" s="30">
        <f>I56+J56</f>
        <v>1885.9</v>
      </c>
      <c r="I56" s="28">
        <v>0</v>
      </c>
      <c r="J56" s="43">
        <v>1885.9</v>
      </c>
      <c r="K56" s="28">
        <f>L56+M56</f>
        <v>1885.8</v>
      </c>
      <c r="L56" s="28">
        <v>0</v>
      </c>
      <c r="M56" s="28">
        <v>1885.8</v>
      </c>
      <c r="N56" s="28">
        <f>O56+P56</f>
        <v>1885.8</v>
      </c>
      <c r="O56" s="28">
        <v>0</v>
      </c>
      <c r="P56" s="28">
        <f>M56</f>
        <v>1885.8</v>
      </c>
      <c r="Q56" s="31">
        <f>K56/H56</f>
        <v>0.99994697491913664</v>
      </c>
      <c r="R56" s="31">
        <f>N56/H56</f>
        <v>0.99994697491913664</v>
      </c>
    </row>
    <row r="57" spans="1:18" s="10" customFormat="1" ht="26.25" customHeight="1" x14ac:dyDescent="0.25">
      <c r="A57" s="48" t="s">
        <v>93</v>
      </c>
      <c r="B57" s="73" t="s">
        <v>63</v>
      </c>
      <c r="C57" s="73"/>
      <c r="D57" s="73"/>
      <c r="E57" s="32">
        <f t="shared" ref="E57:P57" si="51">SUM(E58:E59)</f>
        <v>6087.7000000000007</v>
      </c>
      <c r="F57" s="32">
        <f t="shared" si="51"/>
        <v>0</v>
      </c>
      <c r="G57" s="32">
        <f t="shared" si="51"/>
        <v>6087.7000000000007</v>
      </c>
      <c r="H57" s="32">
        <f t="shared" si="51"/>
        <v>179.6</v>
      </c>
      <c r="I57" s="32">
        <f t="shared" si="51"/>
        <v>359.2</v>
      </c>
      <c r="J57" s="32">
        <f t="shared" si="51"/>
        <v>179.6</v>
      </c>
      <c r="K57" s="32">
        <f t="shared" si="51"/>
        <v>179.6</v>
      </c>
      <c r="L57" s="32">
        <f t="shared" si="51"/>
        <v>0</v>
      </c>
      <c r="M57" s="32">
        <f t="shared" si="51"/>
        <v>179.6</v>
      </c>
      <c r="N57" s="32">
        <f t="shared" si="51"/>
        <v>179.6</v>
      </c>
      <c r="O57" s="32">
        <f t="shared" si="51"/>
        <v>0</v>
      </c>
      <c r="P57" s="32">
        <f t="shared" si="51"/>
        <v>179.6</v>
      </c>
      <c r="Q57" s="41">
        <v>0</v>
      </c>
      <c r="R57" s="41">
        <v>0</v>
      </c>
    </row>
    <row r="58" spans="1:18" s="10" customFormat="1" ht="63" x14ac:dyDescent="0.25">
      <c r="A58" s="48" t="s">
        <v>94</v>
      </c>
      <c r="B58" s="59" t="s">
        <v>127</v>
      </c>
      <c r="C58" s="27" t="s">
        <v>11</v>
      </c>
      <c r="D58" s="60" t="s">
        <v>9</v>
      </c>
      <c r="E58" s="30">
        <f>SUM(F58:G58)</f>
        <v>5489.1</v>
      </c>
      <c r="F58" s="28">
        <v>0</v>
      </c>
      <c r="G58" s="70">
        <v>5489.1</v>
      </c>
      <c r="H58" s="30">
        <f t="shared" ref="H58" si="52">I58+J58</f>
        <v>0</v>
      </c>
      <c r="I58" s="30">
        <v>0</v>
      </c>
      <c r="J58" s="30">
        <v>0</v>
      </c>
      <c r="K58" s="30">
        <f t="shared" ref="K58" si="53">L58+M58</f>
        <v>0</v>
      </c>
      <c r="L58" s="30">
        <v>0</v>
      </c>
      <c r="M58" s="30">
        <v>0</v>
      </c>
      <c r="N58" s="30">
        <f t="shared" ref="N58" si="54">O58+P58</f>
        <v>0</v>
      </c>
      <c r="O58" s="30">
        <v>0</v>
      </c>
      <c r="P58" s="30">
        <f>M58</f>
        <v>0</v>
      </c>
      <c r="Q58" s="31">
        <v>0</v>
      </c>
      <c r="R58" s="31">
        <v>0</v>
      </c>
    </row>
    <row r="59" spans="1:18" s="10" customFormat="1" ht="63" x14ac:dyDescent="0.25">
      <c r="A59" s="48" t="s">
        <v>95</v>
      </c>
      <c r="B59" s="59" t="s">
        <v>128</v>
      </c>
      <c r="C59" s="27" t="s">
        <v>11</v>
      </c>
      <c r="D59" s="60" t="s">
        <v>9</v>
      </c>
      <c r="E59" s="30">
        <f t="shared" ref="E59" si="55">SUM(F59:G59)</f>
        <v>598.6</v>
      </c>
      <c r="F59" s="28">
        <v>0</v>
      </c>
      <c r="G59" s="70">
        <v>598.6</v>
      </c>
      <c r="H59" s="30">
        <f>J59</f>
        <v>179.6</v>
      </c>
      <c r="I59" s="30">
        <f t="shared" ref="I59" si="56">J59+K59</f>
        <v>359.2</v>
      </c>
      <c r="J59" s="43">
        <v>179.6</v>
      </c>
      <c r="K59" s="28">
        <f>L59+M59</f>
        <v>179.6</v>
      </c>
      <c r="L59" s="28">
        <v>0</v>
      </c>
      <c r="M59" s="28">
        <v>179.6</v>
      </c>
      <c r="N59" s="28">
        <f>O59+P59</f>
        <v>179.6</v>
      </c>
      <c r="O59" s="28">
        <v>0</v>
      </c>
      <c r="P59" s="28">
        <f>M59</f>
        <v>179.6</v>
      </c>
      <c r="Q59" s="31">
        <f>K59/H59</f>
        <v>1</v>
      </c>
      <c r="R59" s="31">
        <f>N59/H59</f>
        <v>1</v>
      </c>
    </row>
    <row r="60" spans="1:18" s="10" customFormat="1" ht="21.75" customHeight="1" x14ac:dyDescent="0.25">
      <c r="A60" s="48" t="s">
        <v>96</v>
      </c>
      <c r="B60" s="73" t="s">
        <v>64</v>
      </c>
      <c r="C60" s="73"/>
      <c r="D60" s="73"/>
      <c r="E60" s="32">
        <f>SUM(E61:E62)</f>
        <v>24240</v>
      </c>
      <c r="F60" s="32">
        <f t="shared" ref="F60:P60" si="57">SUM(F61:F62)</f>
        <v>0</v>
      </c>
      <c r="G60" s="32">
        <f t="shared" si="57"/>
        <v>24240</v>
      </c>
      <c r="H60" s="32">
        <f t="shared" si="57"/>
        <v>1600</v>
      </c>
      <c r="I60" s="32">
        <f t="shared" si="57"/>
        <v>0</v>
      </c>
      <c r="J60" s="32">
        <f t="shared" si="57"/>
        <v>1600</v>
      </c>
      <c r="K60" s="32">
        <f t="shared" si="57"/>
        <v>1600</v>
      </c>
      <c r="L60" s="32">
        <f t="shared" si="57"/>
        <v>0</v>
      </c>
      <c r="M60" s="32">
        <f t="shared" si="57"/>
        <v>1600</v>
      </c>
      <c r="N60" s="32">
        <f t="shared" si="57"/>
        <v>1600</v>
      </c>
      <c r="O60" s="32">
        <f t="shared" si="57"/>
        <v>0</v>
      </c>
      <c r="P60" s="32">
        <f t="shared" si="57"/>
        <v>1600</v>
      </c>
      <c r="Q60" s="41">
        <f>K60/H60</f>
        <v>1</v>
      </c>
      <c r="R60" s="41">
        <f>N60/H60</f>
        <v>1</v>
      </c>
    </row>
    <row r="61" spans="1:18" s="10" customFormat="1" ht="47.25" customHeight="1" x14ac:dyDescent="0.25">
      <c r="A61" s="48" t="s">
        <v>97</v>
      </c>
      <c r="B61" s="59" t="s">
        <v>129</v>
      </c>
      <c r="C61" s="60" t="s">
        <v>11</v>
      </c>
      <c r="D61" s="60" t="s">
        <v>1</v>
      </c>
      <c r="E61" s="30">
        <f t="shared" ref="E61:E64" si="58">F61+G61</f>
        <v>22640</v>
      </c>
      <c r="F61" s="28">
        <v>0</v>
      </c>
      <c r="G61" s="70">
        <v>22640</v>
      </c>
      <c r="H61" s="30">
        <f t="shared" ref="H61:H64" si="59">I61+J61</f>
        <v>0</v>
      </c>
      <c r="I61" s="30">
        <v>0</v>
      </c>
      <c r="J61" s="43">
        <v>0</v>
      </c>
      <c r="K61" s="30">
        <v>0</v>
      </c>
      <c r="L61" s="43">
        <v>0</v>
      </c>
      <c r="M61" s="44">
        <v>0</v>
      </c>
      <c r="N61" s="30">
        <f t="shared" ref="N61:N64" si="60">O61+P61</f>
        <v>0</v>
      </c>
      <c r="O61" s="43">
        <v>0</v>
      </c>
      <c r="P61" s="44">
        <f t="shared" ref="P61:P64" si="61">M61</f>
        <v>0</v>
      </c>
      <c r="Q61" s="31">
        <v>0</v>
      </c>
      <c r="R61" s="31">
        <v>0</v>
      </c>
    </row>
    <row r="62" spans="1:18" s="10" customFormat="1" ht="47.25" customHeight="1" x14ac:dyDescent="0.25">
      <c r="A62" s="48" t="s">
        <v>131</v>
      </c>
      <c r="B62" s="59" t="s">
        <v>130</v>
      </c>
      <c r="C62" s="60" t="s">
        <v>11</v>
      </c>
      <c r="D62" s="60" t="s">
        <v>1</v>
      </c>
      <c r="E62" s="30">
        <f t="shared" ref="E62" si="62">F62+G62</f>
        <v>1600</v>
      </c>
      <c r="F62" s="28">
        <v>0</v>
      </c>
      <c r="G62" s="70">
        <v>1600</v>
      </c>
      <c r="H62" s="30">
        <f t="shared" ref="H62" si="63">I62+J62</f>
        <v>1600</v>
      </c>
      <c r="I62" s="30">
        <v>0</v>
      </c>
      <c r="J62" s="43">
        <v>1600</v>
      </c>
      <c r="K62" s="30">
        <f>M62</f>
        <v>1600</v>
      </c>
      <c r="L62" s="43">
        <v>0</v>
      </c>
      <c r="M62" s="44">
        <v>1600</v>
      </c>
      <c r="N62" s="30">
        <f t="shared" ref="N62" si="64">O62+P62</f>
        <v>1600</v>
      </c>
      <c r="O62" s="43">
        <v>0</v>
      </c>
      <c r="P62" s="44">
        <f t="shared" ref="P62" si="65">M62</f>
        <v>1600</v>
      </c>
      <c r="Q62" s="31">
        <f>K62/H62</f>
        <v>1</v>
      </c>
      <c r="R62" s="31">
        <f>N62/H62</f>
        <v>1</v>
      </c>
    </row>
    <row r="63" spans="1:18" s="10" customFormat="1" ht="26.25" customHeight="1" x14ac:dyDescent="0.25">
      <c r="A63" s="48" t="s">
        <v>98</v>
      </c>
      <c r="B63" s="73" t="s">
        <v>65</v>
      </c>
      <c r="C63" s="73"/>
      <c r="D63" s="73"/>
      <c r="E63" s="32">
        <f>E64</f>
        <v>176.2</v>
      </c>
      <c r="F63" s="32">
        <f t="shared" ref="F63:P63" si="66">F64</f>
        <v>0</v>
      </c>
      <c r="G63" s="32">
        <f t="shared" si="66"/>
        <v>176.2</v>
      </c>
      <c r="H63" s="32">
        <f t="shared" si="66"/>
        <v>0</v>
      </c>
      <c r="I63" s="32">
        <f t="shared" si="66"/>
        <v>0</v>
      </c>
      <c r="J63" s="32">
        <f t="shared" si="66"/>
        <v>0</v>
      </c>
      <c r="K63" s="32">
        <f t="shared" si="66"/>
        <v>0</v>
      </c>
      <c r="L63" s="32">
        <f t="shared" si="66"/>
        <v>0</v>
      </c>
      <c r="M63" s="32">
        <f t="shared" si="66"/>
        <v>0</v>
      </c>
      <c r="N63" s="32">
        <f t="shared" si="66"/>
        <v>0</v>
      </c>
      <c r="O63" s="32">
        <f t="shared" si="66"/>
        <v>0</v>
      </c>
      <c r="P63" s="32">
        <f t="shared" si="66"/>
        <v>0</v>
      </c>
      <c r="Q63" s="41">
        <v>0</v>
      </c>
      <c r="R63" s="41">
        <v>0</v>
      </c>
    </row>
    <row r="64" spans="1:18" s="10" customFormat="1" ht="66" x14ac:dyDescent="0.25">
      <c r="A64" s="48" t="s">
        <v>99</v>
      </c>
      <c r="B64" s="42" t="s">
        <v>132</v>
      </c>
      <c r="C64" s="27" t="s">
        <v>11</v>
      </c>
      <c r="D64" s="27" t="s">
        <v>9</v>
      </c>
      <c r="E64" s="30">
        <f t="shared" si="58"/>
        <v>176.2</v>
      </c>
      <c r="F64" s="28">
        <v>0</v>
      </c>
      <c r="G64" s="30">
        <v>176.2</v>
      </c>
      <c r="H64" s="30">
        <f t="shared" si="59"/>
        <v>0</v>
      </c>
      <c r="I64" s="30">
        <v>0</v>
      </c>
      <c r="J64" s="43">
        <v>0</v>
      </c>
      <c r="K64" s="30">
        <f t="shared" ref="K64" si="67">L64+M64</f>
        <v>0</v>
      </c>
      <c r="L64" s="43">
        <v>0</v>
      </c>
      <c r="M64" s="44">
        <v>0</v>
      </c>
      <c r="N64" s="30">
        <f t="shared" si="60"/>
        <v>0</v>
      </c>
      <c r="O64" s="43">
        <v>0</v>
      </c>
      <c r="P64" s="44">
        <f t="shared" si="61"/>
        <v>0</v>
      </c>
      <c r="Q64" s="29">
        <v>0</v>
      </c>
      <c r="R64" s="29">
        <v>0</v>
      </c>
    </row>
    <row r="65" spans="1:18" s="10" customFormat="1" ht="16.5" hidden="1" customHeight="1" x14ac:dyDescent="0.25">
      <c r="A65" s="48"/>
      <c r="B65" s="74" t="s">
        <v>35</v>
      </c>
      <c r="C65" s="74"/>
      <c r="D65" s="74"/>
      <c r="E65" s="32">
        <f>SUM(E66)</f>
        <v>0</v>
      </c>
      <c r="F65" s="28">
        <v>0</v>
      </c>
      <c r="G65" s="32">
        <v>0</v>
      </c>
      <c r="H65" s="30">
        <f t="shared" ref="H65:H66" si="68">I65+J65</f>
        <v>0</v>
      </c>
      <c r="I65" s="30">
        <f t="shared" ref="I65:I66" si="69">J65+K65</f>
        <v>0</v>
      </c>
      <c r="J65" s="30">
        <f t="shared" ref="J65:J66" si="70">K65+L65</f>
        <v>0</v>
      </c>
      <c r="K65" s="30">
        <f t="shared" ref="K65:K66" si="71">L65+M65</f>
        <v>0</v>
      </c>
      <c r="L65" s="30">
        <f t="shared" ref="L65:L66" si="72">M65+N65</f>
        <v>0</v>
      </c>
      <c r="M65" s="30">
        <f t="shared" ref="M65:M66" si="73">N65+O65</f>
        <v>0</v>
      </c>
      <c r="N65" s="30">
        <f t="shared" ref="N65:N66" si="74">O65+P65</f>
        <v>0</v>
      </c>
      <c r="O65" s="30">
        <f t="shared" ref="O65:O66" si="75">P65+Q65</f>
        <v>0</v>
      </c>
      <c r="P65" s="30">
        <f t="shared" ref="P65:P66" si="76">Q65+R65</f>
        <v>0</v>
      </c>
      <c r="Q65" s="34">
        <v>0</v>
      </c>
      <c r="R65" s="34">
        <v>0</v>
      </c>
    </row>
    <row r="66" spans="1:18" s="10" customFormat="1" ht="31.5" hidden="1" customHeight="1" x14ac:dyDescent="0.25">
      <c r="A66" s="52"/>
      <c r="B66" s="45" t="s">
        <v>36</v>
      </c>
      <c r="C66" s="27" t="s">
        <v>34</v>
      </c>
      <c r="D66" s="27" t="s">
        <v>1</v>
      </c>
      <c r="E66" s="30">
        <f>SUM(F66:I66)</f>
        <v>0</v>
      </c>
      <c r="F66" s="28">
        <v>0</v>
      </c>
      <c r="G66" s="30">
        <v>0</v>
      </c>
      <c r="H66" s="30">
        <f t="shared" si="68"/>
        <v>0</v>
      </c>
      <c r="I66" s="30">
        <f t="shared" si="69"/>
        <v>0</v>
      </c>
      <c r="J66" s="30">
        <f t="shared" si="70"/>
        <v>0</v>
      </c>
      <c r="K66" s="30">
        <f t="shared" si="71"/>
        <v>0</v>
      </c>
      <c r="L66" s="30">
        <f t="shared" si="72"/>
        <v>0</v>
      </c>
      <c r="M66" s="30">
        <f t="shared" si="73"/>
        <v>0</v>
      </c>
      <c r="N66" s="30">
        <f t="shared" si="74"/>
        <v>0</v>
      </c>
      <c r="O66" s="30">
        <f t="shared" si="75"/>
        <v>0</v>
      </c>
      <c r="P66" s="30">
        <f t="shared" si="76"/>
        <v>0</v>
      </c>
      <c r="Q66" s="34">
        <v>0</v>
      </c>
      <c r="R66" s="34">
        <v>0</v>
      </c>
    </row>
    <row r="67" spans="1:18" ht="16.5" x14ac:dyDescent="0.25">
      <c r="A67" s="53"/>
      <c r="B67" s="46" t="s">
        <v>32</v>
      </c>
      <c r="C67" s="46"/>
      <c r="D67" s="46"/>
      <c r="E67" s="47">
        <f>E6+E20+E25+E38+E55+E57+E60+E63</f>
        <v>82074.900000000009</v>
      </c>
      <c r="F67" s="47">
        <f t="shared" ref="F67:P67" si="77">F6+F20+F25+F38+F55+F57+F60+F63</f>
        <v>0</v>
      </c>
      <c r="G67" s="47">
        <f t="shared" si="77"/>
        <v>82074.900000000009</v>
      </c>
      <c r="H67" s="47">
        <f t="shared" si="77"/>
        <v>11307.7</v>
      </c>
      <c r="I67" s="47">
        <f t="shared" si="77"/>
        <v>393.09999999999997</v>
      </c>
      <c r="J67" s="47">
        <f t="shared" si="77"/>
        <v>11307.7</v>
      </c>
      <c r="K67" s="47">
        <f t="shared" si="77"/>
        <v>10917.699999999999</v>
      </c>
      <c r="L67" s="47">
        <f t="shared" si="77"/>
        <v>33.799999999999997</v>
      </c>
      <c r="M67" s="47">
        <f t="shared" si="77"/>
        <v>10917.699999999999</v>
      </c>
      <c r="N67" s="47">
        <f t="shared" si="77"/>
        <v>10917.699999999999</v>
      </c>
      <c r="O67" s="47">
        <f t="shared" si="77"/>
        <v>17.89411764705882</v>
      </c>
      <c r="P67" s="47">
        <f t="shared" si="77"/>
        <v>10917.699999999999</v>
      </c>
      <c r="Q67" s="33">
        <f>K67/H67</f>
        <v>0.96551022754406268</v>
      </c>
      <c r="R67" s="33">
        <f t="shared" ref="R67" si="78">N67/H67</f>
        <v>0.96551022754406268</v>
      </c>
    </row>
    <row r="69" spans="1:18" x14ac:dyDescent="0.25">
      <c r="E69" s="16"/>
    </row>
    <row r="70" spans="1:18" x14ac:dyDescent="0.25">
      <c r="E70" s="16">
        <f>68235.3-E67</f>
        <v>-13839.600000000006</v>
      </c>
    </row>
    <row r="93" ht="30.75" customHeight="1" x14ac:dyDescent="0.25"/>
    <row r="95" ht="18.75" customHeight="1" x14ac:dyDescent="0.25"/>
    <row r="96" ht="18.75" customHeight="1" x14ac:dyDescent="0.25"/>
    <row r="99" ht="18.75" customHeight="1" x14ac:dyDescent="0.25"/>
    <row r="101" ht="18.75" customHeight="1" x14ac:dyDescent="0.25"/>
    <row r="102" ht="18.75" customHeight="1" x14ac:dyDescent="0.25"/>
  </sheetData>
  <mergeCells count="23">
    <mergeCell ref="B51:D51"/>
    <mergeCell ref="B38:D38"/>
    <mergeCell ref="B6:D6"/>
    <mergeCell ref="B20:D20"/>
    <mergeCell ref="B39:D39"/>
    <mergeCell ref="B25:D25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5:D55"/>
    <mergeCell ref="B57:D57"/>
    <mergeCell ref="B60:D60"/>
    <mergeCell ref="B65:D65"/>
    <mergeCell ref="B63:D6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2"/>
  <sheetViews>
    <sheetView view="pageBreakPreview" zoomScale="90" zoomScaleNormal="100" zoomScaleSheetLayoutView="90" workbookViewId="0">
      <selection activeCell="B13" sqref="B13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54" customHeight="1" x14ac:dyDescent="0.25">
      <c r="A1" s="80" t="s">
        <v>100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5" ht="24" customHeight="1" x14ac:dyDescent="0.25">
      <c r="A2" s="80" t="s">
        <v>141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5" ht="24" customHeight="1" x14ac:dyDescent="0.25">
      <c r="A3" s="81" t="s">
        <v>13</v>
      </c>
      <c r="B3" s="81" t="s">
        <v>14</v>
      </c>
      <c r="C3" s="82" t="s">
        <v>15</v>
      </c>
      <c r="D3" s="83"/>
      <c r="E3" s="81" t="s">
        <v>16</v>
      </c>
      <c r="F3" s="81" t="s">
        <v>17</v>
      </c>
      <c r="G3" s="81" t="s">
        <v>18</v>
      </c>
      <c r="H3" s="81" t="s">
        <v>19</v>
      </c>
      <c r="I3" s="84" t="s">
        <v>28</v>
      </c>
      <c r="J3" s="84" t="s">
        <v>20</v>
      </c>
      <c r="K3" s="81" t="s">
        <v>21</v>
      </c>
      <c r="L3" s="81"/>
      <c r="M3" s="81"/>
    </row>
    <row r="4" spans="1:15" ht="15" customHeight="1" x14ac:dyDescent="0.25">
      <c r="A4" s="81"/>
      <c r="B4" s="81"/>
      <c r="C4" s="84" t="s">
        <v>22</v>
      </c>
      <c r="D4" s="84" t="s">
        <v>23</v>
      </c>
      <c r="E4" s="81"/>
      <c r="F4" s="81"/>
      <c r="G4" s="81"/>
      <c r="H4" s="81"/>
      <c r="I4" s="85"/>
      <c r="J4" s="85"/>
      <c r="K4" s="81" t="s">
        <v>24</v>
      </c>
      <c r="L4" s="84" t="s">
        <v>25</v>
      </c>
      <c r="M4" s="81" t="s">
        <v>26</v>
      </c>
    </row>
    <row r="5" spans="1:15" ht="31.5" customHeight="1" x14ac:dyDescent="0.25">
      <c r="A5" s="81"/>
      <c r="B5" s="81"/>
      <c r="C5" s="86"/>
      <c r="D5" s="86"/>
      <c r="E5" s="81"/>
      <c r="F5" s="81"/>
      <c r="G5" s="81"/>
      <c r="H5" s="81"/>
      <c r="I5" s="86"/>
      <c r="J5" s="86"/>
      <c r="K5" s="81"/>
      <c r="L5" s="86"/>
      <c r="M5" s="81"/>
    </row>
    <row r="6" spans="1:15" x14ac:dyDescent="0.25">
      <c r="A6" s="17">
        <v>1</v>
      </c>
      <c r="B6" s="17">
        <v>2</v>
      </c>
      <c r="C6" s="17">
        <f>B6+1</f>
        <v>3</v>
      </c>
      <c r="D6" s="17">
        <f t="shared" ref="D6:K6" si="0">C6+1</f>
        <v>4</v>
      </c>
      <c r="E6" s="17">
        <v>3</v>
      </c>
      <c r="F6" s="17">
        <f t="shared" si="0"/>
        <v>4</v>
      </c>
      <c r="G6" s="17">
        <f t="shared" si="0"/>
        <v>5</v>
      </c>
      <c r="H6" s="17">
        <f t="shared" si="0"/>
        <v>6</v>
      </c>
      <c r="I6" s="17">
        <f t="shared" si="0"/>
        <v>7</v>
      </c>
      <c r="J6" s="17">
        <f t="shared" si="0"/>
        <v>8</v>
      </c>
      <c r="K6" s="17">
        <f t="shared" si="0"/>
        <v>9</v>
      </c>
      <c r="L6" s="17">
        <v>10</v>
      </c>
      <c r="M6" s="17">
        <v>11</v>
      </c>
    </row>
    <row r="7" spans="1:15" s="8" customFormat="1" ht="78.75" customHeight="1" x14ac:dyDescent="0.25">
      <c r="A7" s="90">
        <v>1</v>
      </c>
      <c r="B7" s="90" t="s">
        <v>33</v>
      </c>
      <c r="C7" s="18"/>
      <c r="D7" s="18"/>
      <c r="E7" s="6" t="s">
        <v>67</v>
      </c>
      <c r="F7" s="22" t="s">
        <v>66</v>
      </c>
      <c r="G7" s="92" t="str">
        <f>'Подпрограмма 2'!D56</f>
        <v xml:space="preserve"> Администрация Заполярного района</v>
      </c>
      <c r="H7" s="12">
        <v>44712</v>
      </c>
      <c r="I7" s="25">
        <v>8020.5</v>
      </c>
      <c r="J7" s="24"/>
      <c r="K7" s="25">
        <f>1969.3+4031.1+M7</f>
        <v>7886.2</v>
      </c>
      <c r="L7" s="14"/>
      <c r="M7" s="15">
        <v>1885.8</v>
      </c>
      <c r="O7" s="26"/>
    </row>
    <row r="8" spans="1:15" s="8" customFormat="1" ht="43.5" customHeight="1" x14ac:dyDescent="0.25">
      <c r="A8" s="91"/>
      <c r="B8" s="91"/>
      <c r="C8" s="18"/>
      <c r="D8" s="18"/>
      <c r="E8" s="6" t="s">
        <v>142</v>
      </c>
      <c r="F8" s="22" t="s">
        <v>66</v>
      </c>
      <c r="G8" s="93"/>
      <c r="H8" s="71" t="s">
        <v>143</v>
      </c>
      <c r="I8" s="25">
        <v>10346.9</v>
      </c>
      <c r="J8" s="24"/>
      <c r="K8" s="25">
        <f>M8</f>
        <v>0</v>
      </c>
      <c r="L8" s="14"/>
      <c r="M8" s="15">
        <v>0</v>
      </c>
      <c r="O8" s="26"/>
    </row>
    <row r="9" spans="1:15" s="8" customFormat="1" ht="100.5" customHeight="1" x14ac:dyDescent="0.25">
      <c r="A9" s="72">
        <v>2</v>
      </c>
      <c r="B9" s="72" t="s">
        <v>128</v>
      </c>
      <c r="C9" s="18"/>
      <c r="D9" s="18"/>
      <c r="E9" s="5" t="s">
        <v>144</v>
      </c>
      <c r="F9" s="22" t="s">
        <v>145</v>
      </c>
      <c r="G9" s="23" t="str">
        <f>'Подпрограмма 2'!D59</f>
        <v>Администрация поселения НАО</v>
      </c>
      <c r="H9" s="71">
        <v>44926</v>
      </c>
      <c r="I9" s="25">
        <v>598.6</v>
      </c>
      <c r="J9" s="24"/>
      <c r="K9" s="25">
        <f>M9</f>
        <v>179.6</v>
      </c>
      <c r="L9" s="14"/>
      <c r="M9" s="15">
        <f>'Подпрограмма 2'!M59</f>
        <v>179.6</v>
      </c>
      <c r="O9" s="26"/>
    </row>
    <row r="10" spans="1:15" s="8" customFormat="1" ht="32.25" customHeight="1" x14ac:dyDescent="0.25">
      <c r="A10" s="35">
        <v>3</v>
      </c>
      <c r="B10" s="21" t="s">
        <v>129</v>
      </c>
      <c r="C10" s="7"/>
      <c r="D10" s="7"/>
      <c r="E10" s="61" t="s">
        <v>133</v>
      </c>
      <c r="F10" s="62" t="s">
        <v>134</v>
      </c>
      <c r="G10" s="6" t="s">
        <v>1</v>
      </c>
      <c r="H10" s="36">
        <v>44895</v>
      </c>
      <c r="I10" s="13">
        <f>22639990/1000</f>
        <v>22639.99</v>
      </c>
      <c r="J10" s="2"/>
      <c r="K10" s="25">
        <f>M10</f>
        <v>0</v>
      </c>
      <c r="L10" s="14"/>
      <c r="M10" s="15">
        <f>'Подпрограмма 2'!K61</f>
        <v>0</v>
      </c>
    </row>
    <row r="11" spans="1:15" s="8" customFormat="1" ht="49.5" customHeight="1" x14ac:dyDescent="0.25">
      <c r="A11" s="35">
        <v>4</v>
      </c>
      <c r="B11" s="21" t="s">
        <v>130</v>
      </c>
      <c r="C11" s="7"/>
      <c r="D11" s="7"/>
      <c r="E11" s="9" t="s">
        <v>135</v>
      </c>
      <c r="F11" s="63" t="s">
        <v>136</v>
      </c>
      <c r="G11" s="6" t="s">
        <v>1</v>
      </c>
      <c r="H11" s="36">
        <v>44681</v>
      </c>
      <c r="I11" s="13">
        <v>1600</v>
      </c>
      <c r="J11" s="2"/>
      <c r="K11" s="25">
        <f>M11</f>
        <v>1600</v>
      </c>
      <c r="L11" s="14"/>
      <c r="M11" s="15">
        <f>'Подпрограмма 2'!K62</f>
        <v>1600</v>
      </c>
    </row>
    <row r="12" spans="1:15" ht="15" customHeight="1" x14ac:dyDescent="0.25">
      <c r="A12" s="87" t="s">
        <v>27</v>
      </c>
      <c r="B12" s="88"/>
      <c r="C12" s="88"/>
      <c r="D12" s="88"/>
      <c r="E12" s="88"/>
      <c r="F12" s="88"/>
      <c r="G12" s="88"/>
      <c r="H12" s="88"/>
      <c r="I12" s="89"/>
      <c r="J12" s="4">
        <f>J7</f>
        <v>0</v>
      </c>
      <c r="K12" s="4">
        <f>SUM(K7:K11)</f>
        <v>9665.7999999999993</v>
      </c>
      <c r="L12" s="4">
        <f t="shared" ref="L12:M12" si="1">SUM(L7:L11)</f>
        <v>0</v>
      </c>
      <c r="M12" s="4">
        <f t="shared" si="1"/>
        <v>3665.4</v>
      </c>
    </row>
  </sheetData>
  <mergeCells count="21">
    <mergeCell ref="A12:I12"/>
    <mergeCell ref="J3:J5"/>
    <mergeCell ref="K3:M3"/>
    <mergeCell ref="C4:C5"/>
    <mergeCell ref="D4:D5"/>
    <mergeCell ref="K4:K5"/>
    <mergeCell ref="L4:L5"/>
    <mergeCell ref="M4:M5"/>
    <mergeCell ref="B7:B8"/>
    <mergeCell ref="A7:A8"/>
    <mergeCell ref="G7:G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2021-04-14T06:35:28Z</cp:lastPrinted>
  <dcterms:created xsi:type="dcterms:W3CDTF">2015-07-01T06:08:23Z</dcterms:created>
  <dcterms:modified xsi:type="dcterms:W3CDTF">2022-07-14T13:41:21Z</dcterms:modified>
</cp:coreProperties>
</file>