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2'!$A$1:$N$37</definedName>
    <definedName name="Z_676C7EBD_E16D_4DD0_B42E_F8075547C9A3_.wvu.PrintArea" localSheetId="1" hidden="1">'имущество 2'!$A$1:$N$37</definedName>
    <definedName name="Z_79A8BF50_58E9_46AC_AFD7_D75F740A8CFE_.wvu.PrintArea" localSheetId="1" hidden="1">'имущество 2'!$A$1:$N$37</definedName>
    <definedName name="Z_F75B3EC3_CC43_4B33_913D_5D7444E65C48_.wvu.PrintArea" localSheetId="1" hidden="1">'имущество 2'!$A$1:$N$37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имущество!$A$1:$N$45</definedName>
    <definedName name="_xlnm.Print_Area" localSheetId="1">'имущество 2'!$A$1:$M$37</definedName>
  </definedNames>
  <calcPr calcId="162913"/>
</workbook>
</file>

<file path=xl/calcChain.xml><?xml version="1.0" encoding="utf-8"?>
<calcChain xmlns="http://schemas.openxmlformats.org/spreadsheetml/2006/main">
  <c r="M36" i="22" l="1"/>
  <c r="K36" i="22" s="1"/>
  <c r="M35" i="22"/>
  <c r="K35" i="22" s="1"/>
  <c r="B36" i="22"/>
  <c r="B35" i="22"/>
  <c r="M33" i="22"/>
  <c r="K33" i="22" s="1"/>
  <c r="B33" i="22" l="1"/>
  <c r="M15" i="22"/>
  <c r="K15" i="22" s="1"/>
  <c r="B15" i="22"/>
  <c r="M14" i="22"/>
  <c r="K14" i="22" s="1"/>
  <c r="B14" i="22"/>
  <c r="M13" i="22"/>
  <c r="K13" i="22" s="1"/>
  <c r="B13" i="22"/>
  <c r="M12" i="22"/>
  <c r="K12" i="22" s="1"/>
  <c r="B12" i="22"/>
  <c r="M11" i="22"/>
  <c r="K11" i="22" s="1"/>
  <c r="G11" i="22"/>
  <c r="B11" i="22"/>
  <c r="M8" i="22" l="1"/>
  <c r="K8" i="22" s="1"/>
  <c r="M9" i="22"/>
  <c r="K9" i="22" s="1"/>
  <c r="M10" i="22"/>
  <c r="K10" i="22" s="1"/>
  <c r="B10" i="22"/>
  <c r="B9" i="22"/>
  <c r="B8" i="22"/>
  <c r="M7" i="22"/>
  <c r="K7" i="22" s="1"/>
  <c r="B7" i="22"/>
  <c r="N31" i="4" l="1"/>
  <c r="M31" i="4"/>
  <c r="L31" i="4"/>
  <c r="L38" i="4"/>
  <c r="L36" i="4"/>
  <c r="N37" i="4"/>
  <c r="M37" i="4"/>
  <c r="L37" i="4"/>
  <c r="L33" i="4"/>
  <c r="M10" i="4"/>
  <c r="N10" i="4"/>
  <c r="L10" i="4"/>
  <c r="G39" i="4" l="1"/>
  <c r="F32" i="4"/>
  <c r="H32" i="4"/>
  <c r="J32" i="4"/>
  <c r="I39" i="4"/>
  <c r="K39" i="4"/>
  <c r="G40" i="4"/>
  <c r="I40" i="4"/>
  <c r="K40" i="4"/>
  <c r="G41" i="4"/>
  <c r="I41" i="4"/>
  <c r="K41" i="4"/>
  <c r="G42" i="4"/>
  <c r="I42" i="4"/>
  <c r="K42" i="4"/>
  <c r="E40" i="4"/>
  <c r="E41" i="4"/>
  <c r="E42" i="4"/>
  <c r="F11" i="4"/>
  <c r="H11" i="4"/>
  <c r="J11" i="4"/>
  <c r="L11" i="4"/>
  <c r="K31" i="4"/>
  <c r="I31" i="4"/>
  <c r="G31" i="4"/>
  <c r="E31" i="4"/>
  <c r="E32" i="4" l="1"/>
  <c r="L35" i="4"/>
  <c r="L32" i="4" s="1"/>
  <c r="N7" i="4"/>
  <c r="M7" i="4"/>
  <c r="L7" i="4"/>
  <c r="H43" i="4" l="1"/>
  <c r="J43" i="4"/>
  <c r="L43" i="4"/>
  <c r="K44" i="4"/>
  <c r="K43" i="4" s="1"/>
  <c r="I44" i="4"/>
  <c r="I43" i="4" s="1"/>
  <c r="G44" i="4"/>
  <c r="G43" i="4" s="1"/>
  <c r="G34" i="4"/>
  <c r="I34" i="4"/>
  <c r="K34" i="4"/>
  <c r="G35" i="4"/>
  <c r="I35" i="4"/>
  <c r="K35" i="4"/>
  <c r="G36" i="4"/>
  <c r="I36" i="4"/>
  <c r="M36" i="4" s="1"/>
  <c r="K36" i="4"/>
  <c r="N36" i="4" s="1"/>
  <c r="G37" i="4"/>
  <c r="I37" i="4"/>
  <c r="K37" i="4"/>
  <c r="G38" i="4"/>
  <c r="I38" i="4"/>
  <c r="K38" i="4"/>
  <c r="K33" i="4"/>
  <c r="I33" i="4"/>
  <c r="G33" i="4"/>
  <c r="G14" i="4"/>
  <c r="I14" i="4"/>
  <c r="K14" i="4"/>
  <c r="G15" i="4"/>
  <c r="I15" i="4"/>
  <c r="K15" i="4"/>
  <c r="G16" i="4"/>
  <c r="I16" i="4"/>
  <c r="K1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I26" i="4"/>
  <c r="K26" i="4"/>
  <c r="G27" i="4"/>
  <c r="I27" i="4"/>
  <c r="K27" i="4"/>
  <c r="G28" i="4"/>
  <c r="I28" i="4"/>
  <c r="K28" i="4"/>
  <c r="G29" i="4"/>
  <c r="I29" i="4"/>
  <c r="K29" i="4"/>
  <c r="G30" i="4"/>
  <c r="I30" i="4"/>
  <c r="K30" i="4"/>
  <c r="K13" i="4"/>
  <c r="I13" i="4"/>
  <c r="G13" i="4"/>
  <c r="E44" i="4"/>
  <c r="E43" i="4" s="1"/>
  <c r="F43" i="4"/>
  <c r="E39" i="4"/>
  <c r="E38" i="4"/>
  <c r="E37" i="4"/>
  <c r="E36" i="4"/>
  <c r="E35" i="4"/>
  <c r="E34" i="4"/>
  <c r="E33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F12" i="4"/>
  <c r="F45" i="4" s="1"/>
  <c r="E10" i="4"/>
  <c r="E9" i="4"/>
  <c r="E8" i="4"/>
  <c r="E7" i="4"/>
  <c r="F6" i="4"/>
  <c r="N38" i="4" l="1"/>
  <c r="M38" i="4"/>
  <c r="M33" i="4"/>
  <c r="N33" i="4"/>
  <c r="I32" i="4"/>
  <c r="G32" i="4"/>
  <c r="N35" i="4"/>
  <c r="K32" i="4"/>
  <c r="M16" i="22"/>
  <c r="M35" i="4"/>
  <c r="E6" i="4"/>
  <c r="E12" i="4"/>
  <c r="L37" i="22"/>
  <c r="L9" i="4"/>
  <c r="L6" i="4" s="1"/>
  <c r="L45" i="4" s="1"/>
  <c r="H6" i="4"/>
  <c r="H45" i="4" s="1"/>
  <c r="J6" i="4"/>
  <c r="J45" i="4" s="1"/>
  <c r="K12" i="4"/>
  <c r="K11" i="4" s="1"/>
  <c r="I12" i="4"/>
  <c r="I11" i="4" s="1"/>
  <c r="G12" i="4"/>
  <c r="G11" i="4" s="1"/>
  <c r="I8" i="4"/>
  <c r="K8" i="4"/>
  <c r="I9" i="4"/>
  <c r="I10" i="4"/>
  <c r="K10" i="4"/>
  <c r="K7" i="4"/>
  <c r="I7" i="4"/>
  <c r="G10" i="4"/>
  <c r="G7" i="4"/>
  <c r="G8" i="4"/>
  <c r="G9" i="4"/>
  <c r="M37" i="22" l="1"/>
  <c r="K16" i="22"/>
  <c r="K37" i="22" s="1"/>
  <c r="E11" i="4"/>
  <c r="E45" i="4" s="1"/>
  <c r="M32" i="4"/>
  <c r="N32" i="4"/>
  <c r="I6" i="4"/>
  <c r="I45" i="4" s="1"/>
  <c r="M9" i="4"/>
  <c r="G6" i="4"/>
  <c r="K9" i="4"/>
  <c r="G45" i="4" l="1"/>
  <c r="M45" i="4" s="1"/>
  <c r="M6" i="4"/>
  <c r="K6" i="4"/>
  <c r="K45" i="4" s="1"/>
  <c r="N9" i="4"/>
  <c r="N11" i="4"/>
  <c r="H4" i="4"/>
  <c r="J4" i="4" s="1"/>
  <c r="L4" i="4" s="1"/>
  <c r="N6" i="4" l="1"/>
  <c r="M11" i="4"/>
  <c r="J37" i="22" l="1"/>
  <c r="F6" i="22"/>
  <c r="G6" i="22" s="1"/>
  <c r="H6" i="22" s="1"/>
  <c r="I6" i="22" s="1"/>
  <c r="J6" i="22" s="1"/>
  <c r="K6" i="22" s="1"/>
  <c r="C6" i="22"/>
  <c r="D6" i="22" s="1"/>
  <c r="N45" i="4" l="1"/>
</calcChain>
</file>

<file path=xl/sharedStrings.xml><?xml version="1.0" encoding="utf-8"?>
<sst xmlns="http://schemas.openxmlformats.org/spreadsheetml/2006/main" count="247" uniqueCount="165">
  <si>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</si>
  <si>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</si>
  <si>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</si>
  <si>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</si>
  <si>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</si>
  <si>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</si>
  <si>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</si>
  <si>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</si>
  <si>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</si>
  <si>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</si>
  <si>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</si>
  <si>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</si>
  <si>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</si>
  <si>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</si>
  <si>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</si>
  <si>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</si>
  <si>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</si>
  <si>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</si>
  <si>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</si>
  <si>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</si>
  <si>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</si>
  <si>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</si>
  <si>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</si>
  <si>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</si>
  <si>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</si>
  <si>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</si>
  <si>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</si>
  <si>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ИТОГО</t>
  </si>
  <si>
    <t>2.1</t>
  </si>
  <si>
    <t>1.1</t>
  </si>
  <si>
    <t>1.2</t>
  </si>
  <si>
    <t>1.3</t>
  </si>
  <si>
    <t>1.4</t>
  </si>
  <si>
    <t>по состоянию на 01 апреля 2021  года (с начала года нарастающим итогом)</t>
  </si>
  <si>
    <t>районный бюджет</t>
  </si>
  <si>
    <t>План на 2022 год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</si>
  <si>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</si>
  <si>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</si>
  <si>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</si>
  <si>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</si>
  <si>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</si>
  <si>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</si>
  <si>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</si>
  <si>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</si>
  <si>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</si>
  <si>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</si>
  <si>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</si>
  <si>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</si>
  <si>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</si>
  <si>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</si>
  <si>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</si>
  <si>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</si>
  <si>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</si>
  <si>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</si>
  <si>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</si>
  <si>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</si>
  <si>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</si>
  <si>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</si>
  <si>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</si>
  <si>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</si>
  <si>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</si>
  <si>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</si>
  <si>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</si>
  <si>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</si>
  <si>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</si>
  <si>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</si>
  <si>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</si>
  <si>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</si>
  <si>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</si>
  <si>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</si>
  <si>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</si>
  <si>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Разработка ПСД на утилизацию емкостей ГСМ в п. Амдерма</t>
  </si>
  <si>
    <t>2.3.</t>
  </si>
  <si>
    <t>Снос (демонтаж) здания основной общеобразовательной школы в д. Волоковая</t>
  </si>
  <si>
    <t>2.4.</t>
  </si>
  <si>
    <t>Снос (демонтаж) здания начальной общеобразовательной школы в д. Волоковая</t>
  </si>
  <si>
    <t>2.5.</t>
  </si>
  <si>
    <t>Снос (демонтаж) здания столярной мастерской в д. Волоковая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</si>
  <si>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</si>
  <si>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</si>
  <si>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</si>
  <si>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</si>
  <si>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3.</t>
  </si>
  <si>
    <t>Раздел 3. Капитальный и текущий ремонт муниципального имущества</t>
  </si>
  <si>
    <t>3.1.</t>
  </si>
  <si>
    <t>Ремонт здания гаража в д. Андег Сельского поселения "Андегский сельсовет" ЗР НАО</t>
  </si>
  <si>
    <t>3.2.</t>
  </si>
  <si>
    <t>Ремонт здания аэропорта в п. Харута МО "Хоседа-Хардский сельсовет" НАО</t>
  </si>
  <si>
    <t>3.3.</t>
  </si>
  <si>
    <t>Ремонтно-строительные работы в спортивном сооружении с универсальном игровым залом в п. Амдерма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</si>
  <si>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</si>
  <si>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</si>
  <si>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</si>
  <si>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</si>
  <si>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</si>
  <si>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</si>
  <si>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</si>
  <si>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</si>
  <si>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4.</t>
  </si>
  <si>
    <t>Раздел 4. Иные мероприятия</t>
  </si>
  <si>
    <t>4.1.</t>
  </si>
  <si>
    <t>Проведение аудита муниципальных предприятий Заполярного района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</si>
  <si>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</si>
  <si>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</si>
  <si>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МК № 0184300000422000003 от 21.02.2022</t>
  </si>
  <si>
    <t xml:space="preserve">ООО «ПАЛАР» </t>
  </si>
  <si>
    <t>№03 от 02.03.2022</t>
  </si>
  <si>
    <t>№27у/2022 от 09.03.2022</t>
  </si>
  <si>
    <t>ИП Дудников В.И.</t>
  </si>
  <si>
    <t>ИП Пригара Н.Г.</t>
  </si>
  <si>
    <t>№ 24/у2022 от 25.03.2022</t>
  </si>
  <si>
    <t>№ 25/у2022 от 25.03.2023</t>
  </si>
  <si>
    <t>№ 28у/2022 от 10.04.2022</t>
  </si>
  <si>
    <t>№ 29у/2022 от 10.04.2023</t>
  </si>
  <si>
    <t>№23п/2022 от 28.02.2022</t>
  </si>
  <si>
    <t>ООО "Альфа-строй"</t>
  </si>
  <si>
    <t>по состоянию на 01 июля 2022  года (с начала года нарастающим итогом)</t>
  </si>
  <si>
    <t>План на 01.07.2022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</si>
  <si>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</si>
  <si>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</si>
  <si>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3.8.</t>
  </si>
  <si>
    <t>3.9.</t>
  </si>
  <si>
    <t>3.10.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</si>
  <si>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</si>
  <si>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</si>
  <si>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</si>
  <si>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№ 0184300000420000059 от 02.06.2020</t>
  </si>
  <si>
    <t>ООО "«Северная теплоэнергетическая сервисная компания»"</t>
  </si>
  <si>
    <t>01-15-15/22 от 21.02.2022</t>
  </si>
  <si>
    <t>ИП ЩЕЛКУНОВ АЛЕКСЕЙ ИВАНОВИЧ</t>
  </si>
  <si>
    <t>Администрация ЗР</t>
  </si>
  <si>
    <t>01-15-14/22 от 21.02.2022</t>
  </si>
  <si>
    <t>01-15-16/22 от 21.02.2022</t>
  </si>
  <si>
    <t>Договор № 16/2021 от 19.11.21</t>
  </si>
  <si>
    <t>ООО «Северная теплоэнергетическая сервисная компания»</t>
  </si>
  <si>
    <t>№ 0184300000421000199 от 28.12.2021</t>
  </si>
  <si>
    <t>ИП Абдукодиров Абдулатиф</t>
  </si>
  <si>
    <t>Договор № 04/2022-ПС от 09.03.2022</t>
  </si>
  <si>
    <t>ООО "Асгард" (работы по монтажу системы АИС в помещении)</t>
  </si>
  <si>
    <t>0184300000422000062 от 29.04.2022</t>
  </si>
  <si>
    <t>ИП АБДУКОДИРОВ АБДУЛАТИФ</t>
  </si>
  <si>
    <t>0184300000422000019 от 11.03.2022</t>
  </si>
  <si>
    <t>ИП КУЗНЕЦОВ КОНСТАНТИН АЛЕКСАНДРОВИЧ</t>
  </si>
  <si>
    <t>договор от 01.06.2022 № б/н</t>
  </si>
  <si>
    <t>от 01.07.2021 № 8</t>
  </si>
  <si>
    <t>ИП Белугина А.А.</t>
  </si>
  <si>
    <t xml:space="preserve">ИП Нечаева А.Б. </t>
  </si>
  <si>
    <t>№ 264 от 09.11.2021</t>
  </si>
  <si>
    <t>ООО «Архстройэксперт»</t>
  </si>
  <si>
    <t>№ 01/120522/11 от 12.05.2022</t>
  </si>
  <si>
    <t>ООО «Северспецтех»</t>
  </si>
  <si>
    <t>МП ЗР "Севержилкомсервис"</t>
  </si>
  <si>
    <t>№23/СТ-2022 от 23.03.2022</t>
  </si>
  <si>
    <t>АО "Нарьян-Марский ОАО"</t>
  </si>
  <si>
    <t>№ 330-АГ-22 от 12.04.2022</t>
  </si>
  <si>
    <t>№ 39/у/2022/424-АТ-22 от 20.05.2022</t>
  </si>
  <si>
    <t>№ 22 от 13.04.2022</t>
  </si>
  <si>
    <t>№ 06 от 13.04.2022</t>
  </si>
  <si>
    <t>ИП Передерий М.И.</t>
  </si>
  <si>
    <t>№ 35п/2022 от 26.04.2022</t>
  </si>
  <si>
    <t>ИП Пуляев А.В.</t>
  </si>
  <si>
    <t>№ 40п/2022 от 18.05.2022</t>
  </si>
  <si>
    <t>№ 33п/2022 от 12.04.2022</t>
  </si>
  <si>
    <t>№ 45п/2022 от 14.06.2022</t>
  </si>
  <si>
    <t>ИП Каламутдинов Д.А.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</si>
</sst>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0.0"/>
    <numFmt numFmtId="171" formatCode="_-* #,##0.0\ _₽_-;\-* #,##0.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6" fontId="10" fillId="0" borderId="1" xfId="6" applyNumberFormat="1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7" fontId="6" fillId="0" borderId="1" xfId="2" applyNumberFormat="1" applyFont="1" applyFill="1" applyBorder="1" applyAlignment="1">
      <alignment vertical="center" wrapText="1"/>
    </xf>
    <xf numFmtId="169" fontId="6" fillId="0" borderId="1" xfId="2" applyNumberFormat="1" applyFont="1" applyFill="1" applyBorder="1" applyAlignment="1">
      <alignment vertical="center"/>
    </xf>
    <xf numFmtId="14" fontId="12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0" fontId="13" fillId="0" borderId="1" xfId="8" applyNumberFormat="1" applyFont="1" applyFill="1" applyBorder="1" applyProtection="1">
      <alignment vertical="top" wrapText="1"/>
    </xf>
    <xf numFmtId="167" fontId="10" fillId="0" borderId="1" xfId="7" applyNumberFormat="1" applyFont="1" applyFill="1" applyBorder="1" applyAlignment="1">
      <alignment horizontal="right" vertical="center" wrapText="1"/>
    </xf>
    <xf numFmtId="167" fontId="6" fillId="0" borderId="1" xfId="7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7" fontId="6" fillId="0" borderId="7" xfId="7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0" xfId="0" applyNumberFormat="1" applyFont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/>
    </xf>
    <xf numFmtId="0" fontId="13" fillId="0" borderId="7" xfId="8" applyNumberFormat="1" applyFont="1" applyFill="1" applyBorder="1" applyProtection="1">
      <alignment vertical="top" wrapText="1"/>
    </xf>
    <xf numFmtId="167" fontId="10" fillId="0" borderId="2" xfId="7" applyNumberFormat="1" applyFont="1" applyFill="1" applyBorder="1" applyAlignment="1">
      <alignment horizontal="right" vertical="center" wrapText="1"/>
    </xf>
    <xf numFmtId="167" fontId="6" fillId="0" borderId="4" xfId="2" applyNumberFormat="1" applyFont="1" applyFill="1" applyBorder="1" applyAlignment="1">
      <alignment vertical="center" wrapText="1"/>
    </xf>
    <xf numFmtId="167" fontId="9" fillId="0" borderId="9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170" fontId="6" fillId="0" borderId="1" xfId="0" applyNumberFormat="1" applyFont="1" applyFill="1" applyBorder="1" applyAlignment="1">
      <alignment horizontal="right" vertical="center" wrapText="1"/>
    </xf>
    <xf numFmtId="171" fontId="6" fillId="0" borderId="1" xfId="9" applyNumberFormat="1" applyFont="1" applyFill="1" applyBorder="1" applyAlignment="1">
      <alignment horizontal="right" vertical="center" wrapText="1"/>
    </xf>
    <xf numFmtId="171" fontId="16" fillId="0" borderId="1" xfId="9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Border="1" applyAlignment="1">
      <alignment horizontal="center" wrapText="1"/>
    </xf>
    <xf numFmtId="170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4" fontId="12" fillId="0" borderId="4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9"/>
  <sheetViews>
    <sheetView tabSelected="1" view="pageBreakPreview" zoomScale="70" zoomScaleNormal="70" zoomScaleSheetLayoutView="70" workbookViewId="0">
      <pane xSplit="4" ySplit="5" topLeftCell="E39" activePane="bottomRight" state="frozen"/>
      <selection pane="topRight"/>
      <selection pane="bottomLeft"/>
      <selection pane="bottomRight" activeCell="I35" sqref="I35"/>
    </sheetView>
  </sheetViews>
  <sheetFormatPr defaultRowHeight="15.75" x14ac:dyDescent="0.25"/>
  <cols>
    <col min="1" max="1" width="7.5703125" style="3" customWidth="1"/>
    <col min="2" max="2" width="41.85546875" style="3" customWidth="1"/>
    <col min="3" max="3" width="22.7109375" style="3" customWidth="1"/>
    <col min="4" max="4" width="23.5703125" style="3" customWidth="1"/>
    <col min="5" max="8" width="16.85546875" style="3" customWidth="1"/>
    <col min="9" max="9" width="14.85546875" style="10" customWidth="1"/>
    <col min="10" max="10" width="16.42578125" style="10" customWidth="1"/>
    <col min="11" max="11" width="16" style="10" customWidth="1"/>
    <col min="12" max="12" width="15.140625" style="10" customWidth="1"/>
    <col min="13" max="13" width="26" style="10" customWidth="1"/>
    <col min="14" max="14" width="26.140625" style="10" customWidth="1"/>
    <col min="15" max="16384" width="9.140625" style="3"/>
  </cols>
  <sheetData>
    <row r="1" spans="1:14" ht="32.25" customHeight="1" x14ac:dyDescent="0.25">
      <c r="A1" s="83" t="s">
        <v>36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ht="32.25" customHeight="1" x14ac:dyDescent="0.25">
      <c r="A2" s="84" t="s">
        <v>116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</row>
    <row r="3" spans="1:14" s="9" customFormat="1" ht="27" customHeight="1" x14ac:dyDescent="0.25">
      <c r="A3" s="87" t="s">
        <v>7</v>
      </c>
      <c r="B3" s="87" t="s">
        <v>5</v>
      </c>
      <c r="C3" s="87" t="s">
        <v>2</v>
      </c>
      <c r="D3" s="87" t="s">
        <v>6</v>
      </c>
      <c r="E3" s="88" t="s">
        <v>35</v>
      </c>
      <c r="F3" s="89"/>
      <c r="G3" s="88" t="s">
        <v>117</v>
      </c>
      <c r="H3" s="89"/>
      <c r="I3" s="88" t="s">
        <v>3</v>
      </c>
      <c r="J3" s="89"/>
      <c r="K3" s="87" t="s">
        <v>4</v>
      </c>
      <c r="L3" s="87"/>
      <c r="M3" s="87" t="s">
        <v>102</v>
      </c>
      <c r="N3" s="87" t="s">
        <v>103</v>
      </c>
    </row>
    <row r="4" spans="1:14" s="9" customFormat="1" ht="66.75" customHeight="1" x14ac:dyDescent="0.25">
      <c r="A4" s="87"/>
      <c r="B4" s="87"/>
      <c r="C4" s="87"/>
      <c r="D4" s="87"/>
      <c r="E4" s="19" t="s">
        <v>0</v>
      </c>
      <c r="F4" s="19" t="s">
        <v>34</v>
      </c>
      <c r="G4" s="19" t="s">
        <v>0</v>
      </c>
      <c r="H4" s="19" t="str">
        <f>F4</f>
        <v>районный бюджет</v>
      </c>
      <c r="I4" s="19" t="s">
        <v>0</v>
      </c>
      <c r="J4" s="19" t="str">
        <f>H4</f>
        <v>районный бюджет</v>
      </c>
      <c r="K4" s="19" t="s">
        <v>0</v>
      </c>
      <c r="L4" s="19" t="str">
        <f>J4</f>
        <v>районный бюджет</v>
      </c>
      <c r="M4" s="87"/>
      <c r="N4" s="87"/>
    </row>
    <row r="5" spans="1:14" s="9" customFormat="1" x14ac:dyDescent="0.25">
      <c r="A5" s="19">
        <v>1</v>
      </c>
      <c r="B5" s="19">
        <v>2</v>
      </c>
      <c r="C5" s="19">
        <v>3</v>
      </c>
      <c r="D5" s="19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  <c r="M5" s="26">
        <v>13</v>
      </c>
      <c r="N5" s="26">
        <v>14</v>
      </c>
    </row>
    <row r="6" spans="1:14" s="9" customFormat="1" ht="16.5" customHeight="1" x14ac:dyDescent="0.25">
      <c r="A6" s="20" t="s">
        <v>25</v>
      </c>
      <c r="B6" s="82" t="s">
        <v>37</v>
      </c>
      <c r="C6" s="82"/>
      <c r="D6" s="82"/>
      <c r="E6" s="35">
        <f t="shared" ref="E6:F6" si="0">SUM(E7:E10)</f>
        <v>3381.9</v>
      </c>
      <c r="F6" s="35">
        <f t="shared" si="0"/>
        <v>3381.9</v>
      </c>
      <c r="G6" s="21">
        <f t="shared" ref="G6:L6" si="1">SUM(G7:G10)</f>
        <v>435.70000000000005</v>
      </c>
      <c r="H6" s="21">
        <f t="shared" si="1"/>
        <v>435.70000000000005</v>
      </c>
      <c r="I6" s="21">
        <f t="shared" si="1"/>
        <v>435.2</v>
      </c>
      <c r="J6" s="21">
        <f t="shared" si="1"/>
        <v>435.2</v>
      </c>
      <c r="K6" s="21">
        <f t="shared" si="1"/>
        <v>435.2</v>
      </c>
      <c r="L6" s="21">
        <f t="shared" si="1"/>
        <v>435.2</v>
      </c>
      <c r="M6" s="16">
        <f>I6/G6</f>
        <v>0.99885242139086516</v>
      </c>
      <c r="N6" s="16">
        <f>K6/G6</f>
        <v>0.99885242139086516</v>
      </c>
    </row>
    <row r="7" spans="1:14" s="9" customFormat="1" ht="47.25" x14ac:dyDescent="0.25">
      <c r="A7" s="22" t="s">
        <v>29</v>
      </c>
      <c r="B7" s="8" t="s">
        <v>38</v>
      </c>
      <c r="C7" s="27" t="s">
        <v>39</v>
      </c>
      <c r="D7" s="27" t="s">
        <v>39</v>
      </c>
      <c r="E7" s="35">
        <f>SUM(F7:F7)</f>
        <v>270</v>
      </c>
      <c r="F7" s="36">
        <v>270</v>
      </c>
      <c r="G7" s="23">
        <f>SUM(H7:H7)</f>
        <v>13.5</v>
      </c>
      <c r="H7" s="24">
        <v>13.5</v>
      </c>
      <c r="I7" s="23">
        <f>SUM(J7:J7)</f>
        <v>13.5</v>
      </c>
      <c r="J7" s="24">
        <v>13.5</v>
      </c>
      <c r="K7" s="23">
        <f>SUM(L7:L7)</f>
        <v>13.5</v>
      </c>
      <c r="L7" s="24">
        <f>J7</f>
        <v>13.5</v>
      </c>
      <c r="M7" s="16">
        <f>I7/G7</f>
        <v>1</v>
      </c>
      <c r="N7" s="16">
        <f>K7/G7</f>
        <v>1</v>
      </c>
    </row>
    <row r="8" spans="1:14" s="9" customFormat="1" ht="47.25" x14ac:dyDescent="0.25">
      <c r="A8" s="22" t="s">
        <v>30</v>
      </c>
      <c r="B8" s="8" t="s">
        <v>40</v>
      </c>
      <c r="C8" s="27" t="s">
        <v>39</v>
      </c>
      <c r="D8" s="27" t="s">
        <v>39</v>
      </c>
      <c r="E8" s="35">
        <f>SUM(F8:F8)</f>
        <v>100</v>
      </c>
      <c r="F8" s="36">
        <v>100</v>
      </c>
      <c r="G8" s="23">
        <f>SUM(H8:H8)</f>
        <v>0</v>
      </c>
      <c r="H8" s="24">
        <v>0</v>
      </c>
      <c r="I8" s="23">
        <f>SUM(J8:J8)</f>
        <v>0</v>
      </c>
      <c r="J8" s="24">
        <v>0</v>
      </c>
      <c r="K8" s="23">
        <f>SUM(L8:L8)</f>
        <v>0</v>
      </c>
      <c r="L8" s="24">
        <v>0</v>
      </c>
      <c r="M8" s="14">
        <v>0</v>
      </c>
      <c r="N8" s="14">
        <v>0</v>
      </c>
    </row>
    <row r="9" spans="1:14" s="9" customFormat="1" ht="78.75" x14ac:dyDescent="0.25">
      <c r="A9" s="22" t="s">
        <v>31</v>
      </c>
      <c r="B9" s="8" t="s">
        <v>41</v>
      </c>
      <c r="C9" s="27" t="s">
        <v>39</v>
      </c>
      <c r="D9" s="27" t="s">
        <v>39</v>
      </c>
      <c r="E9" s="35">
        <f>SUM(F9:F9)</f>
        <v>54.1</v>
      </c>
      <c r="F9" s="56">
        <v>54.1</v>
      </c>
      <c r="G9" s="23">
        <f>SUM(H9:H9)</f>
        <v>22.6</v>
      </c>
      <c r="H9" s="24">
        <v>22.6</v>
      </c>
      <c r="I9" s="23">
        <f>SUM(J9:J9)</f>
        <v>22.5</v>
      </c>
      <c r="J9" s="24">
        <v>22.5</v>
      </c>
      <c r="K9" s="23">
        <f>SUM(L9:L9)</f>
        <v>22.5</v>
      </c>
      <c r="L9" s="24">
        <f>J9</f>
        <v>22.5</v>
      </c>
      <c r="M9" s="16">
        <f>I9/G9</f>
        <v>0.99557522123893794</v>
      </c>
      <c r="N9" s="16">
        <f>K9/G9</f>
        <v>0.99557522123893794</v>
      </c>
    </row>
    <row r="10" spans="1:14" s="9" customFormat="1" ht="157.5" x14ac:dyDescent="0.25">
      <c r="A10" s="22" t="s">
        <v>32</v>
      </c>
      <c r="B10" s="8" t="s">
        <v>42</v>
      </c>
      <c r="C10" s="27" t="s">
        <v>8</v>
      </c>
      <c r="D10" s="27" t="s">
        <v>1</v>
      </c>
      <c r="E10" s="35">
        <f>SUM(F10:F10)</f>
        <v>2957.8</v>
      </c>
      <c r="F10" s="56">
        <v>2957.8</v>
      </c>
      <c r="G10" s="23">
        <f>SUM(H10:H10)</f>
        <v>399.6</v>
      </c>
      <c r="H10" s="24">
        <v>399.6</v>
      </c>
      <c r="I10" s="23">
        <f>SUM(J10:J10)</f>
        <v>399.2</v>
      </c>
      <c r="J10" s="24">
        <v>399.2</v>
      </c>
      <c r="K10" s="23">
        <f>SUM(L10:L10)</f>
        <v>399.2</v>
      </c>
      <c r="L10" s="24">
        <f>J10</f>
        <v>399.2</v>
      </c>
      <c r="M10" s="16">
        <f>I10/G10</f>
        <v>0.99899899899899891</v>
      </c>
      <c r="N10" s="16">
        <f>K10/G10</f>
        <v>0.99899899899899891</v>
      </c>
    </row>
    <row r="11" spans="1:14" s="9" customFormat="1" ht="33.75" customHeight="1" x14ac:dyDescent="0.25">
      <c r="A11" s="20" t="s">
        <v>26</v>
      </c>
      <c r="B11" s="82" t="s">
        <v>43</v>
      </c>
      <c r="C11" s="82"/>
      <c r="D11" s="82"/>
      <c r="E11" s="35">
        <f>E12+E25+E26+E27+E28+E29+E30+E31</f>
        <v>4456.5</v>
      </c>
      <c r="F11" s="35">
        <f t="shared" ref="F11:L11" si="2">F12+F25+F26+F27+F28+F29+F30+F31</f>
        <v>4456.5</v>
      </c>
      <c r="G11" s="35">
        <f t="shared" si="2"/>
        <v>280</v>
      </c>
      <c r="H11" s="35">
        <f t="shared" si="2"/>
        <v>280</v>
      </c>
      <c r="I11" s="35">
        <f t="shared" si="2"/>
        <v>280</v>
      </c>
      <c r="J11" s="35">
        <f t="shared" si="2"/>
        <v>280</v>
      </c>
      <c r="K11" s="35">
        <f t="shared" si="2"/>
        <v>280</v>
      </c>
      <c r="L11" s="35">
        <f t="shared" si="2"/>
        <v>280</v>
      </c>
      <c r="M11" s="16">
        <f>I11/G11</f>
        <v>1</v>
      </c>
      <c r="N11" s="16">
        <f>K11/G11</f>
        <v>1</v>
      </c>
    </row>
    <row r="12" spans="1:14" s="9" customFormat="1" ht="16.5" x14ac:dyDescent="0.25">
      <c r="A12" s="22" t="s">
        <v>28</v>
      </c>
      <c r="B12" s="90" t="s">
        <v>44</v>
      </c>
      <c r="C12" s="91"/>
      <c r="D12" s="92"/>
      <c r="E12" s="37">
        <f t="shared" ref="E12:F12" si="3">SUM(E13:E24)</f>
        <v>863.6</v>
      </c>
      <c r="F12" s="37">
        <f t="shared" si="3"/>
        <v>863.6</v>
      </c>
      <c r="G12" s="23">
        <f t="shared" ref="G12:G30" si="4">SUM(H12:H12)</f>
        <v>0</v>
      </c>
      <c r="H12" s="24">
        <v>0</v>
      </c>
      <c r="I12" s="23">
        <f t="shared" ref="I12:I30" si="5">SUM(J12:J12)</f>
        <v>0</v>
      </c>
      <c r="J12" s="24">
        <v>0</v>
      </c>
      <c r="K12" s="23">
        <f t="shared" ref="K12:K30" si="6">SUM(L12:L12)</f>
        <v>0</v>
      </c>
      <c r="L12" s="24">
        <v>0</v>
      </c>
      <c r="M12" s="14">
        <v>0</v>
      </c>
      <c r="N12" s="14">
        <v>0</v>
      </c>
    </row>
    <row r="13" spans="1:14" s="9" customFormat="1" ht="50.25" customHeight="1" x14ac:dyDescent="0.25">
      <c r="A13" s="28" t="s">
        <v>45</v>
      </c>
      <c r="B13" s="29" t="s">
        <v>46</v>
      </c>
      <c r="C13" s="7" t="s">
        <v>8</v>
      </c>
      <c r="D13" s="7" t="s">
        <v>47</v>
      </c>
      <c r="E13" s="35">
        <f>F13</f>
        <v>198</v>
      </c>
      <c r="F13" s="36">
        <v>198</v>
      </c>
      <c r="G13" s="23">
        <f t="shared" si="4"/>
        <v>0</v>
      </c>
      <c r="H13" s="24">
        <v>0</v>
      </c>
      <c r="I13" s="23">
        <f t="shared" si="5"/>
        <v>0</v>
      </c>
      <c r="J13" s="24">
        <v>0</v>
      </c>
      <c r="K13" s="23">
        <f t="shared" si="6"/>
        <v>0</v>
      </c>
      <c r="L13" s="24">
        <v>0</v>
      </c>
      <c r="M13" s="14">
        <v>0</v>
      </c>
      <c r="N13" s="14">
        <v>0</v>
      </c>
    </row>
    <row r="14" spans="1:14" s="9" customFormat="1" ht="33" x14ac:dyDescent="0.25">
      <c r="A14" s="28" t="s">
        <v>48</v>
      </c>
      <c r="B14" s="29" t="s">
        <v>49</v>
      </c>
      <c r="C14" s="7" t="s">
        <v>8</v>
      </c>
      <c r="D14" s="7" t="s">
        <v>47</v>
      </c>
      <c r="E14" s="35">
        <f t="shared" ref="E14:E30" si="7">F14</f>
        <v>44.8</v>
      </c>
      <c r="F14" s="36">
        <v>44.8</v>
      </c>
      <c r="G14" s="23">
        <f t="shared" si="4"/>
        <v>0</v>
      </c>
      <c r="H14" s="24">
        <v>0</v>
      </c>
      <c r="I14" s="23">
        <f t="shared" si="5"/>
        <v>0</v>
      </c>
      <c r="J14" s="24">
        <v>0</v>
      </c>
      <c r="K14" s="23">
        <f t="shared" si="6"/>
        <v>0</v>
      </c>
      <c r="L14" s="24">
        <v>0</v>
      </c>
      <c r="M14" s="14">
        <v>0</v>
      </c>
      <c r="N14" s="14">
        <v>0</v>
      </c>
    </row>
    <row r="15" spans="1:14" s="9" customFormat="1" ht="33" x14ac:dyDescent="0.25">
      <c r="A15" s="28" t="s">
        <v>50</v>
      </c>
      <c r="B15" s="29" t="s">
        <v>51</v>
      </c>
      <c r="C15" s="7" t="s">
        <v>8</v>
      </c>
      <c r="D15" s="7" t="s">
        <v>47</v>
      </c>
      <c r="E15" s="35">
        <f t="shared" si="7"/>
        <v>39.299999999999997</v>
      </c>
      <c r="F15" s="36">
        <v>39.299999999999997</v>
      </c>
      <c r="G15" s="23">
        <f t="shared" si="4"/>
        <v>0</v>
      </c>
      <c r="H15" s="24">
        <v>0</v>
      </c>
      <c r="I15" s="23">
        <f t="shared" si="5"/>
        <v>0</v>
      </c>
      <c r="J15" s="24">
        <v>0</v>
      </c>
      <c r="K15" s="23">
        <f t="shared" si="6"/>
        <v>0</v>
      </c>
      <c r="L15" s="24">
        <v>0</v>
      </c>
      <c r="M15" s="14">
        <v>0</v>
      </c>
      <c r="N15" s="14">
        <v>0</v>
      </c>
    </row>
    <row r="16" spans="1:14" s="9" customFormat="1" ht="56.25" customHeight="1" x14ac:dyDescent="0.25">
      <c r="A16" s="28" t="s">
        <v>52</v>
      </c>
      <c r="B16" s="29" t="s">
        <v>53</v>
      </c>
      <c r="C16" s="7" t="s">
        <v>8</v>
      </c>
      <c r="D16" s="7" t="s">
        <v>47</v>
      </c>
      <c r="E16" s="35">
        <f t="shared" si="7"/>
        <v>75.8</v>
      </c>
      <c r="F16" s="36">
        <v>75.8</v>
      </c>
      <c r="G16" s="23">
        <f t="shared" si="4"/>
        <v>0</v>
      </c>
      <c r="H16" s="24">
        <v>0</v>
      </c>
      <c r="I16" s="23">
        <f t="shared" si="5"/>
        <v>0</v>
      </c>
      <c r="J16" s="24">
        <v>0</v>
      </c>
      <c r="K16" s="23">
        <f t="shared" si="6"/>
        <v>0</v>
      </c>
      <c r="L16" s="24">
        <v>0</v>
      </c>
      <c r="M16" s="14">
        <v>0</v>
      </c>
      <c r="N16" s="14">
        <v>0</v>
      </c>
    </row>
    <row r="17" spans="1:14" s="9" customFormat="1" ht="47.25" customHeight="1" x14ac:dyDescent="0.25">
      <c r="A17" s="30" t="s">
        <v>54</v>
      </c>
      <c r="B17" s="29" t="s">
        <v>55</v>
      </c>
      <c r="C17" s="7" t="s">
        <v>8</v>
      </c>
      <c r="D17" s="7" t="s">
        <v>47</v>
      </c>
      <c r="E17" s="35">
        <f t="shared" si="7"/>
        <v>116</v>
      </c>
      <c r="F17" s="36">
        <v>116</v>
      </c>
      <c r="G17" s="23">
        <f t="shared" si="4"/>
        <v>0</v>
      </c>
      <c r="H17" s="24">
        <v>0</v>
      </c>
      <c r="I17" s="23">
        <f t="shared" si="5"/>
        <v>0</v>
      </c>
      <c r="J17" s="24">
        <v>0</v>
      </c>
      <c r="K17" s="23">
        <f t="shared" si="6"/>
        <v>0</v>
      </c>
      <c r="L17" s="24">
        <v>0</v>
      </c>
      <c r="M17" s="14">
        <v>0</v>
      </c>
      <c r="N17" s="14">
        <v>0</v>
      </c>
    </row>
    <row r="18" spans="1:14" s="9" customFormat="1" ht="35.25" customHeight="1" x14ac:dyDescent="0.25">
      <c r="A18" s="28" t="s">
        <v>56</v>
      </c>
      <c r="B18" s="29" t="s">
        <v>57</v>
      </c>
      <c r="C18" s="7" t="s">
        <v>8</v>
      </c>
      <c r="D18" s="7" t="s">
        <v>47</v>
      </c>
      <c r="E18" s="35">
        <f t="shared" si="7"/>
        <v>90.6</v>
      </c>
      <c r="F18" s="36">
        <v>90.6</v>
      </c>
      <c r="G18" s="23">
        <f t="shared" si="4"/>
        <v>0</v>
      </c>
      <c r="H18" s="24">
        <v>0</v>
      </c>
      <c r="I18" s="23">
        <f t="shared" si="5"/>
        <v>0</v>
      </c>
      <c r="J18" s="24">
        <v>0</v>
      </c>
      <c r="K18" s="23">
        <f t="shared" si="6"/>
        <v>0</v>
      </c>
      <c r="L18" s="24">
        <v>0</v>
      </c>
      <c r="M18" s="14">
        <v>0</v>
      </c>
      <c r="N18" s="14">
        <v>0</v>
      </c>
    </row>
    <row r="19" spans="1:14" s="9" customFormat="1" ht="33" customHeight="1" x14ac:dyDescent="0.25">
      <c r="A19" s="28" t="s">
        <v>58</v>
      </c>
      <c r="B19" s="29" t="s">
        <v>59</v>
      </c>
      <c r="C19" s="7" t="s">
        <v>8</v>
      </c>
      <c r="D19" s="7" t="s">
        <v>47</v>
      </c>
      <c r="E19" s="35">
        <f t="shared" si="7"/>
        <v>82.3</v>
      </c>
      <c r="F19" s="36">
        <v>82.3</v>
      </c>
      <c r="G19" s="23">
        <f t="shared" si="4"/>
        <v>0</v>
      </c>
      <c r="H19" s="24">
        <v>0</v>
      </c>
      <c r="I19" s="23">
        <f t="shared" si="5"/>
        <v>0</v>
      </c>
      <c r="J19" s="24">
        <v>0</v>
      </c>
      <c r="K19" s="23">
        <f t="shared" si="6"/>
        <v>0</v>
      </c>
      <c r="L19" s="24">
        <v>0</v>
      </c>
      <c r="M19" s="14">
        <v>0</v>
      </c>
      <c r="N19" s="14">
        <v>0</v>
      </c>
    </row>
    <row r="20" spans="1:14" ht="33" x14ac:dyDescent="0.25">
      <c r="A20" s="28" t="s">
        <v>60</v>
      </c>
      <c r="B20" s="29" t="s">
        <v>61</v>
      </c>
      <c r="C20" s="7" t="s">
        <v>8</v>
      </c>
      <c r="D20" s="7" t="s">
        <v>47</v>
      </c>
      <c r="E20" s="35">
        <f t="shared" si="7"/>
        <v>61.7</v>
      </c>
      <c r="F20" s="36">
        <v>61.7</v>
      </c>
      <c r="G20" s="23">
        <f t="shared" si="4"/>
        <v>0</v>
      </c>
      <c r="H20" s="24">
        <v>0</v>
      </c>
      <c r="I20" s="23">
        <f t="shared" si="5"/>
        <v>0</v>
      </c>
      <c r="J20" s="24">
        <v>0</v>
      </c>
      <c r="K20" s="23">
        <f t="shared" si="6"/>
        <v>0</v>
      </c>
      <c r="L20" s="24">
        <v>0</v>
      </c>
      <c r="M20" s="14">
        <v>0</v>
      </c>
      <c r="N20" s="14">
        <v>0</v>
      </c>
    </row>
    <row r="21" spans="1:14" ht="33" x14ac:dyDescent="0.25">
      <c r="A21" s="28" t="s">
        <v>62</v>
      </c>
      <c r="B21" s="29" t="s">
        <v>63</v>
      </c>
      <c r="C21" s="7" t="s">
        <v>8</v>
      </c>
      <c r="D21" s="7" t="s">
        <v>47</v>
      </c>
      <c r="E21" s="35">
        <f t="shared" si="7"/>
        <v>83.2</v>
      </c>
      <c r="F21" s="36">
        <v>83.2</v>
      </c>
      <c r="G21" s="23">
        <f t="shared" si="4"/>
        <v>0</v>
      </c>
      <c r="H21" s="24">
        <v>0</v>
      </c>
      <c r="I21" s="23">
        <f t="shared" si="5"/>
        <v>0</v>
      </c>
      <c r="J21" s="24">
        <v>0</v>
      </c>
      <c r="K21" s="23">
        <f t="shared" si="6"/>
        <v>0</v>
      </c>
      <c r="L21" s="24">
        <v>0</v>
      </c>
      <c r="M21" s="14">
        <v>0</v>
      </c>
      <c r="N21" s="14">
        <v>0</v>
      </c>
    </row>
    <row r="22" spans="1:14" ht="33" x14ac:dyDescent="0.25">
      <c r="A22" s="28" t="s">
        <v>64</v>
      </c>
      <c r="B22" s="29" t="s">
        <v>65</v>
      </c>
      <c r="C22" s="7" t="s">
        <v>8</v>
      </c>
      <c r="D22" s="7" t="s">
        <v>47</v>
      </c>
      <c r="E22" s="35">
        <f t="shared" si="7"/>
        <v>23</v>
      </c>
      <c r="F22" s="36">
        <v>23</v>
      </c>
      <c r="G22" s="23">
        <f t="shared" si="4"/>
        <v>0</v>
      </c>
      <c r="H22" s="24">
        <v>0</v>
      </c>
      <c r="I22" s="23">
        <f t="shared" si="5"/>
        <v>0</v>
      </c>
      <c r="J22" s="24">
        <v>0</v>
      </c>
      <c r="K22" s="23">
        <f t="shared" si="6"/>
        <v>0</v>
      </c>
      <c r="L22" s="24">
        <v>0</v>
      </c>
      <c r="M22" s="14">
        <v>0</v>
      </c>
      <c r="N22" s="14">
        <v>0</v>
      </c>
    </row>
    <row r="23" spans="1:14" ht="33" x14ac:dyDescent="0.25">
      <c r="A23" s="28" t="s">
        <v>66</v>
      </c>
      <c r="B23" s="29" t="s">
        <v>67</v>
      </c>
      <c r="C23" s="7" t="s">
        <v>8</v>
      </c>
      <c r="D23" s="7" t="s">
        <v>47</v>
      </c>
      <c r="E23" s="35">
        <f t="shared" si="7"/>
        <v>34.5</v>
      </c>
      <c r="F23" s="36">
        <v>34.5</v>
      </c>
      <c r="G23" s="23">
        <f t="shared" si="4"/>
        <v>0</v>
      </c>
      <c r="H23" s="24">
        <v>0</v>
      </c>
      <c r="I23" s="23">
        <f t="shared" si="5"/>
        <v>0</v>
      </c>
      <c r="J23" s="24">
        <v>0</v>
      </c>
      <c r="K23" s="23">
        <f t="shared" si="6"/>
        <v>0</v>
      </c>
      <c r="L23" s="24">
        <v>0</v>
      </c>
      <c r="M23" s="14">
        <v>0</v>
      </c>
      <c r="N23" s="14">
        <v>0</v>
      </c>
    </row>
    <row r="24" spans="1:14" ht="33" x14ac:dyDescent="0.25">
      <c r="A24" s="28" t="s">
        <v>68</v>
      </c>
      <c r="B24" s="29" t="s">
        <v>69</v>
      </c>
      <c r="C24" s="7" t="s">
        <v>8</v>
      </c>
      <c r="D24" s="7" t="s">
        <v>47</v>
      </c>
      <c r="E24" s="35">
        <f t="shared" si="7"/>
        <v>14.4</v>
      </c>
      <c r="F24" s="36">
        <v>14.4</v>
      </c>
      <c r="G24" s="23">
        <f t="shared" si="4"/>
        <v>0</v>
      </c>
      <c r="H24" s="24">
        <v>0</v>
      </c>
      <c r="I24" s="23">
        <f t="shared" si="5"/>
        <v>0</v>
      </c>
      <c r="J24" s="24">
        <v>0</v>
      </c>
      <c r="K24" s="23">
        <f t="shared" si="6"/>
        <v>0</v>
      </c>
      <c r="L24" s="24">
        <v>0</v>
      </c>
      <c r="M24" s="14">
        <v>0</v>
      </c>
      <c r="N24" s="14">
        <v>0</v>
      </c>
    </row>
    <row r="25" spans="1:14" ht="33" x14ac:dyDescent="0.25">
      <c r="A25" s="28" t="s">
        <v>70</v>
      </c>
      <c r="B25" s="34" t="s">
        <v>71</v>
      </c>
      <c r="C25" s="7" t="s">
        <v>8</v>
      </c>
      <c r="D25" s="7" t="s">
        <v>1</v>
      </c>
      <c r="E25" s="35">
        <f t="shared" si="7"/>
        <v>523.9</v>
      </c>
      <c r="F25" s="38">
        <v>523.9</v>
      </c>
      <c r="G25" s="23">
        <f t="shared" si="4"/>
        <v>0</v>
      </c>
      <c r="H25" s="24">
        <v>0</v>
      </c>
      <c r="I25" s="23">
        <f t="shared" si="5"/>
        <v>0</v>
      </c>
      <c r="J25" s="24">
        <v>0</v>
      </c>
      <c r="K25" s="23">
        <f t="shared" si="6"/>
        <v>0</v>
      </c>
      <c r="L25" s="24">
        <v>0</v>
      </c>
      <c r="M25" s="14">
        <v>0</v>
      </c>
      <c r="N25" s="14">
        <v>0</v>
      </c>
    </row>
    <row r="26" spans="1:14" ht="49.5" x14ac:dyDescent="0.25">
      <c r="A26" s="28" t="s">
        <v>72</v>
      </c>
      <c r="B26" s="31" t="s">
        <v>73</v>
      </c>
      <c r="C26" s="7" t="s">
        <v>8</v>
      </c>
      <c r="D26" s="7" t="s">
        <v>8</v>
      </c>
      <c r="E26" s="35">
        <f t="shared" si="7"/>
        <v>598.20000000000005</v>
      </c>
      <c r="F26" s="57">
        <v>598.20000000000005</v>
      </c>
      <c r="G26" s="23">
        <f t="shared" si="4"/>
        <v>0</v>
      </c>
      <c r="H26" s="24">
        <v>0</v>
      </c>
      <c r="I26" s="23">
        <f t="shared" si="5"/>
        <v>0</v>
      </c>
      <c r="J26" s="24">
        <v>0</v>
      </c>
      <c r="K26" s="23">
        <f t="shared" si="6"/>
        <v>0</v>
      </c>
      <c r="L26" s="24">
        <v>0</v>
      </c>
      <c r="M26" s="14">
        <v>0</v>
      </c>
      <c r="N26" s="14">
        <v>0</v>
      </c>
    </row>
    <row r="27" spans="1:14" ht="49.5" x14ac:dyDescent="0.25">
      <c r="A27" s="28" t="s">
        <v>74</v>
      </c>
      <c r="B27" s="31" t="s">
        <v>75</v>
      </c>
      <c r="C27" s="7" t="s">
        <v>8</v>
      </c>
      <c r="D27" s="7" t="s">
        <v>8</v>
      </c>
      <c r="E27" s="35">
        <f t="shared" si="7"/>
        <v>539.6</v>
      </c>
      <c r="F27" s="57">
        <v>539.6</v>
      </c>
      <c r="G27" s="23">
        <f t="shared" si="4"/>
        <v>0</v>
      </c>
      <c r="H27" s="24">
        <v>0</v>
      </c>
      <c r="I27" s="23">
        <f t="shared" si="5"/>
        <v>0</v>
      </c>
      <c r="J27" s="24">
        <v>0</v>
      </c>
      <c r="K27" s="23">
        <f t="shared" si="6"/>
        <v>0</v>
      </c>
      <c r="L27" s="24">
        <v>0</v>
      </c>
      <c r="M27" s="14">
        <v>0</v>
      </c>
      <c r="N27" s="14">
        <v>0</v>
      </c>
    </row>
    <row r="28" spans="1:14" ht="33" x14ac:dyDescent="0.25">
      <c r="A28" s="28" t="s">
        <v>76</v>
      </c>
      <c r="B28" s="31" t="s">
        <v>77</v>
      </c>
      <c r="C28" s="7" t="s">
        <v>8</v>
      </c>
      <c r="D28" s="7" t="s">
        <v>8</v>
      </c>
      <c r="E28" s="35">
        <f t="shared" si="7"/>
        <v>108.7</v>
      </c>
      <c r="F28" s="57">
        <v>108.7</v>
      </c>
      <c r="G28" s="23">
        <f t="shared" si="4"/>
        <v>0</v>
      </c>
      <c r="H28" s="24">
        <v>0</v>
      </c>
      <c r="I28" s="23">
        <f t="shared" si="5"/>
        <v>0</v>
      </c>
      <c r="J28" s="24">
        <v>0</v>
      </c>
      <c r="K28" s="23">
        <f t="shared" si="6"/>
        <v>0</v>
      </c>
      <c r="L28" s="24">
        <v>0</v>
      </c>
      <c r="M28" s="14">
        <v>0</v>
      </c>
      <c r="N28" s="14">
        <v>0</v>
      </c>
    </row>
    <row r="29" spans="1:14" ht="132" x14ac:dyDescent="0.25">
      <c r="A29" s="28" t="s">
        <v>78</v>
      </c>
      <c r="B29" s="31" t="s">
        <v>79</v>
      </c>
      <c r="C29" s="7" t="s">
        <v>8</v>
      </c>
      <c r="D29" s="7" t="s">
        <v>47</v>
      </c>
      <c r="E29" s="35">
        <f t="shared" si="7"/>
        <v>600</v>
      </c>
      <c r="F29" s="58">
        <v>600</v>
      </c>
      <c r="G29" s="23">
        <f t="shared" si="4"/>
        <v>0</v>
      </c>
      <c r="H29" s="24">
        <v>0</v>
      </c>
      <c r="I29" s="23">
        <f t="shared" si="5"/>
        <v>0</v>
      </c>
      <c r="J29" s="24">
        <v>0</v>
      </c>
      <c r="K29" s="23">
        <f t="shared" si="6"/>
        <v>0</v>
      </c>
      <c r="L29" s="24">
        <v>0</v>
      </c>
      <c r="M29" s="14">
        <v>0</v>
      </c>
      <c r="N29" s="14">
        <v>0</v>
      </c>
    </row>
    <row r="30" spans="1:14" ht="99" x14ac:dyDescent="0.25">
      <c r="A30" s="28" t="s">
        <v>80</v>
      </c>
      <c r="B30" s="31" t="s">
        <v>81</v>
      </c>
      <c r="C30" s="7" t="s">
        <v>8</v>
      </c>
      <c r="D30" s="7" t="s">
        <v>1</v>
      </c>
      <c r="E30" s="35">
        <f t="shared" si="7"/>
        <v>942.5</v>
      </c>
      <c r="F30" s="58">
        <v>942.5</v>
      </c>
      <c r="G30" s="23">
        <f t="shared" si="4"/>
        <v>0</v>
      </c>
      <c r="H30" s="24">
        <v>0</v>
      </c>
      <c r="I30" s="23">
        <f t="shared" si="5"/>
        <v>0</v>
      </c>
      <c r="J30" s="24">
        <v>0</v>
      </c>
      <c r="K30" s="23">
        <f t="shared" si="6"/>
        <v>0</v>
      </c>
      <c r="L30" s="24">
        <v>0</v>
      </c>
      <c r="M30" s="14">
        <v>0</v>
      </c>
      <c r="N30" s="14">
        <v>0</v>
      </c>
    </row>
    <row r="31" spans="1:14" ht="66" x14ac:dyDescent="0.25">
      <c r="A31" s="28" t="s">
        <v>118</v>
      </c>
      <c r="B31" s="31" t="s">
        <v>119</v>
      </c>
      <c r="C31" s="7" t="s">
        <v>8</v>
      </c>
      <c r="D31" s="7" t="s">
        <v>47</v>
      </c>
      <c r="E31" s="35">
        <f t="shared" ref="E31" si="8">F31</f>
        <v>280</v>
      </c>
      <c r="F31" s="58">
        <v>280</v>
      </c>
      <c r="G31" s="23">
        <f t="shared" ref="G31" si="9">SUM(H31:H31)</f>
        <v>280</v>
      </c>
      <c r="H31" s="24">
        <v>280</v>
      </c>
      <c r="I31" s="23">
        <f t="shared" ref="I31" si="10">SUM(J31:J31)</f>
        <v>280</v>
      </c>
      <c r="J31" s="24">
        <v>280</v>
      </c>
      <c r="K31" s="23">
        <f t="shared" ref="K31" si="11">SUM(L31:L31)</f>
        <v>280</v>
      </c>
      <c r="L31" s="24">
        <f>J31</f>
        <v>280</v>
      </c>
      <c r="M31" s="16">
        <f>I31/G31</f>
        <v>1</v>
      </c>
      <c r="N31" s="16">
        <f>K31/G31</f>
        <v>1</v>
      </c>
    </row>
    <row r="32" spans="1:14" x14ac:dyDescent="0.25">
      <c r="A32" s="32" t="s">
        <v>82</v>
      </c>
      <c r="B32" s="93" t="s">
        <v>83</v>
      </c>
      <c r="C32" s="93"/>
      <c r="D32" s="93"/>
      <c r="E32" s="37">
        <f>SUM(E33:E42)</f>
        <v>16810.699999999997</v>
      </c>
      <c r="F32" s="37">
        <f t="shared" ref="F32:L32" si="12">SUM(F33:F42)</f>
        <v>16810.699999999997</v>
      </c>
      <c r="G32" s="37">
        <f t="shared" si="12"/>
        <v>7376.1000000000013</v>
      </c>
      <c r="H32" s="37">
        <f t="shared" si="12"/>
        <v>7376.1000000000013</v>
      </c>
      <c r="I32" s="37">
        <f t="shared" si="12"/>
        <v>7367.5999999999995</v>
      </c>
      <c r="J32" s="37">
        <f t="shared" si="12"/>
        <v>7367.5999999999995</v>
      </c>
      <c r="K32" s="37">
        <f t="shared" si="12"/>
        <v>7367.5999999999995</v>
      </c>
      <c r="L32" s="37">
        <f t="shared" si="12"/>
        <v>7367.5999999999995</v>
      </c>
      <c r="M32" s="15">
        <f>I32/G32</f>
        <v>0.99884762950610728</v>
      </c>
      <c r="N32" s="15">
        <f>K32/G32</f>
        <v>0.99884762950610728</v>
      </c>
    </row>
    <row r="33" spans="1:14" ht="49.5" x14ac:dyDescent="0.25">
      <c r="A33" s="28" t="s">
        <v>84</v>
      </c>
      <c r="B33" s="34" t="s">
        <v>85</v>
      </c>
      <c r="C33" s="7" t="s">
        <v>8</v>
      </c>
      <c r="D33" s="7" t="s">
        <v>47</v>
      </c>
      <c r="E33" s="35">
        <f t="shared" ref="E33:E42" si="13">F33</f>
        <v>1613.1</v>
      </c>
      <c r="F33" s="36">
        <v>1613.1</v>
      </c>
      <c r="G33" s="23">
        <f t="shared" ref="G33:G38" si="14">SUM(H33:H33)</f>
        <v>1613.1</v>
      </c>
      <c r="H33" s="24">
        <v>1613.1</v>
      </c>
      <c r="I33" s="23">
        <f t="shared" ref="I33:I38" si="15">SUM(J33:J33)</f>
        <v>1605</v>
      </c>
      <c r="J33" s="24">
        <v>1605</v>
      </c>
      <c r="K33" s="23">
        <f t="shared" ref="K33:K38" si="16">SUM(L33:L33)</f>
        <v>1605</v>
      </c>
      <c r="L33" s="24">
        <f>J33</f>
        <v>1605</v>
      </c>
      <c r="M33" s="16">
        <f>I33/G33</f>
        <v>0.99497861260926168</v>
      </c>
      <c r="N33" s="16">
        <f>K33/G33</f>
        <v>0.99497861260926168</v>
      </c>
    </row>
    <row r="34" spans="1:14" ht="49.5" x14ac:dyDescent="0.25">
      <c r="A34" s="28" t="s">
        <v>86</v>
      </c>
      <c r="B34" s="34" t="s">
        <v>87</v>
      </c>
      <c r="C34" s="7" t="s">
        <v>8</v>
      </c>
      <c r="D34" s="7" t="s">
        <v>47</v>
      </c>
      <c r="E34" s="35">
        <f t="shared" si="13"/>
        <v>791.6</v>
      </c>
      <c r="F34" s="36">
        <v>791.6</v>
      </c>
      <c r="G34" s="23">
        <f t="shared" si="14"/>
        <v>0</v>
      </c>
      <c r="H34" s="24">
        <v>0</v>
      </c>
      <c r="I34" s="23">
        <f t="shared" si="15"/>
        <v>0</v>
      </c>
      <c r="J34" s="24">
        <v>0</v>
      </c>
      <c r="K34" s="23">
        <f t="shared" si="16"/>
        <v>0</v>
      </c>
      <c r="L34" s="24">
        <v>0</v>
      </c>
      <c r="M34" s="14">
        <v>0</v>
      </c>
      <c r="N34" s="14">
        <v>0</v>
      </c>
    </row>
    <row r="35" spans="1:14" ht="66" x14ac:dyDescent="0.25">
      <c r="A35" s="33" t="s">
        <v>88</v>
      </c>
      <c r="B35" s="34" t="s">
        <v>89</v>
      </c>
      <c r="C35" s="7" t="s">
        <v>8</v>
      </c>
      <c r="D35" s="7" t="s">
        <v>1</v>
      </c>
      <c r="E35" s="35">
        <f t="shared" si="13"/>
        <v>5373.5</v>
      </c>
      <c r="F35" s="36">
        <v>5373.5</v>
      </c>
      <c r="G35" s="23">
        <f t="shared" si="14"/>
        <v>4642.6000000000004</v>
      </c>
      <c r="H35" s="24">
        <v>4642.6000000000004</v>
      </c>
      <c r="I35" s="23">
        <f t="shared" si="15"/>
        <v>4642.3999999999996</v>
      </c>
      <c r="J35" s="24">
        <v>4642.3999999999996</v>
      </c>
      <c r="K35" s="23">
        <f t="shared" si="16"/>
        <v>4642.3999999999996</v>
      </c>
      <c r="L35" s="24">
        <f>J35</f>
        <v>4642.3999999999996</v>
      </c>
      <c r="M35" s="16">
        <f>I35/G35</f>
        <v>0.99995692069099196</v>
      </c>
      <c r="N35" s="16">
        <f>K35/G35</f>
        <v>0.99995692069099196</v>
      </c>
    </row>
    <row r="36" spans="1:14" ht="49.5" x14ac:dyDescent="0.25">
      <c r="A36" s="28" t="s">
        <v>90</v>
      </c>
      <c r="B36" s="34" t="s">
        <v>91</v>
      </c>
      <c r="C36" s="7" t="s">
        <v>8</v>
      </c>
      <c r="D36" s="7" t="s">
        <v>47</v>
      </c>
      <c r="E36" s="35">
        <f t="shared" si="13"/>
        <v>675.5</v>
      </c>
      <c r="F36" s="36">
        <v>675.5</v>
      </c>
      <c r="G36" s="23">
        <f t="shared" si="14"/>
        <v>605.6</v>
      </c>
      <c r="H36" s="24">
        <v>605.6</v>
      </c>
      <c r="I36" s="23">
        <f t="shared" si="15"/>
        <v>605.5</v>
      </c>
      <c r="J36" s="24">
        <v>605.5</v>
      </c>
      <c r="K36" s="23">
        <f t="shared" si="16"/>
        <v>605.5</v>
      </c>
      <c r="L36" s="24">
        <f>J36</f>
        <v>605.5</v>
      </c>
      <c r="M36" s="16">
        <f>I36/G36</f>
        <v>0.99983487450462349</v>
      </c>
      <c r="N36" s="16">
        <f>K36/G36</f>
        <v>0.99983487450462349</v>
      </c>
    </row>
    <row r="37" spans="1:14" ht="66" x14ac:dyDescent="0.25">
      <c r="A37" s="28" t="s">
        <v>92</v>
      </c>
      <c r="B37" s="34" t="s">
        <v>93</v>
      </c>
      <c r="C37" s="7" t="s">
        <v>8</v>
      </c>
      <c r="D37" s="7" t="s">
        <v>47</v>
      </c>
      <c r="E37" s="35">
        <f t="shared" si="13"/>
        <v>416.5</v>
      </c>
      <c r="F37" s="36">
        <v>416.5</v>
      </c>
      <c r="G37" s="23">
        <f t="shared" si="14"/>
        <v>416.5</v>
      </c>
      <c r="H37" s="24">
        <v>416.5</v>
      </c>
      <c r="I37" s="23">
        <f t="shared" si="15"/>
        <v>416.5</v>
      </c>
      <c r="J37" s="24">
        <v>416.5</v>
      </c>
      <c r="K37" s="23">
        <f t="shared" si="16"/>
        <v>416.5</v>
      </c>
      <c r="L37" s="24">
        <f>J37</f>
        <v>416.5</v>
      </c>
      <c r="M37" s="16">
        <f>I37/G37</f>
        <v>1</v>
      </c>
      <c r="N37" s="16">
        <f>K37/G37</f>
        <v>1</v>
      </c>
    </row>
    <row r="38" spans="1:14" ht="49.5" x14ac:dyDescent="0.25">
      <c r="A38" s="28" t="s">
        <v>94</v>
      </c>
      <c r="B38" s="34" t="s">
        <v>95</v>
      </c>
      <c r="C38" s="7" t="s">
        <v>8</v>
      </c>
      <c r="D38" s="7" t="s">
        <v>47</v>
      </c>
      <c r="E38" s="35">
        <f t="shared" si="13"/>
        <v>98.3</v>
      </c>
      <c r="F38" s="36">
        <v>98.3</v>
      </c>
      <c r="G38" s="23">
        <f t="shared" si="14"/>
        <v>98.3</v>
      </c>
      <c r="H38" s="24">
        <v>98.3</v>
      </c>
      <c r="I38" s="23">
        <f t="shared" si="15"/>
        <v>98.2</v>
      </c>
      <c r="J38" s="24">
        <v>98.2</v>
      </c>
      <c r="K38" s="23">
        <f t="shared" si="16"/>
        <v>98.2</v>
      </c>
      <c r="L38" s="24">
        <f>J38</f>
        <v>98.2</v>
      </c>
      <c r="M38" s="16">
        <f>I38/G38</f>
        <v>0.99898270600203465</v>
      </c>
      <c r="N38" s="16">
        <f>K38/G38</f>
        <v>0.99898270600203465</v>
      </c>
    </row>
    <row r="39" spans="1:14" ht="66" x14ac:dyDescent="0.25">
      <c r="A39" s="28" t="s">
        <v>96</v>
      </c>
      <c r="B39" s="50" t="s">
        <v>97</v>
      </c>
      <c r="C39" s="40" t="s">
        <v>8</v>
      </c>
      <c r="D39" s="7" t="s">
        <v>47</v>
      </c>
      <c r="E39" s="35">
        <f t="shared" si="13"/>
        <v>634.29999999999995</v>
      </c>
      <c r="F39" s="38">
        <v>634.29999999999995</v>
      </c>
      <c r="G39" s="23">
        <f>SUM(H39:H39)</f>
        <v>0</v>
      </c>
      <c r="H39" s="24">
        <v>0</v>
      </c>
      <c r="I39" s="23">
        <f t="shared" ref="I39:I42" si="17">SUM(J39:J39)</f>
        <v>0</v>
      </c>
      <c r="J39" s="24">
        <v>0</v>
      </c>
      <c r="K39" s="23">
        <f t="shared" ref="K39:K42" si="18">SUM(L39:L39)</f>
        <v>0</v>
      </c>
      <c r="L39" s="24">
        <v>0</v>
      </c>
      <c r="M39" s="14">
        <v>0</v>
      </c>
      <c r="N39" s="14">
        <v>0</v>
      </c>
    </row>
    <row r="40" spans="1:14" ht="33" x14ac:dyDescent="0.25">
      <c r="A40" s="49" t="s">
        <v>120</v>
      </c>
      <c r="B40" s="54" t="s">
        <v>123</v>
      </c>
      <c r="C40" s="7" t="s">
        <v>8</v>
      </c>
      <c r="D40" s="7" t="s">
        <v>1</v>
      </c>
      <c r="E40" s="51">
        <f t="shared" si="13"/>
        <v>2581.4</v>
      </c>
      <c r="F40" s="59">
        <v>2581.4</v>
      </c>
      <c r="G40" s="52">
        <f t="shared" ref="G40:G42" si="19">SUM(H40:H40)</f>
        <v>0</v>
      </c>
      <c r="H40" s="24">
        <v>0</v>
      </c>
      <c r="I40" s="23">
        <f t="shared" si="17"/>
        <v>0</v>
      </c>
      <c r="J40" s="24">
        <v>0</v>
      </c>
      <c r="K40" s="23">
        <f t="shared" si="18"/>
        <v>0</v>
      </c>
      <c r="L40" s="24">
        <v>0</v>
      </c>
      <c r="M40" s="14">
        <v>0</v>
      </c>
      <c r="N40" s="14">
        <v>0</v>
      </c>
    </row>
    <row r="41" spans="1:14" ht="49.5" x14ac:dyDescent="0.25">
      <c r="A41" s="49" t="s">
        <v>121</v>
      </c>
      <c r="B41" s="54" t="s">
        <v>124</v>
      </c>
      <c r="C41" s="7" t="s">
        <v>8</v>
      </c>
      <c r="D41" s="7" t="s">
        <v>47</v>
      </c>
      <c r="E41" s="51">
        <f t="shared" si="13"/>
        <v>1926.5</v>
      </c>
      <c r="F41" s="59">
        <v>1926.5</v>
      </c>
      <c r="G41" s="52">
        <f t="shared" si="19"/>
        <v>0</v>
      </c>
      <c r="H41" s="24">
        <v>0</v>
      </c>
      <c r="I41" s="23">
        <f t="shared" si="17"/>
        <v>0</v>
      </c>
      <c r="J41" s="24">
        <v>0</v>
      </c>
      <c r="K41" s="23">
        <f t="shared" si="18"/>
        <v>0</v>
      </c>
      <c r="L41" s="24">
        <v>0</v>
      </c>
      <c r="M41" s="14">
        <v>0</v>
      </c>
      <c r="N41" s="14">
        <v>0</v>
      </c>
    </row>
    <row r="42" spans="1:14" ht="66" x14ac:dyDescent="0.25">
      <c r="A42" s="49" t="s">
        <v>122</v>
      </c>
      <c r="B42" s="54" t="s">
        <v>125</v>
      </c>
      <c r="C42" s="7" t="s">
        <v>8</v>
      </c>
      <c r="D42" s="7" t="s">
        <v>47</v>
      </c>
      <c r="E42" s="51">
        <f t="shared" si="13"/>
        <v>2700</v>
      </c>
      <c r="F42" s="60">
        <v>2700</v>
      </c>
      <c r="G42" s="52">
        <f t="shared" si="19"/>
        <v>0</v>
      </c>
      <c r="H42" s="24">
        <v>0</v>
      </c>
      <c r="I42" s="23">
        <f t="shared" si="17"/>
        <v>0</v>
      </c>
      <c r="J42" s="24">
        <v>0</v>
      </c>
      <c r="K42" s="23">
        <f t="shared" si="18"/>
        <v>0</v>
      </c>
      <c r="L42" s="24">
        <v>0</v>
      </c>
      <c r="M42" s="14">
        <v>0</v>
      </c>
      <c r="N42" s="14">
        <v>0</v>
      </c>
    </row>
    <row r="43" spans="1:14" x14ac:dyDescent="0.25">
      <c r="A43" s="32" t="s">
        <v>98</v>
      </c>
      <c r="B43" s="94" t="s">
        <v>99</v>
      </c>
      <c r="C43" s="94"/>
      <c r="D43" s="93"/>
      <c r="E43" s="37">
        <f t="shared" ref="E43:L43" si="20">SUM(E44)</f>
        <v>1350.8</v>
      </c>
      <c r="F43" s="53">
        <f t="shared" si="20"/>
        <v>1350.8</v>
      </c>
      <c r="G43" s="37">
        <f t="shared" si="20"/>
        <v>0</v>
      </c>
      <c r="H43" s="37">
        <f t="shared" si="20"/>
        <v>0</v>
      </c>
      <c r="I43" s="37">
        <f t="shared" si="20"/>
        <v>0</v>
      </c>
      <c r="J43" s="37">
        <f t="shared" si="20"/>
        <v>0</v>
      </c>
      <c r="K43" s="37">
        <f t="shared" si="20"/>
        <v>0</v>
      </c>
      <c r="L43" s="37">
        <f t="shared" si="20"/>
        <v>0</v>
      </c>
      <c r="M43" s="14">
        <v>0</v>
      </c>
      <c r="N43" s="14">
        <v>0</v>
      </c>
    </row>
    <row r="44" spans="1:14" ht="33" x14ac:dyDescent="0.25">
      <c r="A44" s="33" t="s">
        <v>100</v>
      </c>
      <c r="B44" s="29" t="s">
        <v>101</v>
      </c>
      <c r="C44" s="7" t="s">
        <v>8</v>
      </c>
      <c r="D44" s="7" t="s">
        <v>8</v>
      </c>
      <c r="E44" s="35">
        <f>F44</f>
        <v>1350.8</v>
      </c>
      <c r="F44" s="36">
        <v>1350.8</v>
      </c>
      <c r="G44" s="23">
        <f>SUM(H44:H44)</f>
        <v>0</v>
      </c>
      <c r="H44" s="24">
        <v>0</v>
      </c>
      <c r="I44" s="23">
        <f>SUM(J44:J44)</f>
        <v>0</v>
      </c>
      <c r="J44" s="24">
        <v>0</v>
      </c>
      <c r="K44" s="23">
        <f>SUM(L44:L44)</f>
        <v>0</v>
      </c>
      <c r="L44" s="24">
        <v>0</v>
      </c>
      <c r="M44" s="14">
        <v>0</v>
      </c>
      <c r="N44" s="14">
        <v>0</v>
      </c>
    </row>
    <row r="45" spans="1:14" x14ac:dyDescent="0.25">
      <c r="B45" s="95" t="s">
        <v>27</v>
      </c>
      <c r="C45" s="95"/>
      <c r="D45" s="95"/>
      <c r="E45" s="17">
        <f>E11+E6+E32+E43</f>
        <v>25999.899999999998</v>
      </c>
      <c r="F45" s="17">
        <f t="shared" ref="F45:L45" si="21">F11+F6+F32+F43</f>
        <v>25999.899999999998</v>
      </c>
      <c r="G45" s="17">
        <f t="shared" si="21"/>
        <v>8091.8000000000011</v>
      </c>
      <c r="H45" s="17">
        <f t="shared" si="21"/>
        <v>8091.8000000000011</v>
      </c>
      <c r="I45" s="17">
        <f t="shared" si="21"/>
        <v>8082.7999999999993</v>
      </c>
      <c r="J45" s="17">
        <f t="shared" si="21"/>
        <v>8082.7999999999993</v>
      </c>
      <c r="K45" s="17">
        <f t="shared" si="21"/>
        <v>8082.7999999999993</v>
      </c>
      <c r="L45" s="17">
        <f t="shared" si="21"/>
        <v>8082.7999999999993</v>
      </c>
      <c r="M45" s="15">
        <f>I45/G45</f>
        <v>0.9988877629204872</v>
      </c>
      <c r="N45" s="15">
        <f>K45/G45</f>
        <v>0.9988877629204872</v>
      </c>
    </row>
    <row r="50" ht="30.75" customHeight="1" x14ac:dyDescent="0.25"/>
    <row r="52" ht="18.75" customHeight="1" x14ac:dyDescent="0.25"/>
    <row r="53" ht="18.75" customHeight="1" x14ac:dyDescent="0.25"/>
    <row r="56" ht="18.75" customHeight="1" x14ac:dyDescent="0.25"/>
    <row r="58" ht="18.75" customHeight="1" x14ac:dyDescent="0.25"/>
    <row r="59" ht="18.75" customHeight="1" x14ac:dyDescent="0.25"/>
  </sheetData>
  <mergeCells count="18">
    <mergeCell ref="B11:D11"/>
    <mergeCell ref="B12:D12"/>
    <mergeCell ref="B32:D32"/>
    <mergeCell ref="B43:D43"/>
    <mergeCell ref="B45:D45"/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topLeftCell="A16" zoomScale="90" zoomScaleNormal="100" zoomScaleSheetLayoutView="90" workbookViewId="0">
      <selection activeCell="B16" sqref="B16:B32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0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119" t="s">
        <v>36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24" customHeight="1" x14ac:dyDescent="0.25">
      <c r="A2" s="119" t="s">
        <v>33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24" customHeight="1" x14ac:dyDescent="0.25">
      <c r="A3" s="109" t="s">
        <v>9</v>
      </c>
      <c r="B3" s="109" t="s">
        <v>10</v>
      </c>
      <c r="C3" s="120" t="s">
        <v>11</v>
      </c>
      <c r="D3" s="121"/>
      <c r="E3" s="109" t="s">
        <v>12</v>
      </c>
      <c r="F3" s="109" t="s">
        <v>13</v>
      </c>
      <c r="G3" s="109" t="s">
        <v>14</v>
      </c>
      <c r="H3" s="109" t="s">
        <v>15</v>
      </c>
      <c r="I3" s="106" t="s">
        <v>24</v>
      </c>
      <c r="J3" s="106" t="s">
        <v>16</v>
      </c>
      <c r="K3" s="109" t="s">
        <v>17</v>
      </c>
      <c r="L3" s="109"/>
      <c r="M3" s="109"/>
    </row>
    <row r="4" spans="1:13" ht="15" customHeight="1" x14ac:dyDescent="0.25">
      <c r="A4" s="109"/>
      <c r="B4" s="109"/>
      <c r="C4" s="106" t="s">
        <v>18</v>
      </c>
      <c r="D4" s="106" t="s">
        <v>19</v>
      </c>
      <c r="E4" s="109"/>
      <c r="F4" s="109"/>
      <c r="G4" s="109"/>
      <c r="H4" s="109"/>
      <c r="I4" s="107"/>
      <c r="J4" s="107"/>
      <c r="K4" s="109" t="s">
        <v>20</v>
      </c>
      <c r="L4" s="106" t="s">
        <v>21</v>
      </c>
      <c r="M4" s="109" t="s">
        <v>22</v>
      </c>
    </row>
    <row r="5" spans="1:13" ht="31.5" customHeight="1" x14ac:dyDescent="0.25">
      <c r="A5" s="109"/>
      <c r="B5" s="109"/>
      <c r="C5" s="108"/>
      <c r="D5" s="108"/>
      <c r="E5" s="109"/>
      <c r="F5" s="109"/>
      <c r="G5" s="109"/>
      <c r="H5" s="109"/>
      <c r="I5" s="108"/>
      <c r="J5" s="108"/>
      <c r="K5" s="109"/>
      <c r="L5" s="108"/>
      <c r="M5" s="109"/>
    </row>
    <row r="6" spans="1:13" x14ac:dyDescent="0.25">
      <c r="A6" s="18">
        <v>1</v>
      </c>
      <c r="B6" s="18">
        <v>2</v>
      </c>
      <c r="C6" s="18">
        <f>B6+1</f>
        <v>3</v>
      </c>
      <c r="D6" s="18">
        <f t="shared" ref="D6:K6" si="0">C6+1</f>
        <v>4</v>
      </c>
      <c r="E6" s="18">
        <v>3</v>
      </c>
      <c r="F6" s="18">
        <f t="shared" si="0"/>
        <v>4</v>
      </c>
      <c r="G6" s="18">
        <f t="shared" si="0"/>
        <v>5</v>
      </c>
      <c r="H6" s="18">
        <f t="shared" si="0"/>
        <v>6</v>
      </c>
      <c r="I6" s="18">
        <f t="shared" si="0"/>
        <v>7</v>
      </c>
      <c r="J6" s="18">
        <f t="shared" si="0"/>
        <v>8</v>
      </c>
      <c r="K6" s="18">
        <f t="shared" si="0"/>
        <v>9</v>
      </c>
      <c r="L6" s="18">
        <v>10</v>
      </c>
      <c r="M6" s="18">
        <v>11</v>
      </c>
    </row>
    <row r="7" spans="1:13" s="3" customFormat="1" ht="44.25" customHeight="1" x14ac:dyDescent="0.25">
      <c r="A7" s="48">
        <v>1</v>
      </c>
      <c r="B7" s="48" t="str">
        <f>имущество!B25</f>
        <v>Разработка ПСД на утилизацию емкостей ГСМ в п. Амдерма</v>
      </c>
      <c r="C7" s="7"/>
      <c r="D7" s="7"/>
      <c r="E7" s="45" t="s">
        <v>126</v>
      </c>
      <c r="F7" s="45" t="s">
        <v>127</v>
      </c>
      <c r="G7" s="48" t="s">
        <v>1</v>
      </c>
      <c r="H7" s="62">
        <v>44195</v>
      </c>
      <c r="I7" s="7">
        <v>523.9</v>
      </c>
      <c r="J7" s="7"/>
      <c r="K7" s="7">
        <f>M7</f>
        <v>0</v>
      </c>
      <c r="L7" s="7"/>
      <c r="M7" s="48">
        <f>имущество!J25</f>
        <v>0</v>
      </c>
    </row>
    <row r="8" spans="1:13" s="3" customFormat="1" ht="44.25" customHeight="1" x14ac:dyDescent="0.25">
      <c r="A8" s="48">
        <v>2</v>
      </c>
      <c r="B8" s="48" t="str">
        <f>имущество!B26</f>
        <v>Снос (демонтаж) здания основной общеобразовательной школы в д. Волоковая</v>
      </c>
      <c r="C8" s="7"/>
      <c r="D8" s="7"/>
      <c r="E8" s="45" t="s">
        <v>128</v>
      </c>
      <c r="F8" s="45" t="s">
        <v>129</v>
      </c>
      <c r="G8" s="48" t="s">
        <v>130</v>
      </c>
      <c r="H8" s="62">
        <v>44926</v>
      </c>
      <c r="I8" s="64">
        <v>355.83938999999998</v>
      </c>
      <c r="J8" s="7"/>
      <c r="K8" s="7">
        <f t="shared" ref="K8:K15" si="1">M8</f>
        <v>0</v>
      </c>
      <c r="L8" s="7"/>
      <c r="M8" s="48">
        <f>имущество!J26</f>
        <v>0</v>
      </c>
    </row>
    <row r="9" spans="1:13" s="3" customFormat="1" ht="44.25" customHeight="1" x14ac:dyDescent="0.25">
      <c r="A9" s="48">
        <v>3</v>
      </c>
      <c r="B9" s="48" t="str">
        <f>имущество!B27</f>
        <v>Снос (демонтаж) здания начальной общеобразовательной школы в д. Волоковая</v>
      </c>
      <c r="C9" s="7"/>
      <c r="D9" s="7"/>
      <c r="E9" s="45" t="s">
        <v>131</v>
      </c>
      <c r="F9" s="45" t="s">
        <v>129</v>
      </c>
      <c r="G9" s="48" t="s">
        <v>130</v>
      </c>
      <c r="H9" s="62">
        <v>44926</v>
      </c>
      <c r="I9" s="41">
        <v>326.40154000000001</v>
      </c>
      <c r="J9" s="7"/>
      <c r="K9" s="7">
        <f t="shared" si="1"/>
        <v>0</v>
      </c>
      <c r="L9" s="7"/>
      <c r="M9" s="48">
        <f>имущество!J27</f>
        <v>0</v>
      </c>
    </row>
    <row r="10" spans="1:13" s="3" customFormat="1" ht="44.25" customHeight="1" x14ac:dyDescent="0.25">
      <c r="A10" s="48">
        <v>4</v>
      </c>
      <c r="B10" s="48" t="str">
        <f>имущество!B28</f>
        <v>Снос (демонтаж) здания столярной мастерской в д. Волоковая</v>
      </c>
      <c r="C10" s="7"/>
      <c r="D10" s="7"/>
      <c r="E10" s="45" t="s">
        <v>132</v>
      </c>
      <c r="F10" s="45" t="s">
        <v>129</v>
      </c>
      <c r="G10" s="48" t="s">
        <v>130</v>
      </c>
      <c r="H10" s="62">
        <v>44926</v>
      </c>
      <c r="I10" s="41">
        <v>72.854290000000006</v>
      </c>
      <c r="J10" s="7"/>
      <c r="K10" s="7">
        <f t="shared" si="1"/>
        <v>0</v>
      </c>
      <c r="L10" s="7"/>
      <c r="M10" s="48">
        <f>имущество!J28</f>
        <v>0</v>
      </c>
    </row>
    <row r="11" spans="1:13" s="3" customFormat="1" ht="124.5" customHeight="1" x14ac:dyDescent="0.25">
      <c r="A11" s="48">
        <v>5</v>
      </c>
      <c r="B11" s="48" t="str">
        <f>имущество!B29</f>
        <v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v>
      </c>
      <c r="C11" s="7"/>
      <c r="D11" s="7"/>
      <c r="E11" s="45" t="s">
        <v>133</v>
      </c>
      <c r="F11" s="45" t="s">
        <v>134</v>
      </c>
      <c r="G11" s="48" t="str">
        <f>имущество!D29</f>
        <v>Администрация поселения ЗР НАО</v>
      </c>
      <c r="H11" s="62">
        <v>44657</v>
      </c>
      <c r="I11" s="41">
        <v>600</v>
      </c>
      <c r="J11" s="7"/>
      <c r="K11" s="7">
        <f t="shared" si="1"/>
        <v>0</v>
      </c>
      <c r="L11" s="7"/>
      <c r="M11" s="48">
        <f>имущество!J29</f>
        <v>0</v>
      </c>
    </row>
    <row r="12" spans="1:13" s="3" customFormat="1" ht="124.5" customHeight="1" x14ac:dyDescent="0.25">
      <c r="A12" s="48">
        <v>6</v>
      </c>
      <c r="B12" s="48" t="str">
        <f>имущество!B30</f>
        <v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v>
      </c>
      <c r="C12" s="7"/>
      <c r="D12" s="7"/>
      <c r="E12" s="45" t="s">
        <v>135</v>
      </c>
      <c r="F12" s="45" t="s">
        <v>136</v>
      </c>
      <c r="G12" s="48" t="s">
        <v>1</v>
      </c>
      <c r="H12" s="62">
        <v>44742</v>
      </c>
      <c r="I12" s="41">
        <v>945.45</v>
      </c>
      <c r="J12" s="7"/>
      <c r="K12" s="7">
        <f t="shared" si="1"/>
        <v>0</v>
      </c>
      <c r="L12" s="7"/>
      <c r="M12" s="48">
        <f>имущество!J30</f>
        <v>0</v>
      </c>
    </row>
    <row r="13" spans="1:13" s="3" customFormat="1" ht="112.5" customHeight="1" x14ac:dyDescent="0.25">
      <c r="A13" s="48">
        <v>7</v>
      </c>
      <c r="B13" s="48" t="str">
        <f>имущество!B31</f>
        <v>Замена системы автоматической пожарной сигнализации в здании Администрации Сельского поселения «Пёшский сельсовет» ЗР НАО</v>
      </c>
      <c r="C13" s="7"/>
      <c r="D13" s="7"/>
      <c r="E13" s="61" t="s">
        <v>137</v>
      </c>
      <c r="F13" s="61" t="s">
        <v>138</v>
      </c>
      <c r="G13" s="7" t="s">
        <v>47</v>
      </c>
      <c r="H13" s="62">
        <v>44742</v>
      </c>
      <c r="I13" s="66">
        <v>280</v>
      </c>
      <c r="J13" s="7"/>
      <c r="K13" s="64">
        <f t="shared" si="1"/>
        <v>280</v>
      </c>
      <c r="L13" s="7"/>
      <c r="M13" s="67">
        <f>имущество!J31</f>
        <v>280</v>
      </c>
    </row>
    <row r="14" spans="1:13" s="3" customFormat="1" ht="74.25" customHeight="1" x14ac:dyDescent="0.25">
      <c r="A14" s="48">
        <v>8</v>
      </c>
      <c r="B14" s="48" t="str">
        <f>имущество!B33</f>
        <v>Ремонт здания гаража в д. Андег Сельского поселения "Андегский сельсовет" ЗР НАО</v>
      </c>
      <c r="C14" s="7"/>
      <c r="D14" s="7"/>
      <c r="E14" s="68" t="s">
        <v>139</v>
      </c>
      <c r="F14" s="69" t="s">
        <v>140</v>
      </c>
      <c r="G14" s="7" t="s">
        <v>47</v>
      </c>
      <c r="H14" s="71">
        <v>44876</v>
      </c>
      <c r="I14" s="70">
        <v>1604.97361</v>
      </c>
      <c r="J14" s="7"/>
      <c r="K14" s="64">
        <f t="shared" si="1"/>
        <v>1605</v>
      </c>
      <c r="L14" s="7"/>
      <c r="M14" s="67">
        <f>имущество!J33</f>
        <v>1605</v>
      </c>
    </row>
    <row r="15" spans="1:13" s="3" customFormat="1" ht="74.25" customHeight="1" x14ac:dyDescent="0.25">
      <c r="A15" s="48">
        <v>9</v>
      </c>
      <c r="B15" s="48" t="str">
        <f>имущество!B34</f>
        <v>Ремонт здания аэропорта в п. Харута МО "Хоседа-Хардский сельсовет" НАО</v>
      </c>
      <c r="C15" s="7"/>
      <c r="D15" s="7"/>
      <c r="E15" s="45" t="s">
        <v>141</v>
      </c>
      <c r="F15" s="45" t="s">
        <v>142</v>
      </c>
      <c r="G15" s="7" t="s">
        <v>47</v>
      </c>
      <c r="H15" s="72">
        <v>44834</v>
      </c>
      <c r="I15" s="41">
        <v>787.56597999999997</v>
      </c>
      <c r="J15" s="7"/>
      <c r="K15" s="64">
        <f t="shared" si="1"/>
        <v>0</v>
      </c>
      <c r="L15" s="7"/>
      <c r="M15" s="67">
        <f>имущество!J34</f>
        <v>0</v>
      </c>
    </row>
    <row r="16" spans="1:13" s="6" customFormat="1" ht="57.75" customHeight="1" x14ac:dyDescent="0.25">
      <c r="A16" s="112">
        <v>10</v>
      </c>
      <c r="B16" s="112" t="s">
        <v>89</v>
      </c>
      <c r="C16" s="5"/>
      <c r="D16" s="5"/>
      <c r="E16" s="45" t="s">
        <v>104</v>
      </c>
      <c r="F16" s="122" t="s">
        <v>105</v>
      </c>
      <c r="G16" s="115" t="s">
        <v>1</v>
      </c>
      <c r="H16" s="39">
        <v>2022</v>
      </c>
      <c r="I16" s="42">
        <v>2110.1999999999998</v>
      </c>
      <c r="J16" s="2"/>
      <c r="K16" s="101">
        <f>M16</f>
        <v>4642.3999999999996</v>
      </c>
      <c r="L16" s="13"/>
      <c r="M16" s="99">
        <f>имущество!I35</f>
        <v>4642.3999999999996</v>
      </c>
    </row>
    <row r="17" spans="1:13" s="6" customFormat="1" ht="27" customHeight="1" x14ac:dyDescent="0.25">
      <c r="A17" s="113"/>
      <c r="B17" s="113"/>
      <c r="C17" s="5"/>
      <c r="D17" s="5"/>
      <c r="E17" s="45" t="s">
        <v>162</v>
      </c>
      <c r="F17" s="123"/>
      <c r="G17" s="116"/>
      <c r="H17" s="78">
        <v>2022</v>
      </c>
      <c r="I17" s="43">
        <v>23.2</v>
      </c>
      <c r="J17" s="2"/>
      <c r="K17" s="118"/>
      <c r="L17" s="13"/>
      <c r="M17" s="111"/>
    </row>
    <row r="18" spans="1:13" s="6" customFormat="1" ht="24" customHeight="1" x14ac:dyDescent="0.25">
      <c r="A18" s="113"/>
      <c r="B18" s="113"/>
      <c r="C18" s="25"/>
      <c r="D18" s="5"/>
      <c r="E18" s="45" t="s">
        <v>106</v>
      </c>
      <c r="F18" s="128" t="s">
        <v>108</v>
      </c>
      <c r="G18" s="116"/>
      <c r="H18" s="39">
        <v>2022</v>
      </c>
      <c r="I18" s="43">
        <v>582.03625</v>
      </c>
      <c r="J18" s="11"/>
      <c r="K18" s="118"/>
      <c r="L18" s="12"/>
      <c r="M18" s="111"/>
    </row>
    <row r="19" spans="1:13" s="6" customFormat="1" ht="31.5" customHeight="1" x14ac:dyDescent="0.25">
      <c r="A19" s="113"/>
      <c r="B19" s="113"/>
      <c r="C19" s="25"/>
      <c r="D19" s="5"/>
      <c r="E19" s="45" t="s">
        <v>107</v>
      </c>
      <c r="F19" s="129"/>
      <c r="G19" s="116"/>
      <c r="H19" s="39">
        <v>2022</v>
      </c>
      <c r="I19" s="41">
        <v>240.136</v>
      </c>
      <c r="J19" s="11"/>
      <c r="K19" s="118"/>
      <c r="L19" s="12"/>
      <c r="M19" s="111"/>
    </row>
    <row r="20" spans="1:13" s="6" customFormat="1" ht="31.5" customHeight="1" x14ac:dyDescent="0.25">
      <c r="A20" s="113"/>
      <c r="B20" s="113"/>
      <c r="C20" s="25"/>
      <c r="D20" s="5"/>
      <c r="E20" s="45" t="s">
        <v>156</v>
      </c>
      <c r="F20" s="129"/>
      <c r="G20" s="116"/>
      <c r="H20" s="78">
        <v>2022</v>
      </c>
      <c r="I20" s="41">
        <v>2.9</v>
      </c>
      <c r="J20" s="11"/>
      <c r="K20" s="118"/>
      <c r="L20" s="12"/>
      <c r="M20" s="111"/>
    </row>
    <row r="21" spans="1:13" s="6" customFormat="1" ht="31.5" customHeight="1" x14ac:dyDescent="0.25">
      <c r="A21" s="113"/>
      <c r="B21" s="113"/>
      <c r="C21" s="25"/>
      <c r="D21" s="5"/>
      <c r="E21" s="45" t="s">
        <v>157</v>
      </c>
      <c r="F21" s="130"/>
      <c r="G21" s="116"/>
      <c r="H21" s="78">
        <v>2022</v>
      </c>
      <c r="I21" s="41">
        <v>34.299999999999997</v>
      </c>
      <c r="J21" s="11"/>
      <c r="K21" s="118"/>
      <c r="L21" s="12"/>
      <c r="M21" s="111"/>
    </row>
    <row r="22" spans="1:13" s="6" customFormat="1" ht="24.75" customHeight="1" x14ac:dyDescent="0.25">
      <c r="A22" s="113"/>
      <c r="B22" s="113"/>
      <c r="C22" s="25"/>
      <c r="D22" s="5"/>
      <c r="E22" s="45" t="s">
        <v>110</v>
      </c>
      <c r="F22" s="110" t="s">
        <v>109</v>
      </c>
      <c r="G22" s="116"/>
      <c r="H22" s="39">
        <v>2022</v>
      </c>
      <c r="I22" s="41">
        <v>330.25</v>
      </c>
      <c r="J22" s="11"/>
      <c r="K22" s="118"/>
      <c r="L22" s="12"/>
      <c r="M22" s="111"/>
    </row>
    <row r="23" spans="1:13" s="6" customFormat="1" ht="28.5" customHeight="1" x14ac:dyDescent="0.25">
      <c r="A23" s="113"/>
      <c r="B23" s="113"/>
      <c r="C23" s="25"/>
      <c r="D23" s="5"/>
      <c r="E23" s="45" t="s">
        <v>111</v>
      </c>
      <c r="F23" s="110"/>
      <c r="G23" s="116"/>
      <c r="H23" s="39">
        <v>2022</v>
      </c>
      <c r="I23" s="41">
        <v>330.25</v>
      </c>
      <c r="J23" s="11"/>
      <c r="K23" s="118"/>
      <c r="L23" s="12"/>
      <c r="M23" s="111"/>
    </row>
    <row r="24" spans="1:13" s="6" customFormat="1" ht="25.5" customHeight="1" x14ac:dyDescent="0.25">
      <c r="A24" s="113"/>
      <c r="B24" s="113"/>
      <c r="C24" s="25"/>
      <c r="D24" s="5"/>
      <c r="E24" s="45" t="s">
        <v>112</v>
      </c>
      <c r="F24" s="110"/>
      <c r="G24" s="116"/>
      <c r="H24" s="39">
        <v>2022</v>
      </c>
      <c r="I24" s="41">
        <v>330.25</v>
      </c>
      <c r="J24" s="11"/>
      <c r="K24" s="118"/>
      <c r="L24" s="12"/>
      <c r="M24" s="111"/>
    </row>
    <row r="25" spans="1:13" s="6" customFormat="1" ht="27.75" customHeight="1" x14ac:dyDescent="0.25">
      <c r="A25" s="113"/>
      <c r="B25" s="113"/>
      <c r="C25" s="25"/>
      <c r="D25" s="5"/>
      <c r="E25" s="45" t="s">
        <v>113</v>
      </c>
      <c r="F25" s="110"/>
      <c r="G25" s="116"/>
      <c r="H25" s="39">
        <v>2022</v>
      </c>
      <c r="I25" s="41">
        <v>330.25</v>
      </c>
      <c r="J25" s="11"/>
      <c r="K25" s="118"/>
      <c r="L25" s="12"/>
      <c r="M25" s="111"/>
    </row>
    <row r="26" spans="1:13" s="6" customFormat="1" ht="35.25" customHeight="1" x14ac:dyDescent="0.25">
      <c r="A26" s="114"/>
      <c r="B26" s="113"/>
      <c r="C26" s="25"/>
      <c r="D26" s="5"/>
      <c r="E26" s="45" t="s">
        <v>114</v>
      </c>
      <c r="F26" s="46" t="s">
        <v>115</v>
      </c>
      <c r="G26" s="116"/>
      <c r="H26" s="39">
        <v>2022</v>
      </c>
      <c r="I26" s="44">
        <v>110</v>
      </c>
      <c r="J26" s="11"/>
      <c r="K26" s="102"/>
      <c r="L26" s="12"/>
      <c r="M26" s="111"/>
    </row>
    <row r="27" spans="1:13" s="6" customFormat="1" ht="43.5" customHeight="1" x14ac:dyDescent="0.25">
      <c r="A27" s="55"/>
      <c r="B27" s="113"/>
      <c r="C27" s="79"/>
      <c r="D27" s="5"/>
      <c r="E27" s="132" t="s">
        <v>152</v>
      </c>
      <c r="F27" s="124" t="s">
        <v>151</v>
      </c>
      <c r="G27" s="116"/>
      <c r="H27" s="78">
        <v>2022</v>
      </c>
      <c r="I27" s="44">
        <v>50</v>
      </c>
      <c r="J27" s="11"/>
      <c r="K27" s="63"/>
      <c r="L27" s="12"/>
      <c r="M27" s="111"/>
    </row>
    <row r="28" spans="1:13" s="6" customFormat="1" ht="43.5" customHeight="1" x14ac:dyDescent="0.25">
      <c r="A28" s="55"/>
      <c r="B28" s="113"/>
      <c r="C28" s="79"/>
      <c r="D28" s="5"/>
      <c r="E28" s="133" t="s">
        <v>154</v>
      </c>
      <c r="F28" s="125" t="s">
        <v>153</v>
      </c>
      <c r="G28" s="116"/>
      <c r="H28" s="78">
        <v>2022</v>
      </c>
      <c r="I28" s="44">
        <v>100</v>
      </c>
      <c r="J28" s="11"/>
      <c r="K28" s="63"/>
      <c r="L28" s="12"/>
      <c r="M28" s="111"/>
    </row>
    <row r="29" spans="1:13" s="6" customFormat="1" ht="43.5" customHeight="1" x14ac:dyDescent="0.25">
      <c r="A29" s="55"/>
      <c r="B29" s="113"/>
      <c r="C29" s="79"/>
      <c r="D29" s="5"/>
      <c r="E29" s="133" t="s">
        <v>155</v>
      </c>
      <c r="F29" s="126"/>
      <c r="G29" s="116"/>
      <c r="H29" s="78">
        <v>2022</v>
      </c>
      <c r="I29" s="44">
        <v>40</v>
      </c>
      <c r="J29" s="11"/>
      <c r="K29" s="63"/>
      <c r="L29" s="12"/>
      <c r="M29" s="111"/>
    </row>
    <row r="30" spans="1:13" s="6" customFormat="1" ht="43.5" customHeight="1" x14ac:dyDescent="0.25">
      <c r="A30" s="55"/>
      <c r="B30" s="113"/>
      <c r="C30" s="79"/>
      <c r="D30" s="5"/>
      <c r="E30" s="133" t="s">
        <v>159</v>
      </c>
      <c r="F30" s="131" t="s">
        <v>158</v>
      </c>
      <c r="G30" s="116"/>
      <c r="H30" s="78">
        <v>2022</v>
      </c>
      <c r="I30" s="44">
        <v>29.7</v>
      </c>
      <c r="J30" s="11"/>
      <c r="K30" s="63"/>
      <c r="L30" s="12"/>
      <c r="M30" s="111"/>
    </row>
    <row r="31" spans="1:13" s="6" customFormat="1" ht="43.5" customHeight="1" x14ac:dyDescent="0.25">
      <c r="A31" s="55"/>
      <c r="B31" s="113"/>
      <c r="C31" s="79"/>
      <c r="D31" s="5"/>
      <c r="E31" s="127" t="s">
        <v>161</v>
      </c>
      <c r="F31" s="131" t="s">
        <v>160</v>
      </c>
      <c r="G31" s="116"/>
      <c r="H31" s="78">
        <v>2022</v>
      </c>
      <c r="I31" s="44">
        <v>8.3000000000000007</v>
      </c>
      <c r="J31" s="11"/>
      <c r="K31" s="63"/>
      <c r="L31" s="12"/>
      <c r="M31" s="111"/>
    </row>
    <row r="32" spans="1:13" s="6" customFormat="1" ht="43.5" customHeight="1" x14ac:dyDescent="0.25">
      <c r="A32" s="55"/>
      <c r="B32" s="114"/>
      <c r="C32" s="79"/>
      <c r="D32" s="5"/>
      <c r="E32" s="133" t="s">
        <v>163</v>
      </c>
      <c r="F32" s="131" t="s">
        <v>164</v>
      </c>
      <c r="G32" s="117"/>
      <c r="H32" s="78">
        <v>2022</v>
      </c>
      <c r="I32" s="44">
        <v>70</v>
      </c>
      <c r="J32" s="11"/>
      <c r="K32" s="63"/>
      <c r="L32" s="12"/>
      <c r="M32" s="100"/>
    </row>
    <row r="33" spans="1:13" s="6" customFormat="1" ht="42.75" customHeight="1" x14ac:dyDescent="0.25">
      <c r="A33" s="96">
        <v>11</v>
      </c>
      <c r="B33" s="96" t="str">
        <f>имущество!B36</f>
        <v>Ремонт снегохода «Arctic Cat Z1» Администрации Сельского поселения «Тиманский сельсовет» ЗР НАО</v>
      </c>
      <c r="C33" s="79"/>
      <c r="D33" s="5"/>
      <c r="E33" s="45" t="s">
        <v>143</v>
      </c>
      <c r="F33" s="45" t="s">
        <v>145</v>
      </c>
      <c r="G33" s="97" t="s">
        <v>47</v>
      </c>
      <c r="H33" s="98">
        <v>2022</v>
      </c>
      <c r="I33" s="41">
        <v>527.78</v>
      </c>
      <c r="J33" s="11"/>
      <c r="K33" s="101">
        <f>M33</f>
        <v>605.5</v>
      </c>
      <c r="L33" s="12"/>
      <c r="M33" s="99">
        <f>имущество!J36</f>
        <v>605.5</v>
      </c>
    </row>
    <row r="34" spans="1:13" s="6" customFormat="1" ht="42" customHeight="1" x14ac:dyDescent="0.25">
      <c r="A34" s="96"/>
      <c r="B34" s="96"/>
      <c r="C34" s="73"/>
      <c r="D34" s="74"/>
      <c r="E34" s="45" t="s">
        <v>144</v>
      </c>
      <c r="F34" s="45" t="s">
        <v>146</v>
      </c>
      <c r="G34" s="97"/>
      <c r="H34" s="98"/>
      <c r="I34" s="41">
        <v>77.81</v>
      </c>
      <c r="J34" s="11"/>
      <c r="K34" s="102"/>
      <c r="L34" s="12"/>
      <c r="M34" s="100"/>
    </row>
    <row r="35" spans="1:13" s="6" customFormat="1" ht="62.25" customHeight="1" x14ac:dyDescent="0.25">
      <c r="A35" s="77">
        <v>12</v>
      </c>
      <c r="B35" s="76" t="str">
        <f>имущество!B37</f>
        <v>Разработка проектной документации на ремонт причалов в п. Индига Сельского поселения «Тиманский сельсовет» ЗР НАО</v>
      </c>
      <c r="C35" s="25"/>
      <c r="D35" s="5"/>
      <c r="E35" s="45" t="s">
        <v>147</v>
      </c>
      <c r="F35" s="45" t="s">
        <v>148</v>
      </c>
      <c r="G35" s="80" t="s">
        <v>47</v>
      </c>
      <c r="H35" s="72">
        <v>44643</v>
      </c>
      <c r="I35" s="65">
        <v>595</v>
      </c>
      <c r="J35" s="11"/>
      <c r="K35" s="75">
        <f>M35</f>
        <v>416.5</v>
      </c>
      <c r="L35" s="12"/>
      <c r="M35" s="47">
        <f>имущество!J37</f>
        <v>416.5</v>
      </c>
    </row>
    <row r="36" spans="1:13" s="6" customFormat="1" ht="62.25" customHeight="1" x14ac:dyDescent="0.25">
      <c r="A36" s="76">
        <v>13</v>
      </c>
      <c r="B36" s="76" t="str">
        <f>имущество!B38</f>
        <v>Ремонт снегохода Arctic Cat Администрации Сельского поселения «Малоземельский сельсовет» ЗР НАО</v>
      </c>
      <c r="C36" s="25"/>
      <c r="D36" s="5"/>
      <c r="E36" s="45" t="s">
        <v>149</v>
      </c>
      <c r="F36" s="45" t="s">
        <v>150</v>
      </c>
      <c r="G36" s="80" t="s">
        <v>47</v>
      </c>
      <c r="H36" s="81">
        <v>2022</v>
      </c>
      <c r="I36" s="65">
        <v>98.17</v>
      </c>
      <c r="J36" s="11"/>
      <c r="K36" s="75">
        <f>M36</f>
        <v>98.2</v>
      </c>
      <c r="L36" s="12"/>
      <c r="M36" s="47">
        <f>имущество!J38</f>
        <v>98.2</v>
      </c>
    </row>
    <row r="37" spans="1:13" ht="15" customHeight="1" x14ac:dyDescent="0.25">
      <c r="A37" s="103" t="s">
        <v>23</v>
      </c>
      <c r="B37" s="104"/>
      <c r="C37" s="104"/>
      <c r="D37" s="104"/>
      <c r="E37" s="104"/>
      <c r="F37" s="104"/>
      <c r="G37" s="104"/>
      <c r="H37" s="104"/>
      <c r="I37" s="105"/>
      <c r="J37" s="4">
        <f>SUM(J18:J18)</f>
        <v>0</v>
      </c>
      <c r="K37" s="4">
        <f>SUM(K16:K22)</f>
        <v>4642.3999999999996</v>
      </c>
      <c r="L37" s="4">
        <f t="shared" ref="L37:M37" si="2">SUM(L16:L22)</f>
        <v>0</v>
      </c>
      <c r="M37" s="4">
        <f t="shared" si="2"/>
        <v>4642.3999999999996</v>
      </c>
    </row>
  </sheetData>
  <mergeCells count="33">
    <mergeCell ref="M16:M32"/>
    <mergeCell ref="G16:G32"/>
    <mergeCell ref="F16:F17"/>
    <mergeCell ref="B16:B32"/>
    <mergeCell ref="F28:F29"/>
    <mergeCell ref="F18:F21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37:I37"/>
    <mergeCell ref="J3:J5"/>
    <mergeCell ref="K3:M3"/>
    <mergeCell ref="C4:C5"/>
    <mergeCell ref="D4:D5"/>
    <mergeCell ref="K4:K5"/>
    <mergeCell ref="L4:L5"/>
    <mergeCell ref="M4:M5"/>
    <mergeCell ref="F22:F25"/>
    <mergeCell ref="A16:A26"/>
    <mergeCell ref="K16:K26"/>
    <mergeCell ref="A33:A34"/>
    <mergeCell ref="B33:B34"/>
    <mergeCell ref="G33:G34"/>
    <mergeCell ref="H33:H34"/>
    <mergeCell ref="M33:M34"/>
    <mergeCell ref="K33:K34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2020-04-14T13:33:59Z</cp:lastPrinted>
  <dcterms:created xsi:type="dcterms:W3CDTF">2015-07-01T06:08:23Z</dcterms:created>
  <dcterms:modified xsi:type="dcterms:W3CDTF">2022-07-15T08:41:04Z</dcterms:modified>
</cp:coreProperties>
</file>