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10.2024\"/>
    </mc:Choice>
  </mc:AlternateContent>
  <bookViews>
    <workbookView xWindow="0" yWindow="960" windowWidth="13710" windowHeight="9210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1'!$A$1:$O$42</definedName>
    <definedName name="_xlnm.Print_Area" localSheetId="1">'приложение 2'!$A$1:$J$50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2" l="1"/>
  <c r="H29" i="2"/>
  <c r="I29" i="2"/>
  <c r="F29" i="2"/>
  <c r="J48" i="2"/>
  <c r="J43" i="2"/>
  <c r="J42" i="2"/>
  <c r="J41" i="2"/>
  <c r="J40" i="2"/>
  <c r="J39" i="2"/>
  <c r="J38" i="2"/>
  <c r="J36" i="2"/>
  <c r="J35" i="2"/>
  <c r="J32" i="2"/>
  <c r="J33" i="2"/>
  <c r="J34" i="2"/>
  <c r="J31" i="2"/>
  <c r="J37" i="2"/>
  <c r="J30" i="2"/>
  <c r="J29" i="2" l="1"/>
  <c r="F20" i="2" l="1"/>
  <c r="G20" i="2"/>
  <c r="H20" i="2"/>
  <c r="I20" i="2"/>
  <c r="J20" i="2"/>
  <c r="G16" i="2"/>
  <c r="I16" i="2"/>
  <c r="F16" i="2"/>
  <c r="F12" i="2"/>
  <c r="G12" i="2"/>
  <c r="H12" i="2"/>
  <c r="I12" i="2"/>
  <c r="J12" i="2"/>
  <c r="F6" i="2"/>
  <c r="G6" i="2"/>
  <c r="H6" i="2"/>
  <c r="I6" i="2"/>
  <c r="J6" i="2"/>
  <c r="K42" i="1" l="1"/>
  <c r="K41" i="1"/>
  <c r="H42" i="1"/>
  <c r="H41" i="1"/>
  <c r="E42" i="1"/>
  <c r="E41" i="1"/>
  <c r="B42" i="1"/>
  <c r="B41" i="1"/>
  <c r="K38" i="1"/>
  <c r="K39" i="1"/>
  <c r="K37" i="1"/>
  <c r="H38" i="1"/>
  <c r="H39" i="1"/>
  <c r="H37" i="1"/>
  <c r="E38" i="1"/>
  <c r="E39" i="1"/>
  <c r="E37" i="1"/>
  <c r="B38" i="1"/>
  <c r="B39" i="1"/>
  <c r="B37" i="1"/>
  <c r="C36" i="1"/>
  <c r="D36" i="1"/>
  <c r="E36" i="1"/>
  <c r="F36" i="1"/>
  <c r="G36" i="1"/>
  <c r="I36" i="1"/>
  <c r="J36" i="1"/>
  <c r="L36" i="1"/>
  <c r="M36" i="1"/>
  <c r="B36" i="1"/>
  <c r="K35" i="1"/>
  <c r="K34" i="1"/>
  <c r="H35" i="1"/>
  <c r="H34" i="1"/>
  <c r="H33" i="1" s="1"/>
  <c r="E35" i="1"/>
  <c r="E34" i="1"/>
  <c r="K27" i="1"/>
  <c r="K28" i="1"/>
  <c r="K29" i="1"/>
  <c r="K26" i="1"/>
  <c r="K25" i="1" s="1"/>
  <c r="H27" i="1"/>
  <c r="H28" i="1"/>
  <c r="H29" i="1"/>
  <c r="H26" i="1"/>
  <c r="E27" i="1"/>
  <c r="E28" i="1"/>
  <c r="E29" i="1"/>
  <c r="E26" i="1"/>
  <c r="B27" i="1"/>
  <c r="B28" i="1"/>
  <c r="B29" i="1"/>
  <c r="B26" i="1"/>
  <c r="C25" i="1"/>
  <c r="D25" i="1"/>
  <c r="F25" i="1"/>
  <c r="G25" i="1"/>
  <c r="I25" i="1"/>
  <c r="J25" i="1"/>
  <c r="J16" i="1" s="1"/>
  <c r="L25" i="1"/>
  <c r="L16" i="1" s="1"/>
  <c r="M25" i="1"/>
  <c r="M16" i="1" s="1"/>
  <c r="B25" i="1"/>
  <c r="K23" i="1"/>
  <c r="K24" i="1"/>
  <c r="K22" i="1"/>
  <c r="K21" i="1" s="1"/>
  <c r="H23" i="1"/>
  <c r="H24" i="1"/>
  <c r="E23" i="1"/>
  <c r="E24" i="1"/>
  <c r="E22" i="1"/>
  <c r="B23" i="1"/>
  <c r="B24" i="1"/>
  <c r="B22" i="1"/>
  <c r="C21" i="1"/>
  <c r="D21" i="1"/>
  <c r="E21" i="1"/>
  <c r="F21" i="1"/>
  <c r="G21" i="1"/>
  <c r="H21" i="1"/>
  <c r="I21" i="1"/>
  <c r="J21" i="1"/>
  <c r="L21" i="1"/>
  <c r="M21" i="1"/>
  <c r="B21" i="1"/>
  <c r="D17" i="1"/>
  <c r="E17" i="1"/>
  <c r="F17" i="1"/>
  <c r="G17" i="1"/>
  <c r="H17" i="1"/>
  <c r="I17" i="1"/>
  <c r="J17" i="1"/>
  <c r="K17" i="1"/>
  <c r="L17" i="1"/>
  <c r="M17" i="1"/>
  <c r="D16" i="1"/>
  <c r="F16" i="1"/>
  <c r="G16" i="1"/>
  <c r="I16" i="1"/>
  <c r="D11" i="1"/>
  <c r="E11" i="1"/>
  <c r="F11" i="1"/>
  <c r="G11" i="1"/>
  <c r="H11" i="1"/>
  <c r="I11" i="1"/>
  <c r="J11" i="1"/>
  <c r="K11" i="1"/>
  <c r="L11" i="1"/>
  <c r="M11" i="1"/>
  <c r="B11" i="1"/>
  <c r="D40" i="1"/>
  <c r="F40" i="1"/>
  <c r="G40" i="1"/>
  <c r="I40" i="1"/>
  <c r="J40" i="1"/>
  <c r="L40" i="1"/>
  <c r="M40" i="1"/>
  <c r="K33" i="1"/>
  <c r="C33" i="1"/>
  <c r="D33" i="1"/>
  <c r="F33" i="1"/>
  <c r="G33" i="1"/>
  <c r="I33" i="1"/>
  <c r="J33" i="1"/>
  <c r="L33" i="1"/>
  <c r="M33" i="1"/>
  <c r="B35" i="1"/>
  <c r="B33" i="1" s="1"/>
  <c r="B34" i="1"/>
  <c r="K36" i="1" l="1"/>
  <c r="H36" i="1"/>
  <c r="K16" i="1"/>
  <c r="E25" i="1"/>
  <c r="E33" i="1"/>
  <c r="E16" i="1" l="1"/>
  <c r="H22" i="1" l="1"/>
  <c r="C42" i="1"/>
  <c r="H14" i="1"/>
  <c r="K14" i="1"/>
  <c r="O14" i="1" s="1"/>
  <c r="E14" i="1"/>
  <c r="E19" i="1"/>
  <c r="E18" i="1"/>
  <c r="N14" i="1" l="1"/>
  <c r="K15" i="1"/>
  <c r="B15" i="1" l="1"/>
  <c r="B14" i="1"/>
  <c r="B13" i="1"/>
  <c r="H15" i="1" l="1"/>
  <c r="E15" i="1"/>
  <c r="O15" i="1" l="1"/>
  <c r="N15" i="1"/>
  <c r="C24" i="1" l="1"/>
  <c r="J19" i="2" l="1"/>
  <c r="J16" i="2" s="1"/>
  <c r="O28" i="1"/>
  <c r="N28" i="1"/>
  <c r="O27" i="1"/>
  <c r="N27" i="1"/>
  <c r="O26" i="1"/>
  <c r="N22" i="1"/>
  <c r="O22" i="1" l="1"/>
  <c r="H19" i="2"/>
  <c r="H16" i="2" s="1"/>
  <c r="G47" i="2"/>
  <c r="H47" i="2"/>
  <c r="I47" i="2"/>
  <c r="J47" i="2"/>
  <c r="G44" i="2"/>
  <c r="H44" i="2"/>
  <c r="I44" i="2"/>
  <c r="J44" i="2"/>
  <c r="F44" i="2"/>
  <c r="F50" i="2" s="1"/>
  <c r="J50" i="2" l="1"/>
  <c r="I50" i="2"/>
  <c r="H50" i="2"/>
  <c r="G50" i="2"/>
  <c r="B40" i="1"/>
  <c r="E40" i="1"/>
  <c r="H40" i="1"/>
  <c r="K40" i="1"/>
  <c r="H13" i="1"/>
  <c r="K13" i="1"/>
  <c r="E13" i="1"/>
  <c r="O41" i="1" l="1"/>
  <c r="N41" i="1"/>
  <c r="N13" i="1"/>
  <c r="O13" i="1"/>
  <c r="H20" i="1" l="1"/>
  <c r="N21" i="1" l="1"/>
  <c r="O21" i="1"/>
  <c r="K20" i="1"/>
  <c r="K19" i="1"/>
  <c r="O19" i="1" s="1"/>
  <c r="E20" i="1"/>
  <c r="N37" i="1" l="1"/>
  <c r="J7" i="1"/>
  <c r="N11" i="1" l="1"/>
  <c r="O11" i="1"/>
  <c r="H19" i="1" l="1"/>
  <c r="N19" i="1" s="1"/>
  <c r="O39" i="1" l="1"/>
  <c r="O38" i="1"/>
  <c r="N38" i="1"/>
  <c r="N39" i="1"/>
  <c r="M7" i="1"/>
  <c r="O37" i="1"/>
  <c r="K18" i="1"/>
  <c r="O18" i="1" s="1"/>
  <c r="H18" i="1"/>
  <c r="N18" i="1" s="1"/>
  <c r="L7" i="1" l="1"/>
  <c r="N36" i="1"/>
  <c r="O36" i="1"/>
  <c r="C41" i="1"/>
  <c r="D9" i="1"/>
  <c r="N17" i="1" l="1"/>
  <c r="O17" i="1"/>
  <c r="K7" i="1"/>
  <c r="C40" i="1"/>
  <c r="C39" i="1" s="1"/>
  <c r="B9" i="1"/>
  <c r="D7" i="1"/>
  <c r="C20" i="1"/>
  <c r="B20" i="1" s="1"/>
  <c r="C38" i="1" l="1"/>
  <c r="C19" i="1"/>
  <c r="C18" i="1" s="1"/>
  <c r="C17" i="1" s="1"/>
  <c r="C16" i="1" s="1"/>
  <c r="C37" i="1" l="1"/>
  <c r="B19" i="1"/>
  <c r="B18" i="1"/>
  <c r="B17" i="1" s="1"/>
  <c r="N40" i="1"/>
  <c r="O40" i="1" l="1"/>
  <c r="E9" i="1"/>
  <c r="G9" i="1"/>
  <c r="G7" i="1" s="1"/>
  <c r="C9" i="1" l="1"/>
  <c r="F9" i="1"/>
  <c r="I9" i="1"/>
  <c r="I7" i="1" s="1"/>
  <c r="B16" i="1" l="1"/>
  <c r="C12" i="1"/>
  <c r="C11" i="1" s="1"/>
  <c r="E7" i="1"/>
  <c r="F7" i="1"/>
  <c r="B7" i="1" l="1"/>
  <c r="C7" i="1"/>
  <c r="O25" i="1"/>
  <c r="O16" i="1"/>
  <c r="O7" i="1"/>
  <c r="N26" i="1"/>
  <c r="H25" i="1"/>
  <c r="H16" i="1" s="1"/>
  <c r="H7" i="1" l="1"/>
  <c r="N7" i="1" s="1"/>
  <c r="N16" i="1"/>
  <c r="N25" i="1"/>
</calcChain>
</file>

<file path=xl/sharedStrings.xml><?xml version="1.0" encoding="utf-8"?>
<sst xmlns="http://schemas.openxmlformats.org/spreadsheetml/2006/main" count="217" uniqueCount="127">
  <si>
    <t>Наименование</t>
  </si>
  <si>
    <t>План на год</t>
  </si>
  <si>
    <t>Всего</t>
  </si>
  <si>
    <t>в том числе:</t>
  </si>
  <si>
    <t>ОБ</t>
  </si>
  <si>
    <t>РБ</t>
  </si>
  <si>
    <t>ВСЕГО:</t>
  </si>
  <si>
    <t>в том числе по мероприятиям</t>
  </si>
  <si>
    <t>Наименование мероприятия (объекты)</t>
  </si>
  <si>
    <t>Подрядчик</t>
  </si>
  <si>
    <t>Заказчик</t>
  </si>
  <si>
    <t>Срок исполнения</t>
  </si>
  <si>
    <t>Цена по контракту, руб.</t>
  </si>
  <si>
    <t>С начала работ</t>
  </si>
  <si>
    <t>в том числе аванс с начала работ</t>
  </si>
  <si>
    <t>С начала года</t>
  </si>
  <si>
    <t>в том числе</t>
  </si>
  <si>
    <t>% фактического исполнения средств районного бюджета в отчетном периоде по отношению к графе 5</t>
  </si>
  <si>
    <t>% кассового исполнения средств районного бюджета в отчетном периоде по отношению к графе 5</t>
  </si>
  <si>
    <t>Фактическое выполнение, руб.</t>
  </si>
  <si>
    <t>Создание условий для развития сельскохозяйственного производства, в том числе:</t>
  </si>
  <si>
    <t>Поставка кормов для предприятий сельскохозяйственного производства, в том числе:</t>
  </si>
  <si>
    <t>Приобретение для предприятий сельскохозяйственного производства сельскохозяйственной техники, специализированного оборудования и запасных частей, в том числе:</t>
  </si>
  <si>
    <t>Строительство (приобретение) объектов сельского хозяйства, в том числе:</t>
  </si>
  <si>
    <t>Разработка проектов на строительство объектов сельского хозяйства, в том числе:</t>
  </si>
  <si>
    <t>Реализация сенозаготовительной кампании предприятий сельскохозяйственного производства:</t>
  </si>
  <si>
    <t>Восстановление платежеспособности предприятий сельскохозяйственного производства</t>
  </si>
  <si>
    <t>МКП ЗР «Пешский животноводческий комплекс»</t>
  </si>
  <si>
    <t>Проведение мероприятий по ремонту животноводческих зданий и сооружений, в том числе:</t>
  </si>
  <si>
    <t>ИТОГО:</t>
  </si>
  <si>
    <t>МКП ЗР "Пешский животноводческий комплекс"</t>
  </si>
  <si>
    <t>Сельское поселение "Великовисочный сельсовет" ЗР НАО</t>
  </si>
  <si>
    <t>Сельское поселение  "Великовисочный сельсовет" ЗР НАО</t>
  </si>
  <si>
    <t>Сельское поселение "Омский сельсовет" ЗР НАО</t>
  </si>
  <si>
    <t>в том числе аванс по контракту,  руб.</t>
  </si>
  <si>
    <t>Иные мероприятия</t>
  </si>
  <si>
    <t>Нераспределенный резерв иных межбюджетных трансфертов на реализацию мероприятий по развитию сельского хозяйства</t>
  </si>
  <si>
    <t>Приобретение цеха переработки молока по адресу Ненецкий автономный округ с. Ома для МКП "Омский животноводческий комплекс"</t>
  </si>
  <si>
    <t>Капитальный ремонт электропроводки фермы в с.Великовисочное МКП "Великовисочный животноводческий комплекс" Сельского поселения "Великовисочный сельсовет" ЗР НАО</t>
  </si>
  <si>
    <t>Поставка трактора колесного и упаковщика рулонов для МКП "Великовисочный животноводческий комплекс" Сельского поселения "Великовисочный сельсовет" ЗР НАО</t>
  </si>
  <si>
    <t>Поставка граблей колесно-пальцевых, четырех прицепов тракторных и ковша фронтального для МКП "Омский животноводческий комплекс" Сельского поселения "Омский сельсовет" ЗР НАО</t>
  </si>
  <si>
    <t>Поставка маслоизготовителя и установки для охлаждения молока МКП «Великовисочный животноводческий комплекс» Сельского поселения «Великовисочный сельсовет» ЗР НАО»</t>
  </si>
  <si>
    <t>№ 1 от 21.02.2024</t>
  </si>
  <si>
    <t>ИП Коткин Николай Владимирович</t>
  </si>
  <si>
    <t>Ремонт подсобных помещений коровника 
в с. Великовисочное МКП «Великовисочный животноводческий комплекс» Сельского поселения «Великовисочный сельсовет» ЗР НАО</t>
  </si>
  <si>
    <t>Финансовое обеспечения затрат, в целях восстановления платежеспособности МКП «Великовисочный животноводческий комплекс» Сельского поселения «Великовисочный сельсовет» ЗР НАО</t>
  </si>
  <si>
    <t>Ремонт помещения для накопления навоза коровника в с. Великовисочное МКП "Великовисочный животноводческий комплекс" Сельского поселения "Великовисочный сельсовет" ЗР НАО</t>
  </si>
  <si>
    <t>Поставка трактора колесного для МКП "Омский животноводческий комплекс" Сельского поселения "Омский сельсовет" ЗР НАО</t>
  </si>
  <si>
    <t>Поставка маслоизготовителя и установки для охлаждения молока МКП "Великовисочный животноводческий комплекс» Сельского поселения "Великовисочный сельсовет" ЗР НАО"</t>
  </si>
  <si>
    <t>Ремонт подсобных помещений коровника 
в с. Великовисочное МКП "Великовисочный животноводческий комплекс" Сельского поселения "Великовисочный сельсовет" ЗР НАО</t>
  </si>
  <si>
    <t>ООО "РЭС"</t>
  </si>
  <si>
    <t>Администрация поселения</t>
  </si>
  <si>
    <t>№ и дата контракта</t>
  </si>
  <si>
    <t>№ 0184300000424000029 от 11.03.2024</t>
  </si>
  <si>
    <t>ООО "ВИТАРИС"</t>
  </si>
  <si>
    <t>ООО "ГАРАНТ ХХI"</t>
  </si>
  <si>
    <t>срок действия контракта по 01.05.2024, поставка товара до 30.09.2024</t>
  </si>
  <si>
    <t>-</t>
  </si>
  <si>
    <t>ИП Шуклина Е.И.</t>
  </si>
  <si>
    <t>№ 83р от 05.02.2024 (установка)</t>
  </si>
  <si>
    <t>№ 84р от 05.02.2024 (маслоизготовитель)</t>
  </si>
  <si>
    <t>Приобретение молочной фермы на 50 голов по адресу: Ненецкий автономный округ, село Ома</t>
  </si>
  <si>
    <t>Нераспределенный резерв на реализацию мероприятий по развитию сельского хозяйства</t>
  </si>
  <si>
    <t>ООО "Витарис"</t>
  </si>
  <si>
    <t>№ 0184300000424000066 от 02.05.2024</t>
  </si>
  <si>
    <t>Начальник   сектора по развитию сельскохозяйственного производства</t>
  </si>
  <si>
    <t>№ 2 от 04.06.2024</t>
  </si>
  <si>
    <t>договор 94 от 11.04.2024 (шпагат)</t>
  </si>
  <si>
    <t>договоры поставки: № 01-04-04, № 93-р от 19.03.2024, 92-р от 19.03.2024</t>
  </si>
  <si>
    <t>МКП Омский ЖК</t>
  </si>
  <si>
    <t>исполнены</t>
  </si>
  <si>
    <t>договор № 1 от 09.04.2024</t>
  </si>
  <si>
    <t>ООО "Арктика"</t>
  </si>
  <si>
    <t>ИП Уткин М.Г., ИП Шуклина Е.И.</t>
  </si>
  <si>
    <t>Начальник сектора сектора по развитию сельскохозяйственного производства</t>
  </si>
  <si>
    <t>Отчет об использовании денежных средств в рамках исполнения мероприятий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сельского хозяйства на территории муниципального района «Заполярный район» на 2021-2030 годы"</t>
  </si>
  <si>
    <t>№ 8 РППК 2024 от 08.07.2024</t>
  </si>
  <si>
    <t>ООО "ЛИДЕРСТРОЙ"</t>
  </si>
  <si>
    <t>№ 0184300000424000064 от 02.05.2024 (грабли)</t>
  </si>
  <si>
    <t>по состоянию на 1 октября 2024 года (с начала года нарастающим итогом)</t>
  </si>
  <si>
    <t>Предоставление субсидий на финансовое обеспечение затрат, связанных с деятельностью предприятий, в целях восстановления их платежеспособности</t>
  </si>
  <si>
    <t>Реконструкция объекта незавершенного строительства в с. Ома под ангар для сельскохозяйственной техники</t>
  </si>
  <si>
    <t>Создание условий для развития сельскохозяйственного производства, 
в том числе:</t>
  </si>
  <si>
    <t>Поставка кормов для предприятий сельскохозяйственного производства, 
в том числе:</t>
  </si>
  <si>
    <t>Проведение мероприятий по ремонту животноводческих зданий и сооружений, 
в том числе:</t>
  </si>
  <si>
    <t>Организация перевозки (транспортировка) крупного рогатого скота</t>
  </si>
  <si>
    <t>Приобретение и установка комплекта спутникового интернета «Триколор» для МКП «Омский животноводческий комплекс»</t>
  </si>
  <si>
    <t>О.П. Канева</t>
  </si>
  <si>
    <t>Отчет об использовании денежных средств в рамках исполнения мероприятий муниципальной программы
"Развитие сельского хозяйства на территории муниципального района «Заполярный район» на 2021-2030 годы"</t>
  </si>
  <si>
    <t>Фактически освоено 
на 01.10.2024</t>
  </si>
  <si>
    <t>Кассовое исполнение 
на 01.10.2024</t>
  </si>
  <si>
    <t>№ 109-р от 29.07.2024 (ковш фронтальный)</t>
  </si>
  <si>
    <t>№ 0184300000424000060 от 22.04.2024 (прицепы 4 шт)</t>
  </si>
  <si>
    <t>от 18.06.2024 № 0184300000424000102</t>
  </si>
  <si>
    <t>ИП Мишуков А.В.</t>
  </si>
  <si>
    <t>МКУ ЗР «Северное»</t>
  </si>
  <si>
    <t>от 03.06.2024 № 6 РЭФ 2024, доп согл № 1 от 05.06.2024, № 2 от 22.07.2024, № 3 от 29.07.2024, № 4 от 07.08.2024</t>
  </si>
  <si>
    <t>ООО «Энергопромсервис»</t>
  </si>
  <si>
    <t>№ 2-ПУР/2024 от 01.04.2024 (упаковщик), доп согл № 1 от 05.04.2024, доп согл № 2 от 11.04.2024</t>
  </si>
  <si>
    <t>№ 3-ПТК/2024 от 09.04.2024 (трактор), доп согл № 1 от 12.04.2024, доп согл № 2 от 13.05.2024</t>
  </si>
  <si>
    <t>от 26.08.2024 № 0184300000424000174</t>
  </si>
  <si>
    <t>договор от 25.09.2024 б/н</t>
  </si>
  <si>
    <t>АО "Ненецкая агропромышленная компания"</t>
  </si>
  <si>
    <t>№ 3/Б-2024 от 03.07.2024
№ 4/Б-2024 от 10.07.2024</t>
  </si>
  <si>
    <t>МП ЗР "Севержилкомсервис"</t>
  </si>
  <si>
    <t>исполнен</t>
  </si>
  <si>
    <t>№ 26-28 от 15.07.2024</t>
  </si>
  <si>
    <t>Бобриков И.Ю., Латышев А.М., Степанов А.И.</t>
  </si>
  <si>
    <t>ИП Шульгтн К.А.</t>
  </si>
  <si>
    <t>МКП ЗР Пешский ЖК</t>
  </si>
  <si>
    <t>договор № 17 от 03.07.2024</t>
  </si>
  <si>
    <t>ООО "Веста"</t>
  </si>
  <si>
    <t>№ 1-4 от 08.07.2024</t>
  </si>
  <si>
    <t>Таратин Л.А., Ивановский П.С., Шубин С.В., Ружников С.В.</t>
  </si>
  <si>
    <t>№ 2697-ОТ/ПФ/2024 от 17.06.2024</t>
  </si>
  <si>
    <t>АО "Ненецкая нефтяная компания"</t>
  </si>
  <si>
    <t>№ 116-Р от 12.09.2024</t>
  </si>
  <si>
    <t>№ 114-Р от 12.08.2024</t>
  </si>
  <si>
    <t>б/н от 01.09.2024</t>
  </si>
  <si>
    <t>ИП Шалимов А.А.</t>
  </si>
  <si>
    <t>№ 10-24 от 25.09.2024</t>
  </si>
  <si>
    <t>ООО ПСК "Пароходъ"</t>
  </si>
  <si>
    <t>МКП Великовисочный ЖК</t>
  </si>
  <si>
    <t>№№ 003П-000073 - 003П-000077</t>
  </si>
  <si>
    <t>Борунов Ю.В., Сорокин Н.А., Чупров Ф.А., Суслов Л.Н., Лобанов А.В.</t>
  </si>
  <si>
    <t>№ 5 ПКП 2024 от 19.04.2024, доп.согл № 1 от 02.05.2024, № 2 от 13.05.2024, № 3 от 25.07.2024</t>
  </si>
  <si>
    <t>План 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</si>
</sst>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0.0"/>
    <numFmt numFmtId="166" formatCode="0.0%"/>
    <numFmt numFmtId="167" formatCode="_-* #,##0.00\ _₽_-;\-* #,##0.00\ _₽_-;_-* &quot;-&quot;??\ _₽_-;_-@_-"/>
    <numFmt numFmtId="168" formatCode="_-* #,##0.0\ _₽_-;\-* #,##0.0\ _₽_-;_-* &quot;-&quot;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" fontId="8" fillId="3" borderId="6">
      <alignment horizontal="right" vertical="top" shrinkToFit="1"/>
    </xf>
  </cellStyleXfs>
  <cellXfs count="155">
    <xf numFmtId="0" fontId="0" fillId="0" borderId="0" xfId="0"/>
    <xf numFmtId="0" fontId="2" fillId="0" borderId="0" xfId="0" applyFont="1"/>
    <xf numFmtId="164" fontId="2" fillId="0" borderId="0" xfId="0" applyNumberFormat="1" applyFont="1"/>
    <xf numFmtId="1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4" fillId="0" borderId="0" xfId="0" applyFont="1"/>
    <xf numFmtId="164" fontId="4" fillId="0" borderId="0" xfId="0" applyNumberFormat="1" applyFont="1"/>
    <xf numFmtId="0" fontId="6" fillId="0" borderId="0" xfId="0" applyFont="1"/>
    <xf numFmtId="164" fontId="6" fillId="0" borderId="0" xfId="0" applyNumberFormat="1" applyFont="1"/>
    <xf numFmtId="166" fontId="7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Border="1" applyAlignment="1">
      <alignment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166" fontId="7" fillId="0" borderId="14" xfId="0" applyNumberFormat="1" applyFont="1" applyFill="1" applyBorder="1" applyAlignment="1">
      <alignment horizontal="center" vertical="center" wrapText="1"/>
    </xf>
    <xf numFmtId="166" fontId="6" fillId="0" borderId="14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/>
    <xf numFmtId="4" fontId="6" fillId="0" borderId="1" xfId="0" applyNumberFormat="1" applyFont="1" applyFill="1" applyBorder="1" applyAlignment="1">
      <alignment horizontal="right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4" fontId="6" fillId="0" borderId="1" xfId="2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/>
    <xf numFmtId="164" fontId="2" fillId="0" borderId="0" xfId="0" applyNumberFormat="1" applyFont="1" applyAlignment="1">
      <alignment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/>
    </xf>
    <xf numFmtId="4" fontId="7" fillId="0" borderId="0" xfId="0" applyNumberFormat="1" applyFont="1" applyFill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 vertical="center"/>
    </xf>
    <xf numFmtId="4" fontId="6" fillId="0" borderId="0" xfId="0" applyNumberFormat="1" applyFont="1" applyFill="1" applyAlignment="1">
      <alignment horizontal="right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7" fillId="0" borderId="1" xfId="0" applyNumberFormat="1" applyFont="1" applyBorder="1" applyAlignment="1">
      <alignment horizontal="right"/>
    </xf>
    <xf numFmtId="164" fontId="7" fillId="0" borderId="1" xfId="0" applyNumberFormat="1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 wrapText="1"/>
    </xf>
    <xf numFmtId="164" fontId="7" fillId="4" borderId="1" xfId="2" applyNumberFormat="1" applyFont="1" applyFill="1" applyBorder="1" applyAlignment="1">
      <alignment horizontal="center" vertical="center" wrapText="1"/>
    </xf>
    <xf numFmtId="166" fontId="7" fillId="4" borderId="1" xfId="0" applyNumberFormat="1" applyFont="1" applyFill="1" applyBorder="1" applyAlignment="1">
      <alignment horizontal="center" vertical="center" wrapText="1"/>
    </xf>
    <xf numFmtId="166" fontId="7" fillId="4" borderId="14" xfId="0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0" fontId="6" fillId="0" borderId="1" xfId="2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left" vertical="center"/>
    </xf>
    <xf numFmtId="0" fontId="7" fillId="0" borderId="1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4" fontId="7" fillId="0" borderId="1" xfId="2" applyNumberFormat="1" applyFont="1" applyFill="1" applyBorder="1" applyAlignment="1">
      <alignment horizontal="right" vertical="center" wrapText="1"/>
    </xf>
    <xf numFmtId="49" fontId="7" fillId="0" borderId="0" xfId="0" applyNumberFormat="1" applyFont="1" applyBorder="1" applyAlignment="1">
      <alignment vertical="center" wrapText="1"/>
    </xf>
    <xf numFmtId="165" fontId="6" fillId="0" borderId="1" xfId="2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right" vertical="center"/>
    </xf>
    <xf numFmtId="4" fontId="7" fillId="0" borderId="1" xfId="2" applyNumberFormat="1" applyFont="1" applyFill="1" applyBorder="1" applyAlignment="1">
      <alignment horizontal="right" vertical="center"/>
    </xf>
    <xf numFmtId="14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6" fillId="0" borderId="13" xfId="0" applyFont="1" applyFill="1" applyBorder="1" applyAlignment="1">
      <alignment vertical="center" wrapText="1"/>
    </xf>
    <xf numFmtId="165" fontId="7" fillId="0" borderId="13" xfId="0" applyNumberFormat="1" applyFont="1" applyFill="1" applyBorder="1" applyAlignment="1">
      <alignment vertical="center" wrapText="1"/>
    </xf>
    <xf numFmtId="0" fontId="6" fillId="0" borderId="0" xfId="0" applyFont="1" applyFill="1"/>
    <xf numFmtId="0" fontId="9" fillId="0" borderId="5" xfId="0" applyFont="1" applyFill="1" applyBorder="1" applyAlignment="1">
      <alignment horizontal="left" vertical="center" wrapText="1"/>
    </xf>
    <xf numFmtId="165" fontId="6" fillId="0" borderId="13" xfId="0" applyNumberFormat="1" applyFont="1" applyFill="1" applyBorder="1" applyAlignment="1">
      <alignment vertical="center" wrapText="1"/>
    </xf>
    <xf numFmtId="3" fontId="6" fillId="0" borderId="1" xfId="2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14" fontId="6" fillId="0" borderId="0" xfId="0" applyNumberFormat="1" applyFont="1" applyAlignment="1">
      <alignment horizontal="left" wrapText="1"/>
    </xf>
    <xf numFmtId="0" fontId="6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2" borderId="1" xfId="2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2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horizontal="left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 wrapText="1"/>
    </xf>
    <xf numFmtId="164" fontId="4" fillId="0" borderId="0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9" fillId="0" borderId="16" xfId="0" applyFont="1" applyFill="1" applyBorder="1" applyAlignment="1">
      <alignment horizontal="left" vertical="top" wrapText="1"/>
    </xf>
    <xf numFmtId="0" fontId="9" fillId="0" borderId="17" xfId="0" applyFont="1" applyFill="1" applyBorder="1" applyAlignment="1">
      <alignment horizontal="left" vertical="top" wrapText="1"/>
    </xf>
    <xf numFmtId="0" fontId="9" fillId="0" borderId="18" xfId="0" applyFont="1" applyFill="1" applyBorder="1" applyAlignment="1">
      <alignment horizontal="left" vertical="top" wrapText="1"/>
    </xf>
    <xf numFmtId="165" fontId="6" fillId="0" borderId="16" xfId="0" applyNumberFormat="1" applyFont="1" applyBorder="1" applyAlignment="1">
      <alignment horizontal="left" vertical="top" wrapText="1"/>
    </xf>
    <xf numFmtId="165" fontId="6" fillId="0" borderId="17" xfId="0" applyNumberFormat="1" applyFont="1" applyBorder="1" applyAlignment="1">
      <alignment horizontal="left" vertical="top" wrapText="1"/>
    </xf>
    <xf numFmtId="165" fontId="6" fillId="0" borderId="18" xfId="0" applyNumberFormat="1" applyFont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165" fontId="6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/>
    </xf>
    <xf numFmtId="167" fontId="7" fillId="0" borderId="1" xfId="2" applyNumberFormat="1" applyFont="1" applyFill="1" applyBorder="1" applyAlignment="1">
      <alignment horizontal="center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/>
    </xf>
  </cellXfs>
  <cellStyles count="4">
    <cellStyle name="xl64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tabSelected="1" view="pageBreakPreview" zoomScale="90" zoomScaleNormal="90" zoomScaleSheetLayoutView="9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3" sqref="E3:G3"/>
    </sheetView>
  </sheetViews>
  <sheetFormatPr defaultRowHeight="15.75" x14ac:dyDescent="0.25"/>
  <cols>
    <col min="1" max="1" width="51" style="1" customWidth="1"/>
    <col min="2" max="2" width="11.7109375" style="2" customWidth="1"/>
    <col min="3" max="3" width="7.5703125" style="2" customWidth="1"/>
    <col min="4" max="4" width="11" style="2" customWidth="1"/>
    <col min="5" max="5" width="11.28515625" style="2" customWidth="1"/>
    <col min="6" max="6" width="7.85546875" style="2" customWidth="1"/>
    <col min="7" max="7" width="12.85546875" style="2" customWidth="1"/>
    <col min="8" max="8" width="12.140625" style="2" bestFit="1" customWidth="1"/>
    <col min="9" max="9" width="8.140625" style="2" customWidth="1"/>
    <col min="10" max="10" width="10.28515625" style="2" bestFit="1" customWidth="1"/>
    <col min="11" max="11" width="13.42578125" style="2" customWidth="1"/>
    <col min="12" max="12" width="7.42578125" style="1" customWidth="1"/>
    <col min="13" max="13" width="12.28515625" style="1" customWidth="1"/>
    <col min="14" max="14" width="24.28515625" style="1" customWidth="1"/>
    <col min="15" max="15" width="25.140625" style="1" customWidth="1"/>
    <col min="16" max="16384" width="9.140625" style="1"/>
  </cols>
  <sheetData>
    <row r="1" spans="1:15" ht="37.5" customHeight="1" x14ac:dyDescent="0.25">
      <c r="A1" s="123" t="s">
        <v>88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</row>
    <row r="2" spans="1:15" ht="16.5" thickBot="1" x14ac:dyDescent="0.3">
      <c r="A2" s="10"/>
      <c r="B2" s="11"/>
      <c r="C2" s="11"/>
      <c r="D2" s="124" t="s">
        <v>79</v>
      </c>
      <c r="E2" s="124"/>
      <c r="F2" s="124"/>
      <c r="G2" s="124"/>
      <c r="H2" s="124"/>
      <c r="I2" s="124"/>
      <c r="J2" s="124"/>
      <c r="K2" s="124"/>
      <c r="L2" s="124"/>
      <c r="M2" s="11"/>
      <c r="N2" s="10"/>
      <c r="O2" s="10"/>
    </row>
    <row r="3" spans="1:15" ht="31.5" customHeight="1" x14ac:dyDescent="0.25">
      <c r="A3" s="127" t="s">
        <v>0</v>
      </c>
      <c r="B3" s="129" t="s">
        <v>1</v>
      </c>
      <c r="C3" s="129"/>
      <c r="D3" s="129"/>
      <c r="E3" s="115" t="s">
        <v>126</v>
      </c>
      <c r="F3" s="116"/>
      <c r="G3" s="117"/>
      <c r="H3" s="130" t="s">
        <v>90</v>
      </c>
      <c r="I3" s="130"/>
      <c r="J3" s="130"/>
      <c r="K3" s="129" t="s">
        <v>89</v>
      </c>
      <c r="L3" s="129"/>
      <c r="M3" s="129"/>
      <c r="N3" s="129" t="s">
        <v>18</v>
      </c>
      <c r="O3" s="125" t="s">
        <v>17</v>
      </c>
    </row>
    <row r="4" spans="1:15" x14ac:dyDescent="0.25">
      <c r="A4" s="128"/>
      <c r="B4" s="131" t="s">
        <v>2</v>
      </c>
      <c r="C4" s="131" t="s">
        <v>3</v>
      </c>
      <c r="D4" s="131"/>
      <c r="E4" s="120" t="s">
        <v>2</v>
      </c>
      <c r="F4" s="118" t="s">
        <v>16</v>
      </c>
      <c r="G4" s="119"/>
      <c r="H4" s="132" t="s">
        <v>2</v>
      </c>
      <c r="I4" s="132" t="s">
        <v>3</v>
      </c>
      <c r="J4" s="132"/>
      <c r="K4" s="131" t="s">
        <v>2</v>
      </c>
      <c r="L4" s="131" t="s">
        <v>3</v>
      </c>
      <c r="M4" s="131"/>
      <c r="N4" s="131"/>
      <c r="O4" s="126"/>
    </row>
    <row r="5" spans="1:15" ht="32.25" customHeight="1" x14ac:dyDescent="0.25">
      <c r="A5" s="128"/>
      <c r="B5" s="131"/>
      <c r="C5" s="38" t="s">
        <v>4</v>
      </c>
      <c r="D5" s="38" t="s">
        <v>5</v>
      </c>
      <c r="E5" s="121"/>
      <c r="F5" s="106" t="s">
        <v>4</v>
      </c>
      <c r="G5" s="106" t="s">
        <v>5</v>
      </c>
      <c r="H5" s="132"/>
      <c r="I5" s="106" t="s">
        <v>4</v>
      </c>
      <c r="J5" s="106" t="s">
        <v>5</v>
      </c>
      <c r="K5" s="131"/>
      <c r="L5" s="38" t="s">
        <v>4</v>
      </c>
      <c r="M5" s="38" t="s">
        <v>5</v>
      </c>
      <c r="N5" s="131"/>
      <c r="O5" s="126"/>
    </row>
    <row r="6" spans="1:15" x14ac:dyDescent="0.25">
      <c r="A6" s="18">
        <v>1</v>
      </c>
      <c r="B6" s="3">
        <v>2</v>
      </c>
      <c r="C6" s="3">
        <v>3</v>
      </c>
      <c r="D6" s="3">
        <v>4</v>
      </c>
      <c r="E6" s="107">
        <v>5</v>
      </c>
      <c r="F6" s="107">
        <v>6</v>
      </c>
      <c r="G6" s="107">
        <v>7</v>
      </c>
      <c r="H6" s="107">
        <v>8</v>
      </c>
      <c r="I6" s="107">
        <v>9</v>
      </c>
      <c r="J6" s="107">
        <v>10</v>
      </c>
      <c r="K6" s="3">
        <v>11</v>
      </c>
      <c r="L6" s="3">
        <v>12</v>
      </c>
      <c r="M6" s="3">
        <v>13</v>
      </c>
      <c r="N6" s="3">
        <v>14</v>
      </c>
      <c r="O6" s="19">
        <v>15</v>
      </c>
    </row>
    <row r="7" spans="1:15" s="56" customFormat="1" x14ac:dyDescent="0.25">
      <c r="A7" s="52" t="s">
        <v>6</v>
      </c>
      <c r="B7" s="53">
        <f>B9+B11+B16+B36+B40</f>
        <v>78902.2</v>
      </c>
      <c r="C7" s="53">
        <f t="shared" ref="C7:M7" si="0">C9+C11+C16+C36+C40</f>
        <v>0</v>
      </c>
      <c r="D7" s="53">
        <f t="shared" si="0"/>
        <v>78902.2</v>
      </c>
      <c r="E7" s="53">
        <f t="shared" si="0"/>
        <v>51963</v>
      </c>
      <c r="F7" s="53">
        <f t="shared" si="0"/>
        <v>0</v>
      </c>
      <c r="G7" s="53">
        <f t="shared" si="0"/>
        <v>51963</v>
      </c>
      <c r="H7" s="53">
        <f t="shared" si="0"/>
        <v>51962.399999999994</v>
      </c>
      <c r="I7" s="53">
        <f t="shared" si="0"/>
        <v>0</v>
      </c>
      <c r="J7" s="53">
        <f t="shared" si="0"/>
        <v>51962.399999999994</v>
      </c>
      <c r="K7" s="53">
        <f t="shared" si="0"/>
        <v>51962.399999999994</v>
      </c>
      <c r="L7" s="53">
        <f t="shared" si="0"/>
        <v>0</v>
      </c>
      <c r="M7" s="53">
        <f t="shared" si="0"/>
        <v>51962.399999999994</v>
      </c>
      <c r="N7" s="54">
        <f>H7/E7</f>
        <v>0.99998845332255637</v>
      </c>
      <c r="O7" s="55">
        <f>K7/E7</f>
        <v>0.99998845332255637</v>
      </c>
    </row>
    <row r="8" spans="1:15" s="12" customFormat="1" x14ac:dyDescent="0.25">
      <c r="A8" s="20" t="s">
        <v>7</v>
      </c>
      <c r="B8" s="9"/>
      <c r="C8" s="9"/>
      <c r="D8" s="9"/>
      <c r="E8" s="16"/>
      <c r="F8" s="16"/>
      <c r="G8" s="16"/>
      <c r="H8" s="16"/>
      <c r="I8" s="16"/>
      <c r="J8" s="16"/>
      <c r="K8" s="16"/>
      <c r="L8" s="9"/>
      <c r="M8" s="9"/>
      <c r="N8" s="26"/>
      <c r="O8" s="27"/>
    </row>
    <row r="9" spans="1:15" s="82" customFormat="1" ht="31.5" x14ac:dyDescent="0.25">
      <c r="A9" s="70" t="s">
        <v>24</v>
      </c>
      <c r="B9" s="24">
        <f>D9</f>
        <v>0</v>
      </c>
      <c r="C9" s="153">
        <f>SUM(C10:C10)</f>
        <v>0</v>
      </c>
      <c r="D9" s="153">
        <f>D10</f>
        <v>0</v>
      </c>
      <c r="E9" s="153">
        <f>E10</f>
        <v>0</v>
      </c>
      <c r="F9" s="153">
        <f>SUM(F10:F10)</f>
        <v>0</v>
      </c>
      <c r="G9" s="153">
        <f>G10</f>
        <v>0</v>
      </c>
      <c r="H9" s="153">
        <v>0</v>
      </c>
      <c r="I9" s="153">
        <f>SUM(I10:I10)</f>
        <v>0</v>
      </c>
      <c r="J9" s="153">
        <v>0</v>
      </c>
      <c r="K9" s="153">
        <v>0</v>
      </c>
      <c r="L9" s="153">
        <v>0</v>
      </c>
      <c r="M9" s="153">
        <v>0</v>
      </c>
      <c r="N9" s="15" t="s">
        <v>57</v>
      </c>
      <c r="O9" s="22" t="s">
        <v>57</v>
      </c>
    </row>
    <row r="10" spans="1:15" s="82" customFormat="1" hidden="1" x14ac:dyDescent="0.25">
      <c r="A10" s="83"/>
      <c r="B10" s="25"/>
      <c r="C10" s="154"/>
      <c r="D10" s="16"/>
      <c r="E10" s="16"/>
      <c r="F10" s="154"/>
      <c r="G10" s="16"/>
      <c r="H10" s="16"/>
      <c r="I10" s="16"/>
      <c r="J10" s="16"/>
      <c r="K10" s="16"/>
      <c r="L10" s="16"/>
      <c r="M10" s="16"/>
      <c r="N10" s="15"/>
      <c r="O10" s="22"/>
    </row>
    <row r="11" spans="1:15" s="82" customFormat="1" ht="31.5" x14ac:dyDescent="0.25">
      <c r="A11" s="84" t="s">
        <v>23</v>
      </c>
      <c r="B11" s="51">
        <f>SUM(B12:B15)</f>
        <v>18543.900000000001</v>
      </c>
      <c r="C11" s="153">
        <f t="shared" ref="C11:M11" si="1">SUM(C12:C15)</f>
        <v>0</v>
      </c>
      <c r="D11" s="51">
        <f t="shared" si="1"/>
        <v>18543.900000000001</v>
      </c>
      <c r="E11" s="51">
        <f t="shared" si="1"/>
        <v>17761.800000000003</v>
      </c>
      <c r="F11" s="153">
        <f t="shared" si="1"/>
        <v>0</v>
      </c>
      <c r="G11" s="51">
        <f t="shared" si="1"/>
        <v>17761.800000000003</v>
      </c>
      <c r="H11" s="51">
        <f t="shared" si="1"/>
        <v>17761.800000000003</v>
      </c>
      <c r="I11" s="153">
        <f t="shared" si="1"/>
        <v>0</v>
      </c>
      <c r="J11" s="51">
        <f t="shared" si="1"/>
        <v>17761.800000000003</v>
      </c>
      <c r="K11" s="51">
        <f t="shared" si="1"/>
        <v>17761.800000000003</v>
      </c>
      <c r="L11" s="153">
        <f t="shared" si="1"/>
        <v>0</v>
      </c>
      <c r="M11" s="51">
        <f t="shared" si="1"/>
        <v>17761.800000000003</v>
      </c>
      <c r="N11" s="14">
        <f>H11/E11</f>
        <v>1</v>
      </c>
      <c r="O11" s="21">
        <f>K11/E11</f>
        <v>1</v>
      </c>
    </row>
    <row r="12" spans="1:15" s="85" customFormat="1" ht="31.5" hidden="1" x14ac:dyDescent="0.25">
      <c r="A12" s="83" t="s">
        <v>62</v>
      </c>
      <c r="B12" s="25">
        <v>0</v>
      </c>
      <c r="C12" s="154">
        <f>SUM(C16:C16)</f>
        <v>0</v>
      </c>
      <c r="D12" s="16">
        <v>0</v>
      </c>
      <c r="E12" s="16">
        <v>0</v>
      </c>
      <c r="F12" s="154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5" t="s">
        <v>57</v>
      </c>
      <c r="O12" s="22" t="s">
        <v>57</v>
      </c>
    </row>
    <row r="13" spans="1:15" s="85" customFormat="1" ht="47.25" x14ac:dyDescent="0.25">
      <c r="A13" s="83" t="s">
        <v>37</v>
      </c>
      <c r="B13" s="25">
        <f>C13+D13</f>
        <v>14494</v>
      </c>
      <c r="C13" s="154">
        <v>0</v>
      </c>
      <c r="D13" s="16">
        <v>14494</v>
      </c>
      <c r="E13" s="16">
        <f>G13</f>
        <v>14494</v>
      </c>
      <c r="F13" s="154">
        <v>0</v>
      </c>
      <c r="G13" s="16">
        <v>14494</v>
      </c>
      <c r="H13" s="16">
        <f>J13</f>
        <v>14494</v>
      </c>
      <c r="I13" s="154">
        <v>0</v>
      </c>
      <c r="J13" s="16">
        <v>14494</v>
      </c>
      <c r="K13" s="16">
        <f>M13</f>
        <v>14494</v>
      </c>
      <c r="L13" s="154">
        <v>0</v>
      </c>
      <c r="M13" s="16">
        <v>14494</v>
      </c>
      <c r="N13" s="15">
        <f t="shared" ref="N13:N19" si="2">H13/E13</f>
        <v>1</v>
      </c>
      <c r="O13" s="22">
        <f>K13/E13</f>
        <v>1</v>
      </c>
    </row>
    <row r="14" spans="1:15" s="85" customFormat="1" ht="47.25" x14ac:dyDescent="0.25">
      <c r="A14" s="86" t="s">
        <v>81</v>
      </c>
      <c r="B14" s="25">
        <f>C14+D14</f>
        <v>3181.5</v>
      </c>
      <c r="C14" s="148">
        <v>0</v>
      </c>
      <c r="D14" s="16">
        <v>3181.5</v>
      </c>
      <c r="E14" s="16">
        <f>F14+G14</f>
        <v>2399.4</v>
      </c>
      <c r="F14" s="148">
        <v>0</v>
      </c>
      <c r="G14" s="16">
        <v>2399.4</v>
      </c>
      <c r="H14" s="16">
        <f>I14+J14</f>
        <v>2399.4</v>
      </c>
      <c r="I14" s="148">
        <v>0</v>
      </c>
      <c r="J14" s="16">
        <v>2399.4</v>
      </c>
      <c r="K14" s="16">
        <f>L14+M14</f>
        <v>2399.4</v>
      </c>
      <c r="L14" s="148">
        <v>0</v>
      </c>
      <c r="M14" s="16">
        <v>2399.4</v>
      </c>
      <c r="N14" s="15">
        <f t="shared" si="2"/>
        <v>1</v>
      </c>
      <c r="O14" s="22">
        <f>K14/E14</f>
        <v>1</v>
      </c>
    </row>
    <row r="15" spans="1:15" s="85" customFormat="1" ht="31.5" x14ac:dyDescent="0.25">
      <c r="A15" s="86" t="s">
        <v>61</v>
      </c>
      <c r="B15" s="25">
        <f>C15+D15</f>
        <v>868.4</v>
      </c>
      <c r="C15" s="148">
        <v>0</v>
      </c>
      <c r="D15" s="16">
        <v>868.4</v>
      </c>
      <c r="E15" s="16">
        <f>F15+G15</f>
        <v>868.4</v>
      </c>
      <c r="F15" s="148">
        <v>0</v>
      </c>
      <c r="G15" s="16">
        <v>868.4</v>
      </c>
      <c r="H15" s="16">
        <f>I15+J15</f>
        <v>868.4</v>
      </c>
      <c r="I15" s="148">
        <v>0</v>
      </c>
      <c r="J15" s="16">
        <v>868.4</v>
      </c>
      <c r="K15" s="16">
        <f>L15+M15</f>
        <v>868.4</v>
      </c>
      <c r="L15" s="148">
        <v>0</v>
      </c>
      <c r="M15" s="16">
        <v>868.4</v>
      </c>
      <c r="N15" s="15">
        <f t="shared" si="2"/>
        <v>1</v>
      </c>
      <c r="O15" s="22">
        <f>K15/E15</f>
        <v>1</v>
      </c>
    </row>
    <row r="16" spans="1:15" s="82" customFormat="1" ht="47.25" x14ac:dyDescent="0.25">
      <c r="A16" s="70" t="s">
        <v>82</v>
      </c>
      <c r="B16" s="51">
        <f t="shared" ref="B16:M16" si="3">B17+B21+B25+B33</f>
        <v>34517.599999999999</v>
      </c>
      <c r="C16" s="151">
        <f t="shared" si="3"/>
        <v>0</v>
      </c>
      <c r="D16" s="51">
        <f t="shared" si="3"/>
        <v>34517.599999999999</v>
      </c>
      <c r="E16" s="51">
        <f t="shared" si="3"/>
        <v>15558.3</v>
      </c>
      <c r="F16" s="151">
        <f t="shared" si="3"/>
        <v>0</v>
      </c>
      <c r="G16" s="51">
        <f t="shared" si="3"/>
        <v>15558.3</v>
      </c>
      <c r="H16" s="51">
        <f t="shared" si="3"/>
        <v>15558.099999999999</v>
      </c>
      <c r="I16" s="151">
        <f t="shared" si="3"/>
        <v>0</v>
      </c>
      <c r="J16" s="51">
        <f t="shared" si="3"/>
        <v>15558.099999999999</v>
      </c>
      <c r="K16" s="51">
        <f t="shared" si="3"/>
        <v>15558.099999999999</v>
      </c>
      <c r="L16" s="151">
        <f t="shared" si="3"/>
        <v>0</v>
      </c>
      <c r="M16" s="51">
        <f t="shared" si="3"/>
        <v>15558.099999999999</v>
      </c>
      <c r="N16" s="14">
        <f t="shared" si="2"/>
        <v>0.99998714512511</v>
      </c>
      <c r="O16" s="21">
        <f>K16/E16</f>
        <v>0.99998714512511</v>
      </c>
    </row>
    <row r="17" spans="1:15" s="85" customFormat="1" ht="47.25" x14ac:dyDescent="0.25">
      <c r="A17" s="70" t="s">
        <v>83</v>
      </c>
      <c r="B17" s="24">
        <f>SUM(B18:B20)</f>
        <v>10688</v>
      </c>
      <c r="C17" s="149">
        <f t="shared" ref="C17:M17" si="4">SUM(C18:C20)</f>
        <v>0</v>
      </c>
      <c r="D17" s="24">
        <f t="shared" si="4"/>
        <v>10688</v>
      </c>
      <c r="E17" s="24">
        <f t="shared" si="4"/>
        <v>4779.3999999999996</v>
      </c>
      <c r="F17" s="149">
        <f t="shared" si="4"/>
        <v>0</v>
      </c>
      <c r="G17" s="24">
        <f t="shared" si="4"/>
        <v>4779.3999999999996</v>
      </c>
      <c r="H17" s="24">
        <f t="shared" si="4"/>
        <v>4779.3999999999996</v>
      </c>
      <c r="I17" s="149">
        <f t="shared" si="4"/>
        <v>0</v>
      </c>
      <c r="J17" s="24">
        <f t="shared" si="4"/>
        <v>4779.3999999999996</v>
      </c>
      <c r="K17" s="24">
        <f t="shared" si="4"/>
        <v>4779.3999999999996</v>
      </c>
      <c r="L17" s="149">
        <f t="shared" si="4"/>
        <v>0</v>
      </c>
      <c r="M17" s="24">
        <f t="shared" si="4"/>
        <v>4779.3999999999996</v>
      </c>
      <c r="N17" s="14">
        <f t="shared" si="2"/>
        <v>1</v>
      </c>
      <c r="O17" s="21">
        <f t="shared" ref="O17:O19" si="5">K17/E17</f>
        <v>1</v>
      </c>
    </row>
    <row r="18" spans="1:15" s="82" customFormat="1" ht="31.5" x14ac:dyDescent="0.25">
      <c r="A18" s="69" t="s">
        <v>31</v>
      </c>
      <c r="B18" s="25">
        <f>C18+D18</f>
        <v>6395.6</v>
      </c>
      <c r="C18" s="148">
        <f t="shared" ref="C18:C42" si="6">SUM(C19:C19)</f>
        <v>0</v>
      </c>
      <c r="D18" s="16">
        <v>6395.6</v>
      </c>
      <c r="E18" s="25">
        <f t="shared" ref="E18:E20" si="7">G18</f>
        <v>2960.2</v>
      </c>
      <c r="F18" s="148">
        <v>0</v>
      </c>
      <c r="G18" s="16">
        <v>2960.2</v>
      </c>
      <c r="H18" s="25">
        <f>J18</f>
        <v>2960.2</v>
      </c>
      <c r="I18" s="148">
        <v>0</v>
      </c>
      <c r="J18" s="16">
        <v>2960.2</v>
      </c>
      <c r="K18" s="25">
        <f>M18</f>
        <v>2960.2</v>
      </c>
      <c r="L18" s="148">
        <v>0</v>
      </c>
      <c r="M18" s="16">
        <v>2960.2</v>
      </c>
      <c r="N18" s="15">
        <f t="shared" si="2"/>
        <v>1</v>
      </c>
      <c r="O18" s="22">
        <f t="shared" si="5"/>
        <v>1</v>
      </c>
    </row>
    <row r="19" spans="1:15" s="82" customFormat="1" x14ac:dyDescent="0.25">
      <c r="A19" s="69" t="s">
        <v>33</v>
      </c>
      <c r="B19" s="25">
        <f>C19+D19</f>
        <v>1978.6</v>
      </c>
      <c r="C19" s="148">
        <f t="shared" si="6"/>
        <v>0</v>
      </c>
      <c r="D19" s="16">
        <v>1978.6</v>
      </c>
      <c r="E19" s="25">
        <f t="shared" si="7"/>
        <v>1819.2</v>
      </c>
      <c r="F19" s="148">
        <v>0</v>
      </c>
      <c r="G19" s="16">
        <v>1819.2</v>
      </c>
      <c r="H19" s="25">
        <f>J19</f>
        <v>1819.2</v>
      </c>
      <c r="I19" s="148">
        <v>0</v>
      </c>
      <c r="J19" s="16">
        <v>1819.2</v>
      </c>
      <c r="K19" s="25">
        <f>M19</f>
        <v>1819.2</v>
      </c>
      <c r="L19" s="148">
        <v>0</v>
      </c>
      <c r="M19" s="16">
        <v>1819.2</v>
      </c>
      <c r="N19" s="15">
        <f t="shared" si="2"/>
        <v>1</v>
      </c>
      <c r="O19" s="22">
        <f t="shared" si="5"/>
        <v>1</v>
      </c>
    </row>
    <row r="20" spans="1:15" s="82" customFormat="1" x14ac:dyDescent="0.25">
      <c r="A20" s="87" t="s">
        <v>27</v>
      </c>
      <c r="B20" s="25">
        <f>C20+D20</f>
        <v>2313.8000000000002</v>
      </c>
      <c r="C20" s="148">
        <f t="shared" si="6"/>
        <v>0</v>
      </c>
      <c r="D20" s="16">
        <v>2313.8000000000002</v>
      </c>
      <c r="E20" s="150">
        <f t="shared" si="7"/>
        <v>0</v>
      </c>
      <c r="F20" s="148">
        <v>0</v>
      </c>
      <c r="G20" s="148">
        <v>0</v>
      </c>
      <c r="H20" s="150">
        <f>J20</f>
        <v>0</v>
      </c>
      <c r="I20" s="148">
        <v>0</v>
      </c>
      <c r="J20" s="148">
        <v>0</v>
      </c>
      <c r="K20" s="150">
        <f>M20</f>
        <v>0</v>
      </c>
      <c r="L20" s="148">
        <v>0</v>
      </c>
      <c r="M20" s="148">
        <v>0</v>
      </c>
      <c r="N20" s="15" t="s">
        <v>57</v>
      </c>
      <c r="O20" s="22" t="s">
        <v>57</v>
      </c>
    </row>
    <row r="21" spans="1:15" s="85" customFormat="1" ht="47.25" x14ac:dyDescent="0.25">
      <c r="A21" s="70" t="s">
        <v>84</v>
      </c>
      <c r="B21" s="51">
        <f>SUM(B22:B24)</f>
        <v>7130.1</v>
      </c>
      <c r="C21" s="51">
        <f t="shared" ref="C21:M21" si="8">SUM(C22:C24)</f>
        <v>0</v>
      </c>
      <c r="D21" s="51">
        <f t="shared" si="8"/>
        <v>7130.1</v>
      </c>
      <c r="E21" s="51">
        <f t="shared" si="8"/>
        <v>849.4</v>
      </c>
      <c r="F21" s="51">
        <f t="shared" si="8"/>
        <v>0</v>
      </c>
      <c r="G21" s="51">
        <f t="shared" si="8"/>
        <v>849.4</v>
      </c>
      <c r="H21" s="51">
        <f t="shared" si="8"/>
        <v>849.3</v>
      </c>
      <c r="I21" s="51">
        <f t="shared" si="8"/>
        <v>0</v>
      </c>
      <c r="J21" s="51">
        <f t="shared" si="8"/>
        <v>849.3</v>
      </c>
      <c r="K21" s="51">
        <f t="shared" si="8"/>
        <v>849.3</v>
      </c>
      <c r="L21" s="51">
        <f t="shared" si="8"/>
        <v>0</v>
      </c>
      <c r="M21" s="51">
        <f t="shared" si="8"/>
        <v>849.3</v>
      </c>
      <c r="N21" s="14">
        <f>H21/E21</f>
        <v>0.99988226983753237</v>
      </c>
      <c r="O21" s="21">
        <f>K21/E21</f>
        <v>0.99988226983753237</v>
      </c>
    </row>
    <row r="22" spans="1:15" s="82" customFormat="1" ht="63" x14ac:dyDescent="0.25">
      <c r="A22" s="83" t="s">
        <v>38</v>
      </c>
      <c r="B22" s="16">
        <f>SUM(C22:D22)</f>
        <v>1230.9000000000001</v>
      </c>
      <c r="C22" s="148">
        <v>0</v>
      </c>
      <c r="D22" s="16">
        <v>1230.9000000000001</v>
      </c>
      <c r="E22" s="16">
        <f>SUM(F22:G22)</f>
        <v>849.4</v>
      </c>
      <c r="F22" s="148">
        <v>0</v>
      </c>
      <c r="G22" s="16">
        <v>849.4</v>
      </c>
      <c r="H22" s="16">
        <f>SUM(I22:J22)</f>
        <v>849.3</v>
      </c>
      <c r="I22" s="148">
        <v>0</v>
      </c>
      <c r="J22" s="16">
        <v>849.3</v>
      </c>
      <c r="K22" s="16">
        <f>SUM(L22:M22)</f>
        <v>849.3</v>
      </c>
      <c r="L22" s="148">
        <v>0</v>
      </c>
      <c r="M22" s="16">
        <v>849.3</v>
      </c>
      <c r="N22" s="15">
        <f>H22/E22</f>
        <v>0.99988226983753237</v>
      </c>
      <c r="O22" s="22">
        <f>K22/E22</f>
        <v>0.99988226983753237</v>
      </c>
    </row>
    <row r="23" spans="1:15" s="82" customFormat="1" ht="69" customHeight="1" x14ac:dyDescent="0.25">
      <c r="A23" s="83" t="s">
        <v>46</v>
      </c>
      <c r="B23" s="16">
        <f t="shared" ref="B23:B24" si="9">SUM(C23:D23)</f>
        <v>1830.4</v>
      </c>
      <c r="C23" s="148">
        <v>0</v>
      </c>
      <c r="D23" s="16">
        <v>1830.4</v>
      </c>
      <c r="E23" s="148">
        <f t="shared" ref="E23:E24" si="10">SUM(F23:G23)</f>
        <v>0</v>
      </c>
      <c r="F23" s="148">
        <v>0</v>
      </c>
      <c r="G23" s="148">
        <v>0</v>
      </c>
      <c r="H23" s="148">
        <f t="shared" ref="H23:H24" si="11">SUM(I23:J23)</f>
        <v>0</v>
      </c>
      <c r="I23" s="148">
        <v>0</v>
      </c>
      <c r="J23" s="148">
        <v>0</v>
      </c>
      <c r="K23" s="148">
        <f t="shared" ref="K23:K24" si="12">SUM(L23:M23)</f>
        <v>0</v>
      </c>
      <c r="L23" s="148">
        <v>0</v>
      </c>
      <c r="M23" s="148">
        <v>0</v>
      </c>
      <c r="N23" s="15" t="s">
        <v>57</v>
      </c>
      <c r="O23" s="22" t="s">
        <v>57</v>
      </c>
    </row>
    <row r="24" spans="1:15" s="82" customFormat="1" ht="68.25" customHeight="1" x14ac:dyDescent="0.25">
      <c r="A24" s="83" t="s">
        <v>44</v>
      </c>
      <c r="B24" s="16">
        <f t="shared" si="9"/>
        <v>4068.8</v>
      </c>
      <c r="C24" s="148">
        <f>F24</f>
        <v>0</v>
      </c>
      <c r="D24" s="16">
        <v>4068.8</v>
      </c>
      <c r="E24" s="148">
        <f t="shared" si="10"/>
        <v>0</v>
      </c>
      <c r="F24" s="148">
        <v>0</v>
      </c>
      <c r="G24" s="148">
        <v>0</v>
      </c>
      <c r="H24" s="148">
        <f t="shared" si="11"/>
        <v>0</v>
      </c>
      <c r="I24" s="148">
        <v>0</v>
      </c>
      <c r="J24" s="148">
        <v>0</v>
      </c>
      <c r="K24" s="148">
        <f t="shared" si="12"/>
        <v>0</v>
      </c>
      <c r="L24" s="148">
        <v>0</v>
      </c>
      <c r="M24" s="148">
        <v>0</v>
      </c>
      <c r="N24" s="15" t="s">
        <v>57</v>
      </c>
      <c r="O24" s="22" t="s">
        <v>57</v>
      </c>
    </row>
    <row r="25" spans="1:15" s="85" customFormat="1" ht="78.75" x14ac:dyDescent="0.25">
      <c r="A25" s="70" t="s">
        <v>22</v>
      </c>
      <c r="B25" s="24">
        <f>SUM(B26:B29)</f>
        <v>16446</v>
      </c>
      <c r="C25" s="149">
        <f t="shared" ref="C25:M25" si="13">SUM(C26:C29)</f>
        <v>0</v>
      </c>
      <c r="D25" s="24">
        <f t="shared" si="13"/>
        <v>16446</v>
      </c>
      <c r="E25" s="24">
        <f t="shared" si="13"/>
        <v>9929.5</v>
      </c>
      <c r="F25" s="149">
        <f t="shared" si="13"/>
        <v>0</v>
      </c>
      <c r="G25" s="24">
        <f t="shared" si="13"/>
        <v>9929.5</v>
      </c>
      <c r="H25" s="24">
        <f t="shared" si="13"/>
        <v>9929.4</v>
      </c>
      <c r="I25" s="149">
        <f t="shared" si="13"/>
        <v>0</v>
      </c>
      <c r="J25" s="24">
        <f t="shared" si="13"/>
        <v>9929.4</v>
      </c>
      <c r="K25" s="24">
        <f t="shared" si="13"/>
        <v>9929.4</v>
      </c>
      <c r="L25" s="149">
        <f t="shared" si="13"/>
        <v>0</v>
      </c>
      <c r="M25" s="24">
        <f t="shared" si="13"/>
        <v>9929.4</v>
      </c>
      <c r="N25" s="15">
        <f>H25/E25</f>
        <v>0.99998992899944605</v>
      </c>
      <c r="O25" s="22">
        <f>K25/E25</f>
        <v>0.99998992899944605</v>
      </c>
    </row>
    <row r="26" spans="1:15" s="82" customFormat="1" ht="69" customHeight="1" x14ac:dyDescent="0.25">
      <c r="A26" s="98" t="s">
        <v>39</v>
      </c>
      <c r="B26" s="16">
        <f>SUM(C26:D26)</f>
        <v>4230</v>
      </c>
      <c r="C26" s="148">
        <v>0</v>
      </c>
      <c r="D26" s="16">
        <v>4230</v>
      </c>
      <c r="E26" s="16">
        <f>SUM(F26:G26)</f>
        <v>3811.3</v>
      </c>
      <c r="F26" s="148">
        <v>0</v>
      </c>
      <c r="G26" s="16">
        <v>3811.3</v>
      </c>
      <c r="H26" s="16">
        <f>SUM(I26:J26)</f>
        <v>3811.2</v>
      </c>
      <c r="I26" s="148">
        <v>0</v>
      </c>
      <c r="J26" s="16">
        <v>3811.2</v>
      </c>
      <c r="K26" s="16">
        <f>SUM(L26:M26)</f>
        <v>3811.2</v>
      </c>
      <c r="L26" s="148">
        <v>0</v>
      </c>
      <c r="M26" s="16">
        <v>3811.2</v>
      </c>
      <c r="N26" s="15">
        <f>H26/E26</f>
        <v>0.99997376223335865</v>
      </c>
      <c r="O26" s="22">
        <f>K26/E26</f>
        <v>0.99997376223335865</v>
      </c>
    </row>
    <row r="27" spans="1:15" s="82" customFormat="1" ht="68.25" customHeight="1" x14ac:dyDescent="0.25">
      <c r="A27" s="98" t="s">
        <v>40</v>
      </c>
      <c r="B27" s="16">
        <f t="shared" ref="B27:B29" si="14">SUM(C27:D27)</f>
        <v>8270</v>
      </c>
      <c r="C27" s="148">
        <v>0</v>
      </c>
      <c r="D27" s="16">
        <v>8270</v>
      </c>
      <c r="E27" s="16">
        <f t="shared" ref="E27:E29" si="15">SUM(F27:G27)</f>
        <v>5285.2</v>
      </c>
      <c r="F27" s="148">
        <v>0</v>
      </c>
      <c r="G27" s="16">
        <v>5285.2</v>
      </c>
      <c r="H27" s="16">
        <f t="shared" ref="H27:H29" si="16">SUM(I27:J27)</f>
        <v>5285.2</v>
      </c>
      <c r="I27" s="148">
        <v>0</v>
      </c>
      <c r="J27" s="16">
        <v>5285.2</v>
      </c>
      <c r="K27" s="16">
        <f t="shared" ref="K27:K29" si="17">SUM(L27:M27)</f>
        <v>5285.2</v>
      </c>
      <c r="L27" s="148">
        <v>0</v>
      </c>
      <c r="M27" s="16">
        <v>5285.2</v>
      </c>
      <c r="N27" s="15">
        <f>H27/E27</f>
        <v>1</v>
      </c>
      <c r="O27" s="22">
        <f>K27/E27</f>
        <v>1</v>
      </c>
    </row>
    <row r="28" spans="1:15" s="82" customFormat="1" ht="66.75" customHeight="1" x14ac:dyDescent="0.25">
      <c r="A28" s="98" t="s">
        <v>41</v>
      </c>
      <c r="B28" s="16">
        <f t="shared" si="14"/>
        <v>1076</v>
      </c>
      <c r="C28" s="148">
        <v>0</v>
      </c>
      <c r="D28" s="16">
        <v>1076</v>
      </c>
      <c r="E28" s="16">
        <f t="shared" si="15"/>
        <v>833</v>
      </c>
      <c r="F28" s="148">
        <v>0</v>
      </c>
      <c r="G28" s="16">
        <v>833</v>
      </c>
      <c r="H28" s="16">
        <f t="shared" si="16"/>
        <v>833</v>
      </c>
      <c r="I28" s="148">
        <v>0</v>
      </c>
      <c r="J28" s="16">
        <v>833</v>
      </c>
      <c r="K28" s="16">
        <f t="shared" si="17"/>
        <v>833</v>
      </c>
      <c r="L28" s="148">
        <v>0</v>
      </c>
      <c r="M28" s="16">
        <v>833</v>
      </c>
      <c r="N28" s="15">
        <f>H28/E28</f>
        <v>1</v>
      </c>
      <c r="O28" s="22">
        <f>K28/E28</f>
        <v>1</v>
      </c>
    </row>
    <row r="29" spans="1:15" s="85" customFormat="1" ht="47.25" x14ac:dyDescent="0.25">
      <c r="A29" s="98" t="s">
        <v>47</v>
      </c>
      <c r="B29" s="16">
        <f t="shared" si="14"/>
        <v>2870</v>
      </c>
      <c r="C29" s="148">
        <v>0</v>
      </c>
      <c r="D29" s="16">
        <v>2870</v>
      </c>
      <c r="E29" s="148">
        <f t="shared" si="15"/>
        <v>0</v>
      </c>
      <c r="F29" s="150">
        <v>0</v>
      </c>
      <c r="G29" s="150">
        <v>0</v>
      </c>
      <c r="H29" s="148">
        <f t="shared" si="16"/>
        <v>0</v>
      </c>
      <c r="I29" s="150">
        <v>0</v>
      </c>
      <c r="J29" s="150">
        <v>0</v>
      </c>
      <c r="K29" s="148">
        <f t="shared" si="17"/>
        <v>0</v>
      </c>
      <c r="L29" s="150">
        <v>0</v>
      </c>
      <c r="M29" s="150">
        <v>0</v>
      </c>
      <c r="N29" s="15" t="s">
        <v>57</v>
      </c>
      <c r="O29" s="22" t="s">
        <v>57</v>
      </c>
    </row>
    <row r="30" spans="1:15" s="85" customFormat="1" hidden="1" x14ac:dyDescent="0.25">
      <c r="A30" s="87"/>
      <c r="B30" s="25"/>
      <c r="C30" s="16"/>
      <c r="D30" s="16"/>
      <c r="E30" s="25"/>
      <c r="F30" s="25"/>
      <c r="G30" s="25"/>
      <c r="H30" s="25"/>
      <c r="I30" s="25"/>
      <c r="J30" s="25"/>
      <c r="K30" s="25"/>
      <c r="L30" s="25"/>
      <c r="M30" s="25"/>
      <c r="N30" s="15"/>
      <c r="O30" s="22"/>
    </row>
    <row r="31" spans="1:15" s="85" customFormat="1" hidden="1" x14ac:dyDescent="0.25">
      <c r="A31" s="87"/>
      <c r="B31" s="25"/>
      <c r="C31" s="16"/>
      <c r="D31" s="16"/>
      <c r="E31" s="25"/>
      <c r="F31" s="25"/>
      <c r="G31" s="25"/>
      <c r="H31" s="25"/>
      <c r="I31" s="25"/>
      <c r="J31" s="25"/>
      <c r="K31" s="25"/>
      <c r="L31" s="25"/>
      <c r="M31" s="25"/>
      <c r="N31" s="15"/>
      <c r="O31" s="22"/>
    </row>
    <row r="32" spans="1:15" s="85" customFormat="1" hidden="1" x14ac:dyDescent="0.25">
      <c r="A32" s="87"/>
      <c r="B32" s="25"/>
      <c r="C32" s="16"/>
      <c r="D32" s="16"/>
      <c r="E32" s="25"/>
      <c r="F32" s="25"/>
      <c r="G32" s="25"/>
      <c r="H32" s="25"/>
      <c r="I32" s="25"/>
      <c r="J32" s="25"/>
      <c r="K32" s="25"/>
      <c r="L32" s="25"/>
      <c r="M32" s="25"/>
      <c r="N32" s="15"/>
      <c r="O32" s="22"/>
    </row>
    <row r="33" spans="1:15" s="82" customFormat="1" x14ac:dyDescent="0.25">
      <c r="A33" s="70" t="s">
        <v>35</v>
      </c>
      <c r="B33" s="51">
        <f>SUM(B34:B35)</f>
        <v>253.5</v>
      </c>
      <c r="C33" s="151">
        <f t="shared" ref="C33:M33" si="18">SUM(C34:C35)</f>
        <v>0</v>
      </c>
      <c r="D33" s="51">
        <f t="shared" si="18"/>
        <v>253.5</v>
      </c>
      <c r="E33" s="151">
        <f t="shared" si="18"/>
        <v>0</v>
      </c>
      <c r="F33" s="151">
        <f t="shared" si="18"/>
        <v>0</v>
      </c>
      <c r="G33" s="151">
        <f t="shared" si="18"/>
        <v>0</v>
      </c>
      <c r="H33" s="151">
        <f t="shared" si="18"/>
        <v>0</v>
      </c>
      <c r="I33" s="151">
        <f t="shared" si="18"/>
        <v>0</v>
      </c>
      <c r="J33" s="151">
        <f t="shared" si="18"/>
        <v>0</v>
      </c>
      <c r="K33" s="151">
        <f t="shared" si="18"/>
        <v>0</v>
      </c>
      <c r="L33" s="151">
        <f t="shared" si="18"/>
        <v>0</v>
      </c>
      <c r="M33" s="151">
        <f t="shared" si="18"/>
        <v>0</v>
      </c>
      <c r="N33" s="14"/>
      <c r="O33" s="21"/>
    </row>
    <row r="34" spans="1:15" s="82" customFormat="1" ht="31.5" x14ac:dyDescent="0.25">
      <c r="A34" s="86" t="s">
        <v>85</v>
      </c>
      <c r="B34" s="16">
        <f>SUM(C34:D34)</f>
        <v>157.5</v>
      </c>
      <c r="C34" s="148">
        <v>0</v>
      </c>
      <c r="D34" s="16">
        <v>157.5</v>
      </c>
      <c r="E34" s="150">
        <f>SUM(F34:G34)</f>
        <v>0</v>
      </c>
      <c r="F34" s="150">
        <v>0</v>
      </c>
      <c r="G34" s="150">
        <v>0</v>
      </c>
      <c r="H34" s="150">
        <f>SUM(I34:J34)</f>
        <v>0</v>
      </c>
      <c r="I34" s="150">
        <v>0</v>
      </c>
      <c r="J34" s="150">
        <v>0</v>
      </c>
      <c r="K34" s="150">
        <f>SUM(L34:M34)</f>
        <v>0</v>
      </c>
      <c r="L34" s="150">
        <v>0</v>
      </c>
      <c r="M34" s="150">
        <v>0</v>
      </c>
      <c r="N34" s="15" t="s">
        <v>57</v>
      </c>
      <c r="O34" s="22" t="s">
        <v>57</v>
      </c>
    </row>
    <row r="35" spans="1:15" s="82" customFormat="1" ht="47.25" x14ac:dyDescent="0.25">
      <c r="A35" s="86" t="s">
        <v>86</v>
      </c>
      <c r="B35" s="16">
        <f>SUM(C35:D35)</f>
        <v>96</v>
      </c>
      <c r="C35" s="148">
        <v>0</v>
      </c>
      <c r="D35" s="16">
        <v>96</v>
      </c>
      <c r="E35" s="150">
        <f>SUM(F35:G35)</f>
        <v>0</v>
      </c>
      <c r="F35" s="150">
        <v>0</v>
      </c>
      <c r="G35" s="150">
        <v>0</v>
      </c>
      <c r="H35" s="150">
        <f>SUM(I35:J35)</f>
        <v>0</v>
      </c>
      <c r="I35" s="150">
        <v>0</v>
      </c>
      <c r="J35" s="150">
        <v>0</v>
      </c>
      <c r="K35" s="150">
        <f>SUM(L35:M35)</f>
        <v>0</v>
      </c>
      <c r="L35" s="150">
        <v>0</v>
      </c>
      <c r="M35" s="150">
        <v>0</v>
      </c>
      <c r="N35" s="15" t="s">
        <v>57</v>
      </c>
      <c r="O35" s="22" t="s">
        <v>57</v>
      </c>
    </row>
    <row r="36" spans="1:15" s="85" customFormat="1" ht="47.25" x14ac:dyDescent="0.25">
      <c r="A36" s="70" t="s">
        <v>25</v>
      </c>
      <c r="B36" s="24">
        <f>SUM(B37:B39)</f>
        <v>8689</v>
      </c>
      <c r="C36" s="149">
        <f t="shared" ref="C36:M36" si="19">SUM(C37:C39)</f>
        <v>0</v>
      </c>
      <c r="D36" s="24">
        <f t="shared" si="19"/>
        <v>8689</v>
      </c>
      <c r="E36" s="24">
        <f t="shared" si="19"/>
        <v>6432.7</v>
      </c>
      <c r="F36" s="149">
        <f t="shared" si="19"/>
        <v>0</v>
      </c>
      <c r="G36" s="24">
        <f t="shared" si="19"/>
        <v>6432.7</v>
      </c>
      <c r="H36" s="24">
        <f t="shared" si="19"/>
        <v>6432.2999999999993</v>
      </c>
      <c r="I36" s="149">
        <f t="shared" si="19"/>
        <v>0</v>
      </c>
      <c r="J36" s="24">
        <f t="shared" si="19"/>
        <v>6432.2999999999993</v>
      </c>
      <c r="K36" s="24">
        <f t="shared" si="19"/>
        <v>6432.2999999999993</v>
      </c>
      <c r="L36" s="149">
        <f t="shared" si="19"/>
        <v>0</v>
      </c>
      <c r="M36" s="24">
        <f t="shared" si="19"/>
        <v>6432.2999999999993</v>
      </c>
      <c r="N36" s="15">
        <f t="shared" ref="N36:N41" si="20">H36/E36</f>
        <v>0.99993781771262447</v>
      </c>
      <c r="O36" s="22">
        <f t="shared" ref="O36:O41" si="21">K36/E36</f>
        <v>0.99993781771262447</v>
      </c>
    </row>
    <row r="37" spans="1:15" s="82" customFormat="1" ht="22.5" customHeight="1" x14ac:dyDescent="0.25">
      <c r="A37" s="69" t="s">
        <v>33</v>
      </c>
      <c r="B37" s="25">
        <f>SUM(C37:D37)</f>
        <v>3052.6</v>
      </c>
      <c r="C37" s="148">
        <f t="shared" si="6"/>
        <v>0</v>
      </c>
      <c r="D37" s="16">
        <v>3052.6</v>
      </c>
      <c r="E37" s="25">
        <f>SUM(F37:G37)</f>
        <v>3048.7</v>
      </c>
      <c r="F37" s="148">
        <v>0</v>
      </c>
      <c r="G37" s="16">
        <v>3048.7</v>
      </c>
      <c r="H37" s="25">
        <f>SUM(I37:J37)</f>
        <v>3048.6</v>
      </c>
      <c r="I37" s="148">
        <v>0</v>
      </c>
      <c r="J37" s="16">
        <v>3048.6</v>
      </c>
      <c r="K37" s="25">
        <f>SUM(L37:M37)</f>
        <v>3048.6</v>
      </c>
      <c r="L37" s="148">
        <v>0</v>
      </c>
      <c r="M37" s="16">
        <v>3048.6</v>
      </c>
      <c r="N37" s="15">
        <f t="shared" si="20"/>
        <v>0.99996719913405718</v>
      </c>
      <c r="O37" s="22">
        <f t="shared" si="21"/>
        <v>0.99996719913405718</v>
      </c>
    </row>
    <row r="38" spans="1:15" s="82" customFormat="1" ht="22.5" customHeight="1" x14ac:dyDescent="0.25">
      <c r="A38" s="87" t="s">
        <v>27</v>
      </c>
      <c r="B38" s="25">
        <f t="shared" ref="B38:B39" si="22">SUM(C38:D38)</f>
        <v>1584</v>
      </c>
      <c r="C38" s="148">
        <f t="shared" si="6"/>
        <v>0</v>
      </c>
      <c r="D38" s="16">
        <v>1584</v>
      </c>
      <c r="E38" s="25">
        <f t="shared" ref="E38:E39" si="23">SUM(F38:G38)</f>
        <v>1583.2</v>
      </c>
      <c r="F38" s="148">
        <v>0</v>
      </c>
      <c r="G38" s="16">
        <v>1583.2</v>
      </c>
      <c r="H38" s="25">
        <f t="shared" ref="H38:H39" si="24">SUM(I38:J38)</f>
        <v>1583.1</v>
      </c>
      <c r="I38" s="148">
        <v>0</v>
      </c>
      <c r="J38" s="16">
        <v>1583.1</v>
      </c>
      <c r="K38" s="25">
        <f t="shared" ref="K38:K39" si="25">SUM(L38:M38)</f>
        <v>1583.1</v>
      </c>
      <c r="L38" s="148">
        <v>0</v>
      </c>
      <c r="M38" s="16">
        <v>1583.1</v>
      </c>
      <c r="N38" s="15">
        <f t="shared" si="20"/>
        <v>0.99993683678625556</v>
      </c>
      <c r="O38" s="22">
        <f t="shared" si="21"/>
        <v>0.99993683678625556</v>
      </c>
    </row>
    <row r="39" spans="1:15" s="82" customFormat="1" ht="31.5" x14ac:dyDescent="0.25">
      <c r="A39" s="69" t="s">
        <v>32</v>
      </c>
      <c r="B39" s="25">
        <f t="shared" si="22"/>
        <v>4052.4</v>
      </c>
      <c r="C39" s="148">
        <f t="shared" si="6"/>
        <v>0</v>
      </c>
      <c r="D39" s="16">
        <v>4052.4</v>
      </c>
      <c r="E39" s="25">
        <f t="shared" si="23"/>
        <v>1800.8</v>
      </c>
      <c r="F39" s="148">
        <v>0</v>
      </c>
      <c r="G39" s="16">
        <v>1800.8</v>
      </c>
      <c r="H39" s="25">
        <f t="shared" si="24"/>
        <v>1800.6</v>
      </c>
      <c r="I39" s="148">
        <v>0</v>
      </c>
      <c r="J39" s="16">
        <v>1800.6</v>
      </c>
      <c r="K39" s="25">
        <f t="shared" si="25"/>
        <v>1800.6</v>
      </c>
      <c r="L39" s="148">
        <v>0</v>
      </c>
      <c r="M39" s="16">
        <v>1800.6</v>
      </c>
      <c r="N39" s="15">
        <f t="shared" si="20"/>
        <v>0.99988893824966674</v>
      </c>
      <c r="O39" s="22">
        <f t="shared" si="21"/>
        <v>0.99988893824966674</v>
      </c>
    </row>
    <row r="40" spans="1:15" s="82" customFormat="1" ht="47.25" x14ac:dyDescent="0.25">
      <c r="A40" s="62" t="s">
        <v>26</v>
      </c>
      <c r="B40" s="51">
        <f>SUM(B41:B42)</f>
        <v>17151.7</v>
      </c>
      <c r="C40" s="151">
        <f t="shared" ref="C40:M40" si="26">SUM(C41:C42)</f>
        <v>0</v>
      </c>
      <c r="D40" s="51">
        <f t="shared" si="26"/>
        <v>17151.7</v>
      </c>
      <c r="E40" s="51">
        <f t="shared" si="26"/>
        <v>12210.2</v>
      </c>
      <c r="F40" s="151">
        <f t="shared" si="26"/>
        <v>0</v>
      </c>
      <c r="G40" s="51">
        <f t="shared" si="26"/>
        <v>12210.2</v>
      </c>
      <c r="H40" s="51">
        <f t="shared" si="26"/>
        <v>12210.2</v>
      </c>
      <c r="I40" s="151">
        <f t="shared" si="26"/>
        <v>0</v>
      </c>
      <c r="J40" s="51">
        <f t="shared" si="26"/>
        <v>12210.2</v>
      </c>
      <c r="K40" s="51">
        <f t="shared" si="26"/>
        <v>12210.2</v>
      </c>
      <c r="L40" s="151">
        <f t="shared" si="26"/>
        <v>0</v>
      </c>
      <c r="M40" s="51">
        <f t="shared" si="26"/>
        <v>12210.2</v>
      </c>
      <c r="N40" s="15">
        <f t="shared" si="20"/>
        <v>1</v>
      </c>
      <c r="O40" s="15">
        <f t="shared" si="21"/>
        <v>1</v>
      </c>
    </row>
    <row r="41" spans="1:15" s="82" customFormat="1" ht="78.75" x14ac:dyDescent="0.25">
      <c r="A41" s="76" t="s">
        <v>45</v>
      </c>
      <c r="B41" s="16">
        <f>SUM(C41:D41)</f>
        <v>12210.2</v>
      </c>
      <c r="C41" s="148">
        <f t="shared" si="6"/>
        <v>0</v>
      </c>
      <c r="D41" s="16">
        <v>12210.2</v>
      </c>
      <c r="E41" s="25">
        <f>SUM(F41:G41)</f>
        <v>12210.2</v>
      </c>
      <c r="F41" s="148">
        <v>0</v>
      </c>
      <c r="G41" s="16">
        <v>12210.2</v>
      </c>
      <c r="H41" s="16">
        <f>SUM(I41:J41)</f>
        <v>12210.2</v>
      </c>
      <c r="I41" s="148">
        <v>0</v>
      </c>
      <c r="J41" s="16">
        <v>12210.2</v>
      </c>
      <c r="K41" s="16">
        <f>SUM(L41:M41)</f>
        <v>12210.2</v>
      </c>
      <c r="L41" s="148">
        <v>0</v>
      </c>
      <c r="M41" s="16">
        <v>12210.2</v>
      </c>
      <c r="N41" s="15">
        <f t="shared" si="20"/>
        <v>1</v>
      </c>
      <c r="O41" s="15">
        <f t="shared" si="21"/>
        <v>1</v>
      </c>
    </row>
    <row r="42" spans="1:15" s="12" customFormat="1" ht="63" x14ac:dyDescent="0.25">
      <c r="A42" s="105" t="s">
        <v>80</v>
      </c>
      <c r="B42" s="16">
        <f>SUM(C42:D42)</f>
        <v>4941.5</v>
      </c>
      <c r="C42" s="148">
        <f t="shared" si="6"/>
        <v>0</v>
      </c>
      <c r="D42" s="16">
        <v>4941.5</v>
      </c>
      <c r="E42" s="150">
        <f>SUM(F42:G42)</f>
        <v>0</v>
      </c>
      <c r="F42" s="148">
        <v>0</v>
      </c>
      <c r="G42" s="148">
        <v>0</v>
      </c>
      <c r="H42" s="148">
        <f>SUM(I42:J42)</f>
        <v>0</v>
      </c>
      <c r="I42" s="148">
        <v>0</v>
      </c>
      <c r="J42" s="148">
        <v>0</v>
      </c>
      <c r="K42" s="148">
        <f>SUM(L42:M42)</f>
        <v>0</v>
      </c>
      <c r="L42" s="152">
        <v>0</v>
      </c>
      <c r="M42" s="152">
        <v>0</v>
      </c>
      <c r="N42" s="94" t="s">
        <v>57</v>
      </c>
      <c r="O42" s="94" t="s">
        <v>57</v>
      </c>
    </row>
    <row r="43" spans="1:15" s="12" customFormat="1" x14ac:dyDescent="0.25">
      <c r="A43" s="92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5" ht="31.5" x14ac:dyDescent="0.25">
      <c r="A44" s="35" t="s">
        <v>74</v>
      </c>
      <c r="C44" s="122" t="s">
        <v>87</v>
      </c>
      <c r="D44" s="122"/>
      <c r="H44" s="13"/>
    </row>
    <row r="45" spans="1:15" x14ac:dyDescent="0.25">
      <c r="M45" s="2"/>
    </row>
  </sheetData>
  <mergeCells count="18">
    <mergeCell ref="K4:K5"/>
    <mergeCell ref="L4:M4"/>
    <mergeCell ref="E3:G3"/>
    <mergeCell ref="F4:G4"/>
    <mergeCell ref="E4:E5"/>
    <mergeCell ref="C44:D44"/>
    <mergeCell ref="A1:O1"/>
    <mergeCell ref="D2:L2"/>
    <mergeCell ref="O3:O5"/>
    <mergeCell ref="A3:A5"/>
    <mergeCell ref="B3:D3"/>
    <mergeCell ref="H3:J3"/>
    <mergeCell ref="K3:M3"/>
    <mergeCell ref="N3:N5"/>
    <mergeCell ref="B4:B5"/>
    <mergeCell ref="C4:D4"/>
    <mergeCell ref="H4:H5"/>
    <mergeCell ref="I4:J4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zoomScale="90" zoomScaleNormal="9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3" sqref="B13"/>
    </sheetView>
  </sheetViews>
  <sheetFormatPr defaultRowHeight="15.75" x14ac:dyDescent="0.25"/>
  <cols>
    <col min="1" max="1" width="57.85546875" style="1" customWidth="1"/>
    <col min="2" max="2" width="35.28515625" style="1" customWidth="1"/>
    <col min="3" max="3" width="28.28515625" style="1" customWidth="1"/>
    <col min="4" max="4" width="29.42578125" style="8" customWidth="1"/>
    <col min="5" max="5" width="16" style="59" customWidth="1"/>
    <col min="6" max="6" width="19.140625" style="45" customWidth="1"/>
    <col min="7" max="7" width="16.140625" style="45" customWidth="1"/>
    <col min="8" max="8" width="16.28515625" style="46" customWidth="1"/>
    <col min="9" max="9" width="16" style="45" customWidth="1"/>
    <col min="10" max="10" width="15.42578125" style="47" customWidth="1"/>
    <col min="11" max="16384" width="9.140625" style="1"/>
  </cols>
  <sheetData>
    <row r="1" spans="1:11" ht="42.75" customHeight="1" x14ac:dyDescent="0.25">
      <c r="A1" s="143" t="s">
        <v>75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1" x14ac:dyDescent="0.25">
      <c r="A2" s="10"/>
      <c r="B2" s="145" t="s">
        <v>79</v>
      </c>
      <c r="C2" s="145"/>
      <c r="D2" s="145"/>
      <c r="E2" s="145"/>
      <c r="F2" s="145"/>
      <c r="G2" s="145"/>
      <c r="H2" s="41"/>
      <c r="I2" s="42"/>
      <c r="J2" s="43"/>
    </row>
    <row r="3" spans="1:11" x14ac:dyDescent="0.25">
      <c r="A3" s="147" t="s">
        <v>8</v>
      </c>
      <c r="B3" s="147" t="s">
        <v>52</v>
      </c>
      <c r="C3" s="147" t="s">
        <v>9</v>
      </c>
      <c r="D3" s="147" t="s">
        <v>10</v>
      </c>
      <c r="E3" s="147" t="s">
        <v>11</v>
      </c>
      <c r="F3" s="146" t="s">
        <v>12</v>
      </c>
      <c r="G3" s="146" t="s">
        <v>34</v>
      </c>
      <c r="H3" s="144" t="s">
        <v>19</v>
      </c>
      <c r="I3" s="144"/>
      <c r="J3" s="144"/>
      <c r="K3" s="4"/>
    </row>
    <row r="4" spans="1:11" ht="47.25" x14ac:dyDescent="0.25">
      <c r="A4" s="147"/>
      <c r="B4" s="147"/>
      <c r="C4" s="147"/>
      <c r="D4" s="147"/>
      <c r="E4" s="147"/>
      <c r="F4" s="146"/>
      <c r="G4" s="146"/>
      <c r="H4" s="30" t="s">
        <v>13</v>
      </c>
      <c r="I4" s="97" t="s">
        <v>14</v>
      </c>
      <c r="J4" s="30" t="s">
        <v>15</v>
      </c>
      <c r="K4" s="4"/>
    </row>
    <row r="5" spans="1:11" s="29" customFormat="1" x14ac:dyDescent="0.25">
      <c r="A5" s="61">
        <v>2</v>
      </c>
      <c r="B5" s="61"/>
      <c r="C5" s="61"/>
      <c r="D5" s="61"/>
      <c r="E5" s="61"/>
      <c r="F5" s="44"/>
      <c r="G5" s="44"/>
      <c r="H5" s="44"/>
      <c r="I5" s="44"/>
      <c r="J5" s="44"/>
      <c r="K5" s="28"/>
    </row>
    <row r="6" spans="1:11" s="6" customFormat="1" ht="31.5" x14ac:dyDescent="0.25">
      <c r="A6" s="64" t="s">
        <v>23</v>
      </c>
      <c r="B6" s="63"/>
      <c r="C6" s="63"/>
      <c r="D6" s="99"/>
      <c r="E6" s="31"/>
      <c r="F6" s="65">
        <f t="shared" ref="F6:I6" si="0">SUM(F8:F10)</f>
        <v>17761774.390000001</v>
      </c>
      <c r="G6" s="65">
        <f t="shared" si="0"/>
        <v>0</v>
      </c>
      <c r="H6" s="65">
        <f t="shared" si="0"/>
        <v>17761774.390000001</v>
      </c>
      <c r="I6" s="65">
        <f t="shared" si="0"/>
        <v>0</v>
      </c>
      <c r="J6" s="65">
        <f>SUM(J8:J10)</f>
        <v>17761774.390000001</v>
      </c>
      <c r="K6" s="7"/>
    </row>
    <row r="7" spans="1:11" s="6" customFormat="1" ht="47.25" x14ac:dyDescent="0.25">
      <c r="A7" s="68" t="s">
        <v>36</v>
      </c>
      <c r="B7" s="63"/>
      <c r="C7" s="63"/>
      <c r="D7" s="99"/>
      <c r="E7" s="31"/>
      <c r="F7" s="30"/>
      <c r="G7" s="30"/>
      <c r="H7" s="30"/>
      <c r="I7" s="30"/>
      <c r="J7" s="30"/>
      <c r="K7" s="7"/>
    </row>
    <row r="8" spans="1:11" s="6" customFormat="1" ht="47.25" x14ac:dyDescent="0.25">
      <c r="A8" s="68" t="s">
        <v>37</v>
      </c>
      <c r="B8" s="71" t="s">
        <v>42</v>
      </c>
      <c r="C8" s="57" t="s">
        <v>43</v>
      </c>
      <c r="D8" s="101" t="s">
        <v>51</v>
      </c>
      <c r="E8" s="31">
        <v>45380</v>
      </c>
      <c r="F8" s="30">
        <v>14494000</v>
      </c>
      <c r="G8" s="30"/>
      <c r="H8" s="30">
        <v>14494000</v>
      </c>
      <c r="I8" s="30"/>
      <c r="J8" s="30">
        <v>14494000</v>
      </c>
      <c r="K8" s="7"/>
    </row>
    <row r="9" spans="1:11" s="6" customFormat="1" ht="31.5" x14ac:dyDescent="0.25">
      <c r="A9" s="89" t="s">
        <v>61</v>
      </c>
      <c r="B9" s="71" t="s">
        <v>66</v>
      </c>
      <c r="C9" s="57" t="s">
        <v>43</v>
      </c>
      <c r="D9" s="101" t="s">
        <v>51</v>
      </c>
      <c r="E9" s="31">
        <v>45488</v>
      </c>
      <c r="F9" s="30">
        <v>868400</v>
      </c>
      <c r="G9" s="30"/>
      <c r="H9" s="30">
        <v>868400</v>
      </c>
      <c r="I9" s="30"/>
      <c r="J9" s="30">
        <v>868400</v>
      </c>
      <c r="K9" s="7"/>
    </row>
    <row r="10" spans="1:11" ht="31.5" x14ac:dyDescent="0.25">
      <c r="A10" s="86" t="s">
        <v>81</v>
      </c>
      <c r="B10" s="63" t="s">
        <v>93</v>
      </c>
      <c r="C10" s="63" t="s">
        <v>94</v>
      </c>
      <c r="D10" s="99" t="s">
        <v>95</v>
      </c>
      <c r="E10" s="31">
        <v>45536</v>
      </c>
      <c r="F10" s="30">
        <v>2399374.39</v>
      </c>
      <c r="G10" s="30"/>
      <c r="H10" s="30">
        <v>2399374.39</v>
      </c>
      <c r="I10" s="30"/>
      <c r="J10" s="30">
        <v>2399374.39</v>
      </c>
      <c r="K10" s="4"/>
    </row>
    <row r="11" spans="1:11" ht="31.5" x14ac:dyDescent="0.25">
      <c r="A11" s="62" t="s">
        <v>20</v>
      </c>
      <c r="B11" s="63"/>
      <c r="C11" s="63"/>
      <c r="D11" s="99"/>
      <c r="E11" s="31"/>
      <c r="F11" s="65"/>
      <c r="G11" s="65"/>
      <c r="H11" s="65"/>
      <c r="I11" s="65"/>
      <c r="J11" s="65"/>
      <c r="K11" s="4"/>
    </row>
    <row r="12" spans="1:11" ht="31.5" x14ac:dyDescent="0.25">
      <c r="A12" s="62" t="s">
        <v>21</v>
      </c>
      <c r="B12" s="63"/>
      <c r="C12" s="63"/>
      <c r="D12" s="99"/>
      <c r="E12" s="31"/>
      <c r="F12" s="65">
        <f t="shared" ref="F12:I12" si="1">SUM(F13:F15)</f>
        <v>6863421.4699999997</v>
      </c>
      <c r="G12" s="65">
        <f t="shared" si="1"/>
        <v>0</v>
      </c>
      <c r="H12" s="65">
        <f t="shared" si="1"/>
        <v>4779360</v>
      </c>
      <c r="I12" s="65">
        <f t="shared" si="1"/>
        <v>0</v>
      </c>
      <c r="J12" s="65">
        <f>SUM(J13:J15)</f>
        <v>4779360</v>
      </c>
      <c r="K12" s="4"/>
    </row>
    <row r="13" spans="1:11" s="40" customFormat="1" ht="47.25" x14ac:dyDescent="0.25">
      <c r="A13" s="100" t="s">
        <v>31</v>
      </c>
      <c r="B13" s="57" t="s">
        <v>125</v>
      </c>
      <c r="C13" s="57" t="s">
        <v>55</v>
      </c>
      <c r="D13" s="101" t="s">
        <v>51</v>
      </c>
      <c r="E13" s="80">
        <v>45535</v>
      </c>
      <c r="F13" s="81">
        <v>2973375</v>
      </c>
      <c r="G13" s="30">
        <v>0</v>
      </c>
      <c r="H13" s="34">
        <v>2960160</v>
      </c>
      <c r="I13" s="30">
        <v>0</v>
      </c>
      <c r="J13" s="34">
        <v>2960160</v>
      </c>
      <c r="K13" s="39"/>
    </row>
    <row r="14" spans="1:11" s="40" customFormat="1" ht="31.5" x14ac:dyDescent="0.25">
      <c r="A14" s="100" t="s">
        <v>33</v>
      </c>
      <c r="B14" s="33" t="s">
        <v>64</v>
      </c>
      <c r="C14" s="57" t="s">
        <v>63</v>
      </c>
      <c r="D14" s="99" t="s">
        <v>51</v>
      </c>
      <c r="E14" s="66">
        <v>45535</v>
      </c>
      <c r="F14" s="88">
        <v>1819200</v>
      </c>
      <c r="G14" s="30">
        <v>0</v>
      </c>
      <c r="H14" s="34">
        <v>1819200</v>
      </c>
      <c r="I14" s="30">
        <v>0</v>
      </c>
      <c r="J14" s="34">
        <v>1819200</v>
      </c>
      <c r="K14" s="39"/>
    </row>
    <row r="15" spans="1:11" ht="94.5" x14ac:dyDescent="0.25">
      <c r="A15" s="100" t="s">
        <v>30</v>
      </c>
      <c r="B15" s="33" t="s">
        <v>53</v>
      </c>
      <c r="C15" s="63" t="s">
        <v>54</v>
      </c>
      <c r="D15" s="100" t="s">
        <v>30</v>
      </c>
      <c r="E15" s="80" t="s">
        <v>56</v>
      </c>
      <c r="F15" s="110">
        <v>2070846.47</v>
      </c>
      <c r="G15" s="30">
        <v>0</v>
      </c>
      <c r="H15" s="30">
        <v>0</v>
      </c>
      <c r="I15" s="30">
        <v>0</v>
      </c>
      <c r="J15" s="30">
        <v>0</v>
      </c>
      <c r="K15" s="4"/>
    </row>
    <row r="16" spans="1:11" ht="37.5" customHeight="1" x14ac:dyDescent="0.25">
      <c r="A16" s="64" t="s">
        <v>28</v>
      </c>
      <c r="B16" s="33"/>
      <c r="C16" s="63"/>
      <c r="D16" s="99"/>
      <c r="E16" s="66"/>
      <c r="F16" s="65">
        <f>SUM(F17:F19)</f>
        <v>4368827.76</v>
      </c>
      <c r="G16" s="65">
        <f t="shared" ref="G16:J16" si="2">SUM(G17:G19)</f>
        <v>0</v>
      </c>
      <c r="H16" s="65">
        <f t="shared" si="2"/>
        <v>849321</v>
      </c>
      <c r="I16" s="65">
        <f t="shared" si="2"/>
        <v>0</v>
      </c>
      <c r="J16" s="65">
        <f t="shared" si="2"/>
        <v>849321</v>
      </c>
      <c r="K16" s="4"/>
    </row>
    <row r="17" spans="1:11" ht="63" x14ac:dyDescent="0.25">
      <c r="A17" s="114" t="s">
        <v>38</v>
      </c>
      <c r="B17" s="33" t="s">
        <v>96</v>
      </c>
      <c r="C17" s="63" t="s">
        <v>97</v>
      </c>
      <c r="D17" s="101" t="s">
        <v>51</v>
      </c>
      <c r="E17" s="91">
        <v>45565</v>
      </c>
      <c r="F17" s="30">
        <v>849321</v>
      </c>
      <c r="G17" s="30"/>
      <c r="H17" s="30">
        <v>849321</v>
      </c>
      <c r="I17" s="30"/>
      <c r="J17" s="30">
        <v>849321</v>
      </c>
      <c r="K17" s="4"/>
    </row>
    <row r="18" spans="1:11" ht="63" x14ac:dyDescent="0.25">
      <c r="A18" s="68" t="s">
        <v>46</v>
      </c>
      <c r="B18" s="33"/>
      <c r="C18" s="63"/>
      <c r="D18" s="99"/>
      <c r="E18" s="66"/>
      <c r="F18" s="30"/>
      <c r="G18" s="30"/>
      <c r="H18" s="30"/>
      <c r="I18" s="30"/>
      <c r="J18" s="30"/>
      <c r="K18" s="4"/>
    </row>
    <row r="19" spans="1:11" ht="63" x14ac:dyDescent="0.25">
      <c r="A19" s="68" t="s">
        <v>49</v>
      </c>
      <c r="B19" s="33" t="s">
        <v>76</v>
      </c>
      <c r="C19" s="63" t="s">
        <v>77</v>
      </c>
      <c r="D19" s="101" t="s">
        <v>51</v>
      </c>
      <c r="E19" s="91">
        <v>45565</v>
      </c>
      <c r="F19" s="30">
        <v>3519506.76</v>
      </c>
      <c r="G19" s="30"/>
      <c r="H19" s="30">
        <f>J19</f>
        <v>0</v>
      </c>
      <c r="I19" s="30"/>
      <c r="J19" s="30">
        <f>'приложение 1'!H24</f>
        <v>0</v>
      </c>
      <c r="K19" s="4"/>
    </row>
    <row r="20" spans="1:11" ht="63" customHeight="1" x14ac:dyDescent="0.25">
      <c r="A20" s="62" t="s">
        <v>22</v>
      </c>
      <c r="B20" s="63"/>
      <c r="C20" s="63"/>
      <c r="D20" s="99"/>
      <c r="E20" s="31"/>
      <c r="F20" s="65">
        <f t="shared" ref="F20:I20" si="3">SUM(F21:F28)</f>
        <v>12799450</v>
      </c>
      <c r="G20" s="65">
        <f t="shared" si="3"/>
        <v>0</v>
      </c>
      <c r="H20" s="65">
        <f t="shared" si="3"/>
        <v>9929450</v>
      </c>
      <c r="I20" s="65">
        <f t="shared" si="3"/>
        <v>0</v>
      </c>
      <c r="J20" s="65">
        <f>SUM(J21:J28)</f>
        <v>9929450</v>
      </c>
      <c r="K20" s="5"/>
    </row>
    <row r="21" spans="1:11" ht="63" x14ac:dyDescent="0.25">
      <c r="A21" s="142" t="s">
        <v>39</v>
      </c>
      <c r="B21" s="57" t="s">
        <v>99</v>
      </c>
      <c r="C21" s="102" t="s">
        <v>50</v>
      </c>
      <c r="D21" s="101" t="s">
        <v>51</v>
      </c>
      <c r="E21" s="66">
        <v>45535</v>
      </c>
      <c r="F21" s="78">
        <v>2331250</v>
      </c>
      <c r="G21" s="30"/>
      <c r="H21" s="78">
        <v>2331250</v>
      </c>
      <c r="I21" s="30"/>
      <c r="J21" s="78">
        <v>2331250</v>
      </c>
      <c r="K21" s="5"/>
    </row>
    <row r="22" spans="1:11" ht="63" x14ac:dyDescent="0.25">
      <c r="A22" s="142"/>
      <c r="B22" s="103" t="s">
        <v>98</v>
      </c>
      <c r="C22" s="33" t="s">
        <v>58</v>
      </c>
      <c r="D22" s="101" t="s">
        <v>51</v>
      </c>
      <c r="E22" s="31">
        <v>45504</v>
      </c>
      <c r="F22" s="78">
        <v>1480000</v>
      </c>
      <c r="G22" s="30"/>
      <c r="H22" s="78">
        <v>1480000</v>
      </c>
      <c r="I22" s="30"/>
      <c r="J22" s="78">
        <v>1480000</v>
      </c>
      <c r="K22" s="4"/>
    </row>
    <row r="23" spans="1:11" ht="31.5" x14ac:dyDescent="0.25">
      <c r="A23" s="133" t="s">
        <v>40</v>
      </c>
      <c r="B23" s="104" t="s">
        <v>92</v>
      </c>
      <c r="C23" s="33" t="s">
        <v>58</v>
      </c>
      <c r="D23" s="99" t="s">
        <v>51</v>
      </c>
      <c r="E23" s="31">
        <v>45534</v>
      </c>
      <c r="F23" s="78">
        <v>4400000</v>
      </c>
      <c r="G23" s="30">
        <v>0</v>
      </c>
      <c r="H23" s="78">
        <v>4400000</v>
      </c>
      <c r="I23" s="30">
        <v>0</v>
      </c>
      <c r="J23" s="78">
        <v>4400000</v>
      </c>
      <c r="K23" s="4"/>
    </row>
    <row r="24" spans="1:11" ht="31.5" x14ac:dyDescent="0.25">
      <c r="A24" s="141"/>
      <c r="B24" s="90" t="s">
        <v>78</v>
      </c>
      <c r="C24" s="33" t="s">
        <v>58</v>
      </c>
      <c r="D24" s="99" t="s">
        <v>51</v>
      </c>
      <c r="E24" s="31">
        <v>45535</v>
      </c>
      <c r="F24" s="78">
        <v>655200</v>
      </c>
      <c r="G24" s="30">
        <v>0</v>
      </c>
      <c r="H24" s="78">
        <v>655200</v>
      </c>
      <c r="I24" s="30">
        <v>0</v>
      </c>
      <c r="J24" s="78">
        <v>655200</v>
      </c>
      <c r="K24" s="4"/>
    </row>
    <row r="25" spans="1:11" ht="31.5" x14ac:dyDescent="0.25">
      <c r="A25" s="134"/>
      <c r="B25" s="90" t="s">
        <v>91</v>
      </c>
      <c r="C25" s="57" t="s">
        <v>58</v>
      </c>
      <c r="D25" s="99" t="s">
        <v>51</v>
      </c>
      <c r="E25" s="31">
        <v>45657</v>
      </c>
      <c r="F25" s="78">
        <v>230000</v>
      </c>
      <c r="G25" s="30"/>
      <c r="H25" s="78">
        <v>230000</v>
      </c>
      <c r="I25" s="30"/>
      <c r="J25" s="78">
        <v>230000</v>
      </c>
      <c r="K25" s="4"/>
    </row>
    <row r="26" spans="1:11" x14ac:dyDescent="0.25">
      <c r="A26" s="133" t="s">
        <v>48</v>
      </c>
      <c r="B26" s="102" t="s">
        <v>59</v>
      </c>
      <c r="C26" s="102" t="s">
        <v>58</v>
      </c>
      <c r="D26" s="101" t="s">
        <v>51</v>
      </c>
      <c r="E26" s="80">
        <v>45657</v>
      </c>
      <c r="F26" s="78">
        <v>445000</v>
      </c>
      <c r="G26" s="30"/>
      <c r="H26" s="78">
        <v>445000</v>
      </c>
      <c r="I26" s="30"/>
      <c r="J26" s="78">
        <v>445000</v>
      </c>
      <c r="K26" s="4"/>
    </row>
    <row r="27" spans="1:11" ht="31.5" x14ac:dyDescent="0.25">
      <c r="A27" s="134"/>
      <c r="B27" s="102" t="s">
        <v>60</v>
      </c>
      <c r="C27" s="102" t="s">
        <v>58</v>
      </c>
      <c r="D27" s="101" t="s">
        <v>51</v>
      </c>
      <c r="E27" s="80">
        <v>45657</v>
      </c>
      <c r="F27" s="78">
        <v>388000</v>
      </c>
      <c r="G27" s="30"/>
      <c r="H27" s="78">
        <v>388000</v>
      </c>
      <c r="I27" s="30"/>
      <c r="J27" s="78">
        <v>388000</v>
      </c>
      <c r="K27" s="4"/>
    </row>
    <row r="28" spans="1:11" ht="47.25" x14ac:dyDescent="0.25">
      <c r="A28" s="98" t="s">
        <v>47</v>
      </c>
      <c r="B28" s="63" t="s">
        <v>100</v>
      </c>
      <c r="C28" s="102" t="s">
        <v>58</v>
      </c>
      <c r="D28" s="101" t="s">
        <v>51</v>
      </c>
      <c r="E28" s="31">
        <v>45596</v>
      </c>
      <c r="F28" s="78">
        <v>2870000</v>
      </c>
      <c r="G28" s="30"/>
      <c r="H28" s="78"/>
      <c r="I28" s="30"/>
      <c r="J28" s="78"/>
      <c r="K28" s="4"/>
    </row>
    <row r="29" spans="1:11" ht="31.5" x14ac:dyDescent="0.25">
      <c r="A29" s="67" t="s">
        <v>25</v>
      </c>
      <c r="B29" s="63"/>
      <c r="C29" s="57"/>
      <c r="D29" s="96"/>
      <c r="E29" s="31"/>
      <c r="F29" s="79">
        <f>SUM(F30:F43)</f>
        <v>8366786.4900000002</v>
      </c>
      <c r="G29" s="79">
        <f t="shared" ref="G29:J29" si="4">SUM(G30:G43)</f>
        <v>0</v>
      </c>
      <c r="H29" s="79">
        <f t="shared" si="4"/>
        <v>6432333</v>
      </c>
      <c r="I29" s="79">
        <f t="shared" si="4"/>
        <v>0</v>
      </c>
      <c r="J29" s="79">
        <f t="shared" si="4"/>
        <v>6432333</v>
      </c>
      <c r="K29" s="4"/>
    </row>
    <row r="30" spans="1:11" ht="47.25" x14ac:dyDescent="0.25">
      <c r="A30" s="135" t="s">
        <v>33</v>
      </c>
      <c r="B30" s="63" t="s">
        <v>68</v>
      </c>
      <c r="C30" s="33" t="s">
        <v>73</v>
      </c>
      <c r="D30" s="96" t="s">
        <v>69</v>
      </c>
      <c r="E30" s="31" t="s">
        <v>70</v>
      </c>
      <c r="F30" s="78">
        <v>1668836.25</v>
      </c>
      <c r="G30" s="30"/>
      <c r="H30" s="78">
        <v>1668836.25</v>
      </c>
      <c r="I30" s="30"/>
      <c r="J30" s="78">
        <f>H30</f>
        <v>1668836.25</v>
      </c>
      <c r="K30" s="4"/>
    </row>
    <row r="31" spans="1:11" ht="31.5" x14ac:dyDescent="0.25">
      <c r="A31" s="136"/>
      <c r="B31" s="63" t="s">
        <v>103</v>
      </c>
      <c r="C31" s="33" t="s">
        <v>104</v>
      </c>
      <c r="D31" s="108" t="s">
        <v>69</v>
      </c>
      <c r="E31" s="111" t="s">
        <v>105</v>
      </c>
      <c r="F31" s="78">
        <v>144703.64000000001</v>
      </c>
      <c r="G31" s="30"/>
      <c r="H31" s="78">
        <v>132405.35</v>
      </c>
      <c r="I31" s="30"/>
      <c r="J31" s="78">
        <f t="shared" ref="J31:J43" si="5">H31</f>
        <v>132405.35</v>
      </c>
      <c r="K31" s="4"/>
    </row>
    <row r="32" spans="1:11" ht="31.5" x14ac:dyDescent="0.25">
      <c r="A32" s="136"/>
      <c r="B32" s="63" t="s">
        <v>106</v>
      </c>
      <c r="C32" s="33" t="s">
        <v>107</v>
      </c>
      <c r="D32" s="108" t="s">
        <v>69</v>
      </c>
      <c r="E32" s="111">
        <v>45535</v>
      </c>
      <c r="F32" s="78">
        <v>707311.5</v>
      </c>
      <c r="G32" s="30"/>
      <c r="H32" s="78">
        <v>707300</v>
      </c>
      <c r="I32" s="30"/>
      <c r="J32" s="78">
        <f t="shared" si="5"/>
        <v>707300</v>
      </c>
      <c r="K32" s="4"/>
    </row>
    <row r="33" spans="1:11" x14ac:dyDescent="0.25">
      <c r="A33" s="137"/>
      <c r="B33" s="63"/>
      <c r="C33" s="33" t="s">
        <v>108</v>
      </c>
      <c r="D33" s="108" t="s">
        <v>69</v>
      </c>
      <c r="E33" s="111"/>
      <c r="F33" s="78">
        <v>544000</v>
      </c>
      <c r="G33" s="30"/>
      <c r="H33" s="78">
        <v>540000</v>
      </c>
      <c r="I33" s="30"/>
      <c r="J33" s="78">
        <f t="shared" si="5"/>
        <v>540000</v>
      </c>
      <c r="K33" s="4"/>
    </row>
    <row r="34" spans="1:11" x14ac:dyDescent="0.25">
      <c r="A34" s="138" t="s">
        <v>27</v>
      </c>
      <c r="B34" s="112" t="s">
        <v>71</v>
      </c>
      <c r="C34" s="113" t="s">
        <v>72</v>
      </c>
      <c r="D34" s="96" t="s">
        <v>109</v>
      </c>
      <c r="E34" s="31"/>
      <c r="F34" s="78">
        <v>517060.4</v>
      </c>
      <c r="G34" s="30"/>
      <c r="H34" s="78">
        <v>517060.4</v>
      </c>
      <c r="I34" s="30"/>
      <c r="J34" s="78">
        <f t="shared" si="5"/>
        <v>517060.4</v>
      </c>
      <c r="K34" s="4"/>
    </row>
    <row r="35" spans="1:11" x14ac:dyDescent="0.25">
      <c r="A35" s="139"/>
      <c r="B35" s="63" t="s">
        <v>110</v>
      </c>
      <c r="C35" s="33" t="s">
        <v>111</v>
      </c>
      <c r="D35" s="108" t="s">
        <v>109</v>
      </c>
      <c r="E35" s="31">
        <v>45657</v>
      </c>
      <c r="F35" s="78">
        <v>600000</v>
      </c>
      <c r="G35" s="30"/>
      <c r="H35" s="78">
        <v>412600</v>
      </c>
      <c r="I35" s="30"/>
      <c r="J35" s="78">
        <f t="shared" si="5"/>
        <v>412600</v>
      </c>
      <c r="K35" s="4"/>
    </row>
    <row r="36" spans="1:11" ht="47.25" x14ac:dyDescent="0.25">
      <c r="A36" s="140"/>
      <c r="B36" s="63" t="s">
        <v>112</v>
      </c>
      <c r="C36" s="33" t="s">
        <v>113</v>
      </c>
      <c r="D36" s="108" t="s">
        <v>109</v>
      </c>
      <c r="E36" s="31"/>
      <c r="F36" s="78">
        <v>653500</v>
      </c>
      <c r="G36" s="30"/>
      <c r="H36" s="78">
        <v>653500</v>
      </c>
      <c r="I36" s="30"/>
      <c r="J36" s="78">
        <f t="shared" si="5"/>
        <v>653500</v>
      </c>
      <c r="K36" s="4"/>
    </row>
    <row r="37" spans="1:11" x14ac:dyDescent="0.25">
      <c r="A37" s="135" t="s">
        <v>32</v>
      </c>
      <c r="B37" s="63" t="s">
        <v>67</v>
      </c>
      <c r="C37" s="33" t="s">
        <v>58</v>
      </c>
      <c r="D37" s="96" t="s">
        <v>51</v>
      </c>
      <c r="E37" s="31">
        <v>45535</v>
      </c>
      <c r="F37" s="78">
        <v>57420</v>
      </c>
      <c r="G37" s="30">
        <v>0</v>
      </c>
      <c r="H37" s="78">
        <v>57420</v>
      </c>
      <c r="I37" s="30">
        <v>0</v>
      </c>
      <c r="J37" s="78">
        <f t="shared" si="5"/>
        <v>57420</v>
      </c>
      <c r="K37" s="4"/>
    </row>
    <row r="38" spans="1:11" ht="31.5" x14ac:dyDescent="0.25">
      <c r="A38" s="136"/>
      <c r="B38" s="63" t="s">
        <v>114</v>
      </c>
      <c r="C38" s="33" t="s">
        <v>115</v>
      </c>
      <c r="D38" s="108" t="s">
        <v>51</v>
      </c>
      <c r="E38" s="31">
        <v>45657</v>
      </c>
      <c r="F38" s="78">
        <v>430860</v>
      </c>
      <c r="G38" s="30"/>
      <c r="H38" s="78">
        <v>350432.8</v>
      </c>
      <c r="I38" s="30"/>
      <c r="J38" s="78">
        <f t="shared" si="5"/>
        <v>350432.8</v>
      </c>
      <c r="K38" s="4"/>
    </row>
    <row r="39" spans="1:11" x14ac:dyDescent="0.25">
      <c r="A39" s="136"/>
      <c r="B39" s="1" t="s">
        <v>117</v>
      </c>
      <c r="C39" s="33" t="s">
        <v>58</v>
      </c>
      <c r="D39" s="108" t="s">
        <v>51</v>
      </c>
      <c r="E39" s="31">
        <v>45657</v>
      </c>
      <c r="F39" s="78">
        <v>587050</v>
      </c>
      <c r="G39" s="30"/>
      <c r="H39" s="78">
        <v>587050</v>
      </c>
      <c r="I39" s="30"/>
      <c r="J39" s="78">
        <f t="shared" si="5"/>
        <v>587050</v>
      </c>
      <c r="K39" s="4"/>
    </row>
    <row r="40" spans="1:11" x14ac:dyDescent="0.25">
      <c r="A40" s="136"/>
      <c r="B40" s="63" t="s">
        <v>116</v>
      </c>
      <c r="C40" s="33" t="s">
        <v>58</v>
      </c>
      <c r="D40" s="108" t="s">
        <v>51</v>
      </c>
      <c r="E40" s="31">
        <v>45657</v>
      </c>
      <c r="F40" s="78">
        <v>587050</v>
      </c>
      <c r="G40" s="30"/>
      <c r="H40" s="78">
        <v>587050</v>
      </c>
      <c r="I40" s="30"/>
      <c r="J40" s="78">
        <f t="shared" si="5"/>
        <v>587050</v>
      </c>
      <c r="K40" s="4"/>
    </row>
    <row r="41" spans="1:11" x14ac:dyDescent="0.25">
      <c r="A41" s="136"/>
      <c r="B41" s="63" t="s">
        <v>118</v>
      </c>
      <c r="C41" s="33" t="s">
        <v>119</v>
      </c>
      <c r="D41" s="108" t="s">
        <v>51</v>
      </c>
      <c r="E41" s="31">
        <v>45596</v>
      </c>
      <c r="F41" s="78">
        <v>218678.2</v>
      </c>
      <c r="G41" s="30"/>
      <c r="H41" s="78">
        <v>218678.2</v>
      </c>
      <c r="I41" s="30"/>
      <c r="J41" s="78">
        <f t="shared" si="5"/>
        <v>218678.2</v>
      </c>
      <c r="K41" s="4"/>
    </row>
    <row r="42" spans="1:11" x14ac:dyDescent="0.25">
      <c r="A42" s="136"/>
      <c r="B42" s="63" t="s">
        <v>120</v>
      </c>
      <c r="C42" s="33" t="s">
        <v>121</v>
      </c>
      <c r="D42" s="108" t="s">
        <v>51</v>
      </c>
      <c r="E42" s="31">
        <v>45656</v>
      </c>
      <c r="F42" s="78">
        <v>36750</v>
      </c>
      <c r="G42" s="30"/>
      <c r="H42" s="78">
        <v>0</v>
      </c>
      <c r="I42" s="30"/>
      <c r="J42" s="78">
        <f t="shared" si="5"/>
        <v>0</v>
      </c>
      <c r="K42" s="4"/>
    </row>
    <row r="43" spans="1:11" ht="47.25" x14ac:dyDescent="0.25">
      <c r="A43" s="137"/>
      <c r="B43" s="63" t="s">
        <v>123</v>
      </c>
      <c r="C43" s="33" t="s">
        <v>124</v>
      </c>
      <c r="D43" s="108" t="s">
        <v>122</v>
      </c>
      <c r="E43" s="31">
        <v>45565</v>
      </c>
      <c r="F43" s="78">
        <v>1613566.5</v>
      </c>
      <c r="G43" s="30"/>
      <c r="H43" s="78">
        <v>0</v>
      </c>
      <c r="I43" s="30"/>
      <c r="J43" s="78">
        <f t="shared" si="5"/>
        <v>0</v>
      </c>
      <c r="K43" s="4"/>
    </row>
    <row r="44" spans="1:11" x14ac:dyDescent="0.25">
      <c r="A44" s="62" t="s">
        <v>35</v>
      </c>
      <c r="B44" s="63"/>
      <c r="C44" s="63"/>
      <c r="D44" s="96"/>
      <c r="E44" s="31"/>
      <c r="F44" s="65">
        <f>F46</f>
        <v>0</v>
      </c>
      <c r="G44" s="65">
        <f>G46</f>
        <v>0</v>
      </c>
      <c r="H44" s="65">
        <f>H46</f>
        <v>0</v>
      </c>
      <c r="I44" s="65">
        <f>I46</f>
        <v>0</v>
      </c>
      <c r="J44" s="65">
        <f>J46</f>
        <v>0</v>
      </c>
      <c r="K44" s="4"/>
    </row>
    <row r="45" spans="1:11" ht="47.25" x14ac:dyDescent="0.25">
      <c r="A45" s="86" t="s">
        <v>85</v>
      </c>
      <c r="B45" s="63" t="s">
        <v>101</v>
      </c>
      <c r="C45" s="63" t="s">
        <v>102</v>
      </c>
      <c r="D45" s="108" t="s">
        <v>51</v>
      </c>
      <c r="E45" s="31">
        <v>45656</v>
      </c>
      <c r="F45" s="30">
        <v>157500</v>
      </c>
      <c r="G45" s="30"/>
      <c r="H45" s="30"/>
      <c r="I45" s="30"/>
      <c r="J45" s="30"/>
      <c r="K45" s="4"/>
    </row>
    <row r="46" spans="1:11" ht="47.25" x14ac:dyDescent="0.25">
      <c r="A46" s="86" t="s">
        <v>86</v>
      </c>
      <c r="B46" s="57"/>
      <c r="C46" s="71"/>
      <c r="D46" s="63"/>
      <c r="E46" s="31"/>
      <c r="F46" s="34"/>
      <c r="G46" s="30"/>
      <c r="H46" s="34"/>
      <c r="I46" s="30"/>
      <c r="J46" s="34"/>
      <c r="K46" s="4"/>
    </row>
    <row r="47" spans="1:11" s="75" customFormat="1" ht="31.5" x14ac:dyDescent="0.25">
      <c r="A47" s="23" t="s">
        <v>26</v>
      </c>
      <c r="B47" s="72"/>
      <c r="C47" s="73"/>
      <c r="D47" s="77"/>
      <c r="E47" s="44"/>
      <c r="F47" s="74">
        <v>12210000</v>
      </c>
      <c r="G47" s="74">
        <f>G48+G49</f>
        <v>0</v>
      </c>
      <c r="H47" s="74">
        <f>H48+H49</f>
        <v>12210200</v>
      </c>
      <c r="I47" s="74">
        <f>I48+I49</f>
        <v>0</v>
      </c>
      <c r="J47" s="74">
        <f>J48+J49</f>
        <v>12210200</v>
      </c>
    </row>
    <row r="48" spans="1:11" s="75" customFormat="1" ht="62.25" customHeight="1" x14ac:dyDescent="0.25">
      <c r="A48" s="109" t="s">
        <v>45</v>
      </c>
      <c r="B48" s="33"/>
      <c r="C48" s="71"/>
      <c r="D48" s="63"/>
      <c r="E48" s="44"/>
      <c r="F48" s="34"/>
      <c r="G48" s="30"/>
      <c r="H48" s="34">
        <v>12210200</v>
      </c>
      <c r="I48" s="30"/>
      <c r="J48" s="34">
        <f>H48</f>
        <v>12210200</v>
      </c>
    </row>
    <row r="49" spans="1:10" s="17" customFormat="1" ht="47.25" x14ac:dyDescent="0.25">
      <c r="A49" s="93" t="s">
        <v>80</v>
      </c>
      <c r="B49" s="33"/>
      <c r="C49" s="71"/>
      <c r="D49" s="63"/>
      <c r="E49" s="32"/>
      <c r="F49" s="34"/>
      <c r="G49" s="30"/>
      <c r="H49" s="34"/>
      <c r="I49" s="30"/>
      <c r="J49" s="34"/>
    </row>
    <row r="50" spans="1:10" x14ac:dyDescent="0.25">
      <c r="A50" s="49" t="s">
        <v>29</v>
      </c>
      <c r="B50" s="49"/>
      <c r="C50" s="49"/>
      <c r="D50" s="48"/>
      <c r="E50" s="58"/>
      <c r="F50" s="50">
        <f>F6+F12+F16+F20+F44+F29+F47</f>
        <v>62370260.109999999</v>
      </c>
      <c r="G50" s="50">
        <f>G6+G12+G16+G20+G44+G29+G47</f>
        <v>0</v>
      </c>
      <c r="H50" s="50">
        <f>H6+H12+H16+H20+H44+H29+H47</f>
        <v>51962438.390000001</v>
      </c>
      <c r="I50" s="50">
        <f>I6+I12+I16+I20+I44+I29+I47</f>
        <v>0</v>
      </c>
      <c r="J50" s="50">
        <f>J6+J12+J16+J20+J44+J29+J47</f>
        <v>51962438.390000001</v>
      </c>
    </row>
    <row r="51" spans="1:10" ht="51.75" customHeight="1" x14ac:dyDescent="0.25">
      <c r="A51" s="35"/>
      <c r="B51" s="37" t="s">
        <v>65</v>
      </c>
      <c r="C51" s="36"/>
      <c r="D51" s="95" t="s">
        <v>87</v>
      </c>
      <c r="E51" s="60"/>
      <c r="F51" s="13"/>
      <c r="G51" s="13"/>
      <c r="H51" s="13"/>
      <c r="I51" s="13"/>
      <c r="J51" s="13"/>
    </row>
  </sheetData>
  <mergeCells count="16">
    <mergeCell ref="A21:A22"/>
    <mergeCell ref="A1:J1"/>
    <mergeCell ref="H3:J3"/>
    <mergeCell ref="B2:G2"/>
    <mergeCell ref="F3:F4"/>
    <mergeCell ref="G3:G4"/>
    <mergeCell ref="A3:A4"/>
    <mergeCell ref="B3:B4"/>
    <mergeCell ref="C3:C4"/>
    <mergeCell ref="D3:D4"/>
    <mergeCell ref="E3:E4"/>
    <mergeCell ref="A26:A27"/>
    <mergeCell ref="A30:A33"/>
    <mergeCell ref="A34:A36"/>
    <mergeCell ref="A37:A43"/>
    <mergeCell ref="A23:A25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  <rowBreaks count="1" manualBreakCount="1">
    <brk id="21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2024-10-31T14:13:39Z</cp:lastPrinted>
  <dcterms:created xsi:type="dcterms:W3CDTF">2018-07-30T08:01:14Z</dcterms:created>
  <dcterms:modified xsi:type="dcterms:W3CDTF">2024-10-31T14:13:47Z</dcterms:modified>
</cp:coreProperties>
</file>