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720" yWindow="2145" windowWidth="19440" windowHeight="10560"/>
  </bookViews>
  <sheets>
    <sheet name="МП Содержание ОМСУ" sheetId="3" r:id="rId1"/>
    <sheet name="Содержание органов МСУ" sheetId="1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'Содержание органов МСУ'!#REF!</definedName>
    <definedName name="Z_359C8E5E_9871_416C_8416_05D2A4FF5688_.wvu.PrintArea" localSheetId="1" hidden="1">'Содержание органов МСУ'!$A$1:$N$15</definedName>
    <definedName name="Z_676C7EBD_E16D_4DD0_B42E_F8075547C9A3_.wvu.PrintArea" localSheetId="1" hidden="1">'Содержание органов МСУ'!$A$1:$N$15</definedName>
    <definedName name="Z_79A8BF50_58E9_46AC_AFD7_D75F740A8CFE_.wvu.PrintArea" localSheetId="1" hidden="1">'Содержание органов МСУ'!$A$1:$N$15</definedName>
    <definedName name="Z_F75B3EC3_CC43_4B33_913D_5D7444E65C48_.wvu.PrintArea" localSheetId="1" hidden="1">'Содержание органов МСУ'!$A$1:$N$15</definedName>
    <definedName name="_xlnm.Print_Titles" localSheetId="0">'МП Содержание ОМСУ'!$3:$3</definedName>
    <definedName name="_xlnm.Print_Titles" localSheetId="1">'Содержание органов МСУ'!$3:$6</definedName>
    <definedName name="_xlnm.Print_Area" localSheetId="0">'МП Содержание ОМСУ'!$A$1:$N$33</definedName>
    <definedName name="_xlnm.Print_Area" localSheetId="1">'Содержание органов МСУ'!$A$1:$M$15</definedName>
  </definedNames>
  <calcPr calcId="162913"/>
</workbook>
</file>

<file path=xl/calcChain.xml><?xml version="1.0" encoding="utf-8"?>
<calcChain xmlns="http://schemas.openxmlformats.org/spreadsheetml/2006/main">
  <c r="N33" i="3" l="1"/>
  <c r="M33" i="3"/>
  <c r="N13" i="3" l="1"/>
  <c r="M13" i="3"/>
  <c r="O33" i="3" l="1"/>
  <c r="O23" i="3"/>
  <c r="O8" i="3"/>
  <c r="L8" i="3" l="1"/>
  <c r="J30" i="3"/>
  <c r="J14" i="3"/>
  <c r="O9" i="3" l="1"/>
  <c r="G17" i="3" l="1"/>
  <c r="F35" i="3"/>
  <c r="G27" i="3"/>
  <c r="N31" i="3"/>
  <c r="M31" i="3"/>
  <c r="H13" i="3" l="1"/>
  <c r="J15" i="12" l="1"/>
  <c r="L15" i="12"/>
  <c r="M7" i="12" l="1"/>
  <c r="K7" i="12" l="1"/>
  <c r="G12" i="3"/>
  <c r="N12" i="3" s="1"/>
  <c r="M12" i="3"/>
  <c r="L12" i="3"/>
  <c r="L32" i="3" l="1"/>
  <c r="K32" i="3"/>
  <c r="I32" i="3"/>
  <c r="G32" i="3"/>
  <c r="E32" i="3"/>
  <c r="L31" i="3"/>
  <c r="K31" i="3" s="1"/>
  <c r="I31" i="3"/>
  <c r="G31" i="3"/>
  <c r="E31" i="3"/>
  <c r="L30" i="3"/>
  <c r="K30" i="3" s="1"/>
  <c r="I30" i="3"/>
  <c r="G30" i="3"/>
  <c r="E30" i="3"/>
  <c r="E29" i="3" s="1"/>
  <c r="J29" i="3"/>
  <c r="H29" i="3"/>
  <c r="F29" i="3"/>
  <c r="F25" i="3"/>
  <c r="H25" i="3"/>
  <c r="J25" i="3"/>
  <c r="E25" i="3"/>
  <c r="L28" i="3"/>
  <c r="K28" i="3" s="1"/>
  <c r="I28" i="3"/>
  <c r="M14" i="12" s="1"/>
  <c r="K14" i="12" s="1"/>
  <c r="G28" i="3"/>
  <c r="E28" i="3"/>
  <c r="L27" i="3"/>
  <c r="K27" i="3" s="1"/>
  <c r="I27" i="3"/>
  <c r="M12" i="12" s="1"/>
  <c r="M15" i="12" s="1"/>
  <c r="E27" i="3"/>
  <c r="L26" i="3"/>
  <c r="I26" i="3"/>
  <c r="M10" i="12" s="1"/>
  <c r="G26" i="3"/>
  <c r="E26" i="3"/>
  <c r="F22" i="3"/>
  <c r="H22" i="3"/>
  <c r="J22" i="3"/>
  <c r="L24" i="3"/>
  <c r="I24" i="3"/>
  <c r="G24" i="3"/>
  <c r="E24" i="3"/>
  <c r="K23" i="3"/>
  <c r="I23" i="3"/>
  <c r="G23" i="3"/>
  <c r="E23" i="3"/>
  <c r="L22" i="3" l="1"/>
  <c r="K24" i="3"/>
  <c r="K22" i="3" s="1"/>
  <c r="I22" i="3"/>
  <c r="G22" i="3"/>
  <c r="N23" i="3"/>
  <c r="K29" i="3"/>
  <c r="L29" i="3"/>
  <c r="G29" i="3"/>
  <c r="M30" i="3"/>
  <c r="N30" i="3"/>
  <c r="L25" i="3"/>
  <c r="N28" i="3"/>
  <c r="M28" i="3"/>
  <c r="K26" i="3"/>
  <c r="K25" i="3" s="1"/>
  <c r="E22" i="3"/>
  <c r="M27" i="3"/>
  <c r="N27" i="3"/>
  <c r="G25" i="3"/>
  <c r="I25" i="3"/>
  <c r="M26" i="3"/>
  <c r="I29" i="3"/>
  <c r="M24" i="3"/>
  <c r="M23" i="3"/>
  <c r="N24" i="3" l="1"/>
  <c r="M22" i="3"/>
  <c r="N22" i="3"/>
  <c r="N29" i="3"/>
  <c r="M29" i="3"/>
  <c r="N26" i="3"/>
  <c r="M25" i="3"/>
  <c r="N25" i="3"/>
  <c r="G21" i="3"/>
  <c r="I9" i="3" l="1"/>
  <c r="L17" i="3" l="1"/>
  <c r="G19" i="3"/>
  <c r="F7" i="3" l="1"/>
  <c r="G12" i="12" l="1"/>
  <c r="B12" i="12"/>
  <c r="B10" i="12"/>
  <c r="F6" i="12"/>
  <c r="G6" i="12" s="1"/>
  <c r="H6" i="12" s="1"/>
  <c r="I6" i="12" s="1"/>
  <c r="J6" i="12" s="1"/>
  <c r="K6" i="12" s="1"/>
  <c r="C6" i="12"/>
  <c r="D6" i="12" s="1"/>
  <c r="K10" i="12" l="1"/>
  <c r="K12" i="12" l="1"/>
  <c r="K15" i="12" s="1"/>
  <c r="G9" i="3"/>
  <c r="L21" i="3" l="1"/>
  <c r="L19" i="3"/>
  <c r="L16" i="3"/>
  <c r="L15" i="3"/>
  <c r="G11" i="3" l="1"/>
  <c r="H7" i="3" l="1"/>
  <c r="K16" i="3"/>
  <c r="I16" i="3"/>
  <c r="G16" i="3"/>
  <c r="M16" i="3" l="1"/>
  <c r="N16" i="3"/>
  <c r="K11" i="3"/>
  <c r="N11" i="3" s="1"/>
  <c r="K12" i="3"/>
  <c r="I11" i="3"/>
  <c r="M11" i="3" s="1"/>
  <c r="I12" i="3"/>
  <c r="K13" i="3"/>
  <c r="I13" i="3"/>
  <c r="G10" i="3" l="1"/>
  <c r="K8" i="3" l="1"/>
  <c r="I8" i="3"/>
  <c r="G8" i="3"/>
  <c r="K19" i="3"/>
  <c r="I19" i="3"/>
  <c r="F18" i="3"/>
  <c r="E19" i="3"/>
  <c r="M8" i="3" l="1"/>
  <c r="N8" i="3"/>
  <c r="N19" i="3"/>
  <c r="M19" i="3"/>
  <c r="K17" i="3" l="1"/>
  <c r="I17" i="3"/>
  <c r="M17" i="3" l="1"/>
  <c r="N17" i="3"/>
  <c r="J7" i="3"/>
  <c r="L7" i="3"/>
  <c r="F10" i="3"/>
  <c r="F6" i="3" s="1"/>
  <c r="F33" i="3" s="1"/>
  <c r="H10" i="3"/>
  <c r="J10" i="3"/>
  <c r="L10" i="3"/>
  <c r="F14" i="3"/>
  <c r="H14" i="3"/>
  <c r="L14" i="3"/>
  <c r="K21" i="3" l="1"/>
  <c r="I21" i="3"/>
  <c r="E21" i="3"/>
  <c r="M21" i="3" l="1"/>
  <c r="N21" i="3"/>
  <c r="E11" i="3" l="1"/>
  <c r="E12" i="3"/>
  <c r="E13" i="3"/>
  <c r="E15" i="3"/>
  <c r="E16" i="3"/>
  <c r="E17" i="3"/>
  <c r="E20" i="3"/>
  <c r="G7" i="3"/>
  <c r="G15" i="3"/>
  <c r="G14" i="3" s="1"/>
  <c r="E18" i="3" l="1"/>
  <c r="E14" i="3"/>
  <c r="E10" i="3"/>
  <c r="K10" i="3" l="1"/>
  <c r="N10" i="3" s="1"/>
  <c r="I10" i="3"/>
  <c r="M10" i="3" s="1"/>
  <c r="K15" i="3"/>
  <c r="I15" i="3"/>
  <c r="K9" i="3"/>
  <c r="I7" i="3" l="1"/>
  <c r="K14" i="3"/>
  <c r="I14" i="3"/>
  <c r="K7" i="3"/>
  <c r="N9" i="3"/>
  <c r="M9" i="3"/>
  <c r="N15" i="3"/>
  <c r="M15" i="3"/>
  <c r="E8" i="3"/>
  <c r="E9" i="3" l="1"/>
  <c r="E7" i="3" s="1"/>
  <c r="E6" i="3" s="1"/>
  <c r="E33" i="3" s="1"/>
  <c r="N14" i="3"/>
  <c r="M14" i="3"/>
  <c r="N7" i="3" l="1"/>
  <c r="M7" i="3"/>
  <c r="G20" i="3" l="1"/>
  <c r="G18" i="3" s="1"/>
  <c r="G6" i="3" s="1"/>
  <c r="H18" i="3"/>
  <c r="H6" i="3" s="1"/>
  <c r="H33" i="3" s="1"/>
  <c r="H35" i="3" s="1"/>
  <c r="J18" i="3"/>
  <c r="J6" i="3" s="1"/>
  <c r="J33" i="3" s="1"/>
  <c r="J36" i="3" s="1"/>
  <c r="L20" i="3"/>
  <c r="K20" i="3" s="1"/>
  <c r="I20" i="3"/>
  <c r="I18" i="3" s="1"/>
  <c r="I6" i="3" s="1"/>
  <c r="I33" i="3" s="1"/>
  <c r="G33" i="3" l="1"/>
  <c r="M6" i="3"/>
  <c r="M18" i="3"/>
  <c r="M20" i="3"/>
  <c r="K18" i="3"/>
  <c r="K6" i="3" s="1"/>
  <c r="K33" i="3" s="1"/>
  <c r="N20" i="3"/>
  <c r="L18" i="3"/>
  <c r="L6" i="3" s="1"/>
  <c r="L33" i="3" s="1"/>
  <c r="L36" i="3" s="1"/>
  <c r="N6" i="3" l="1"/>
  <c r="N18" i="3"/>
</calcChain>
</file>

<file path=xl/sharedStrings.xml><?xml version="1.0" encoding="utf-8"?>
<sst xmlns="http://schemas.openxmlformats.org/spreadsheetml/2006/main" count="156" uniqueCount="98">
  <si>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</si>
  <si>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</si>
  <si>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</si>
  <si>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</si>
  <si>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</si>
  <si>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</si>
  <si>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</si>
  <si>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</si>
  <si>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2.1</t>
  </si>
  <si>
    <t>2.2</t>
  </si>
  <si>
    <t>Администрация Заполярного района</t>
  </si>
  <si>
    <t>УМИ Администрации Заполярного района</t>
  </si>
  <si>
    <t>Управление финансов Администрации Заполярного района</t>
  </si>
  <si>
    <t>1.1.</t>
  </si>
  <si>
    <t>1.2.</t>
  </si>
  <si>
    <t>Транспортные расходы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</si>
  <si>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</si>
  <si>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</si>
  <si>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</si>
  <si>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</si>
  <si>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</si>
  <si>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3.1</t>
  </si>
  <si>
    <t>3.2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</si>
  <si>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</si>
  <si>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</si>
  <si>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</si>
  <si>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</si>
  <si>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</si>
  <si>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</si>
  <si>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</si>
  <si>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</si>
  <si>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</si>
  <si>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</si>
  <si>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</si>
  <si>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</si>
  <si>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</si>
  <si>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</si>
  <si>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</si>
  <si>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</si>
  <si>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</si>
  <si>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</si>
  <si>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ВСЕГО: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</si>
  <si>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</si>
  <si>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</si>
  <si>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3.3</t>
  </si>
  <si>
    <t>районный бюджет</t>
  </si>
  <si>
    <t>Цена по контракту, руб.</t>
  </si>
  <si>
    <t>АО "Почта России"</t>
  </si>
  <si>
    <t>АО «Почта России» по Ненецкому АО</t>
  </si>
  <si>
    <t>ООО «Типография «Правда Севера»</t>
  </si>
  <si>
    <t>Отчет об использовании денежных средств в рамках исполнения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</si>
  <si>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Раздел 1. Реализация функций муниципального управления</t>
  </si>
  <si>
    <t>Подраздел 1. Осуществление функций органов местного самоуправления</t>
  </si>
  <si>
    <t>Подаздел 2.  Диспансеризация муниципальных служащих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</si>
  <si>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</si>
  <si>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Подраздел 4.  Расходы на исполнение публичных обязательств и иных выплат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</si>
  <si>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</si>
  <si>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 Обеспечение деятельности МКУ ЗР "Северное"</t>
  </si>
  <si>
    <t>1.1.1</t>
  </si>
  <si>
    <t>1.1.2</t>
  </si>
  <si>
    <t>1.2.1</t>
  </si>
  <si>
    <t>1.2.2</t>
  </si>
  <si>
    <t>1.2.3</t>
  </si>
  <si>
    <t>1.3.</t>
  </si>
  <si>
    <t>1.3.1</t>
  </si>
  <si>
    <t>1.3.2</t>
  </si>
  <si>
    <t>1.3.3</t>
  </si>
  <si>
    <t>1.4.</t>
  </si>
  <si>
    <t>1.4.1</t>
  </si>
  <si>
    <t>1.4.2</t>
  </si>
  <si>
    <t>1.4.3</t>
  </si>
  <si>
    <t>Раздел 3. Обеспечение информационной открытости органов местного самоуправления Заполярного района</t>
  </si>
  <si>
    <t>4.1</t>
  </si>
  <si>
    <t>4.2</t>
  </si>
  <si>
    <t>4.3</t>
  </si>
  <si>
    <t>Раздел 4. Организация и проведение официальных мероприятий муниципального района "Заполярный район"</t>
  </si>
  <si>
    <t>ИТОГО:</t>
  </si>
  <si>
    <t>План на 2024 год</t>
  </si>
  <si>
    <t>-</t>
  </si>
  <si>
    <t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</t>
  </si>
  <si>
    <t>№ 01-15-2/24 от 26.01.2024</t>
  </si>
  <si>
    <t>2024</t>
  </si>
  <si>
    <t>№ 01-15-6/24 от 13.02.2024</t>
  </si>
  <si>
    <t>№ 0184300000423000206 от 08.01.2024</t>
  </si>
  <si>
    <t>№ 0184300000423000208 от 08.01.2024</t>
  </si>
  <si>
    <t>128 форма</t>
  </si>
  <si>
    <t>Диспансеризация муниципальных служащих</t>
  </si>
  <si>
    <t>№7 от 21.05.2024</t>
  </si>
  <si>
    <t>ГБУЗ НАО «Ненецкая окружная больница имени Р.И.Батмановой»</t>
  </si>
  <si>
    <t>МК 01-15-3/24 от 29.01.2024</t>
  </si>
  <si>
    <t>ГБУ НАО «Издательский дом НАО»</t>
  </si>
  <si>
    <t>Отчет об использовании денежных средств в рамках исполнения мероприятий 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и обеспечение деятельности органов местного самоуправления муниципального района «Заполярный район» на 2024-2030 годы"</t>
  </si>
  <si>
    <t>по состоянию на 01 октября 2024 года (с начала года нарастающим итогом)</t>
  </si>
  <si>
    <t>План на 01.10.2024</t>
  </si>
  <si>
    <t>УФ Администрации ЗР</t>
  </si>
  <si>
    <t>МК № 3-984/2024 от 11.09.2024</t>
  </si>
  <si>
    <t>Администрации ЗР</t>
  </si>
  <si>
    <t xml:space="preserve"> № 01-15-27/24 от 04.06.2024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</si>
</sst>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_р_._-;_-@_-"/>
    <numFmt numFmtId="168" formatCode="0.0"/>
    <numFmt numFmtId="169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6" fontId="10" fillId="0" borderId="1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6" fontId="4" fillId="0" borderId="0" xfId="7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" fontId="6" fillId="0" borderId="1" xfId="0" applyNumberFormat="1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68" fontId="8" fillId="3" borderId="8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9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166" fontId="7" fillId="3" borderId="6" xfId="0" applyNumberFormat="1" applyFont="1" applyFill="1" applyBorder="1" applyAlignment="1">
      <alignment horizontal="right" vertical="center" wrapText="1"/>
    </xf>
    <xf numFmtId="167" fontId="7" fillId="3" borderId="1" xfId="6" applyNumberFormat="1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16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6" fontId="6" fillId="3" borderId="1" xfId="2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vertical="center" wrapText="1"/>
    </xf>
    <xf numFmtId="166" fontId="7" fillId="3" borderId="1" xfId="2" applyNumberFormat="1" applyFont="1" applyFill="1" applyBorder="1" applyAlignment="1">
      <alignment horizontal="right" vertical="center" wrapText="1"/>
    </xf>
    <xf numFmtId="0" fontId="15" fillId="3" borderId="0" xfId="0" applyFont="1" applyFill="1" applyAlignment="1">
      <alignment wrapText="1"/>
    </xf>
    <xf numFmtId="0" fontId="14" fillId="3" borderId="1" xfId="1" applyFont="1" applyFill="1" applyBorder="1" applyAlignment="1">
      <alignment horizontal="left" vertical="center" wrapText="1"/>
    </xf>
    <xf numFmtId="166" fontId="6" fillId="3" borderId="0" xfId="0" applyNumberFormat="1" applyFont="1" applyFill="1"/>
    <xf numFmtId="0" fontId="7" fillId="3" borderId="0" xfId="0" applyFont="1" applyFill="1"/>
    <xf numFmtId="166" fontId="7" fillId="3" borderId="0" xfId="0" applyNumberFormat="1" applyFont="1" applyFill="1"/>
    <xf numFmtId="0" fontId="8" fillId="3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6" fontId="7" fillId="0" borderId="0" xfId="0" applyNumberFormat="1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68" fontId="8" fillId="3" borderId="5" xfId="0" applyNumberFormat="1" applyFont="1" applyFill="1" applyBorder="1" applyAlignment="1">
      <alignment horizontal="center" vertical="center" wrapText="1"/>
    </xf>
    <xf numFmtId="168" fontId="8" fillId="3" borderId="8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8" fontId="8" fillId="3" borderId="7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55;&#1056;&#1054;&#1043;&#1056;&#1040;&#1052;&#1052;&#1067;%20&#1074;%20&#1087;&#1086;&#1089;&#1083;&#1077;&#1076;&#1085;&#1077;&#1081;%20&#1088;&#1077;&#1076;&#1072;&#1082;&#1094;&#1080;&#1080;\&#1057;&#1054;&#1043;&#1051;&#1040;&#1064;&#1045;&#1053;&#1048;&#1071;\&#1089;&#1086;&#1075;&#1083;&#1072;&#1096;&#1077;&#1085;&#1080;&#1103;%20&#1089;%20&#1047;&#1056;%20&#1085;&#1072;%202018\&#1054;&#1058;&#1063;&#1045;&#1058;&#1067;\&#1054;&#1090;&#1095;&#1077;&#1090;&#1099;%20&#1085;&#1072;%2001.01.2019\&#1040;&#1076;&#1084;&#1080;&#1085;&#1080;&#1089;&#1090;&#1088;&#1072;&#1090;&#1080;&#1074;&#1085;&#1072;&#1103;\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36"/>
  <sheetViews>
    <sheetView tabSelected="1" view="pageBreakPreview" zoomScale="75" zoomScaleNormal="90" zoomScaleSheetLayoutView="75" workbookViewId="0">
      <pane xSplit="4" ySplit="3" topLeftCell="E28" activePane="bottomRight" state="frozen"/>
      <selection sqref="A1:R1"/>
      <selection pane="topRight" sqref="A1:R1"/>
      <selection pane="bottomLeft" sqref="A1:R1"/>
      <selection pane="bottomRight" activeCell="N34" sqref="N34"/>
    </sheetView>
  </sheetViews>
  <sheetFormatPr defaultRowHeight="16.5" x14ac:dyDescent="0.25"/>
  <cols>
    <col min="1" max="1" width="6.28515625" style="1" customWidth="1"/>
    <col min="2" max="2" width="44.7109375" style="48" customWidth="1"/>
    <col min="3" max="3" width="23.85546875" style="48" customWidth="1"/>
    <col min="4" max="4" width="23.5703125" style="48" customWidth="1"/>
    <col min="5" max="8" width="16.85546875" style="48" customWidth="1"/>
    <col min="9" max="9" width="14.85546875" style="48" customWidth="1"/>
    <col min="10" max="10" width="16.42578125" style="48" customWidth="1"/>
    <col min="11" max="11" width="16" style="48" customWidth="1"/>
    <col min="12" max="12" width="14.85546875" style="48" customWidth="1"/>
    <col min="13" max="13" width="23.5703125" style="48" customWidth="1"/>
    <col min="14" max="14" width="26.140625" style="48" customWidth="1"/>
    <col min="15" max="15" width="9.140625" style="1"/>
    <col min="16" max="16" width="14.85546875" style="1" bestFit="1" customWidth="1"/>
    <col min="17" max="16384" width="9.140625" style="1"/>
  </cols>
  <sheetData>
    <row r="1" spans="1:18" ht="51" customHeight="1" x14ac:dyDescent="0.25">
      <c r="A1" s="53" t="s">
        <v>91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8" ht="18.75" customHeight="1" x14ac:dyDescent="0.25">
      <c r="A2" s="53" t="s">
        <v>92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8" s="2" customFormat="1" ht="24" customHeight="1" x14ac:dyDescent="0.25">
      <c r="A3" s="54" t="s">
        <v>7</v>
      </c>
      <c r="B3" s="55" t="s">
        <v>5</v>
      </c>
      <c r="C3" s="55" t="s">
        <v>2</v>
      </c>
      <c r="D3" s="55" t="s">
        <v>6</v>
      </c>
      <c r="E3" s="55" t="s">
        <v>77</v>
      </c>
      <c r="F3" s="55"/>
      <c r="G3" s="55" t="s">
        <v>93</v>
      </c>
      <c r="H3" s="55"/>
      <c r="I3" s="55" t="s">
        <v>3</v>
      </c>
      <c r="J3" s="55"/>
      <c r="K3" s="55" t="s">
        <v>4</v>
      </c>
      <c r="L3" s="55"/>
      <c r="M3" s="55" t="s">
        <v>24</v>
      </c>
      <c r="N3" s="55" t="s">
        <v>25</v>
      </c>
    </row>
    <row r="4" spans="1:18" s="2" customFormat="1" ht="99" customHeight="1" x14ac:dyDescent="0.25">
      <c r="A4" s="54"/>
      <c r="B4" s="55"/>
      <c r="C4" s="55"/>
      <c r="D4" s="55"/>
      <c r="E4" s="31" t="s">
        <v>0</v>
      </c>
      <c r="F4" s="31" t="s">
        <v>45</v>
      </c>
      <c r="G4" s="31" t="s">
        <v>0</v>
      </c>
      <c r="H4" s="31" t="s">
        <v>45</v>
      </c>
      <c r="I4" s="31" t="s">
        <v>0</v>
      </c>
      <c r="J4" s="31" t="s">
        <v>45</v>
      </c>
      <c r="K4" s="31" t="s">
        <v>0</v>
      </c>
      <c r="L4" s="31" t="s">
        <v>45</v>
      </c>
      <c r="M4" s="55"/>
      <c r="N4" s="55"/>
    </row>
    <row r="5" spans="1:18" s="2" customFormat="1" ht="22.5" customHeight="1" x14ac:dyDescent="0.25">
      <c r="A5" s="14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  <c r="L5" s="31">
        <v>12</v>
      </c>
      <c r="M5" s="31">
        <v>13</v>
      </c>
      <c r="N5" s="31">
        <v>14</v>
      </c>
    </row>
    <row r="6" spans="1:18" s="2" customFormat="1" ht="22.5" customHeight="1" x14ac:dyDescent="0.25">
      <c r="A6" s="15">
        <v>1</v>
      </c>
      <c r="B6" s="57" t="s">
        <v>51</v>
      </c>
      <c r="C6" s="58"/>
      <c r="D6" s="59"/>
      <c r="E6" s="32">
        <f>E7+E10+E14+E18</f>
        <v>129021.70000000001</v>
      </c>
      <c r="F6" s="32">
        <f t="shared" ref="F6:L6" si="0">F7+F10+F14+F18</f>
        <v>129021.70000000001</v>
      </c>
      <c r="G6" s="32">
        <f t="shared" si="0"/>
        <v>89291.4</v>
      </c>
      <c r="H6" s="32">
        <f t="shared" si="0"/>
        <v>89291.4</v>
      </c>
      <c r="I6" s="32">
        <f t="shared" si="0"/>
        <v>89142.500000000015</v>
      </c>
      <c r="J6" s="32">
        <f t="shared" si="0"/>
        <v>89142.500000000015</v>
      </c>
      <c r="K6" s="32">
        <f t="shared" si="0"/>
        <v>94585.600000000006</v>
      </c>
      <c r="L6" s="32">
        <f t="shared" si="0"/>
        <v>94585.600000000006</v>
      </c>
      <c r="M6" s="33">
        <f t="shared" ref="M6" si="1">I6/G6</f>
        <v>0.99833242619110041</v>
      </c>
      <c r="N6" s="33">
        <f t="shared" ref="N6" si="2">K6/G6</f>
        <v>1.0592912643322874</v>
      </c>
    </row>
    <row r="7" spans="1:18" s="2" customFormat="1" ht="18.75" customHeight="1" x14ac:dyDescent="0.25">
      <c r="A7" s="21" t="s">
        <v>13</v>
      </c>
      <c r="B7" s="60" t="s">
        <v>52</v>
      </c>
      <c r="C7" s="60"/>
      <c r="D7" s="60"/>
      <c r="E7" s="34">
        <f t="shared" ref="E7:L7" si="3">SUM(E8:E9)</f>
        <v>110809.5</v>
      </c>
      <c r="F7" s="34">
        <f>SUM(F8:F9)</f>
        <v>110809.5</v>
      </c>
      <c r="G7" s="34">
        <f>SUM(G8:G9)</f>
        <v>78090.3</v>
      </c>
      <c r="H7" s="34">
        <f>SUM(H8:H9)</f>
        <v>78090.3</v>
      </c>
      <c r="I7" s="34">
        <f t="shared" si="3"/>
        <v>78088.900000000009</v>
      </c>
      <c r="J7" s="34">
        <f t="shared" si="3"/>
        <v>78088.900000000009</v>
      </c>
      <c r="K7" s="34">
        <f t="shared" si="3"/>
        <v>83532</v>
      </c>
      <c r="L7" s="34">
        <f t="shared" si="3"/>
        <v>83532</v>
      </c>
      <c r="M7" s="33">
        <f t="shared" ref="M7:M9" si="4">I7/G7</f>
        <v>0.99998207203711609</v>
      </c>
      <c r="N7" s="33">
        <f t="shared" ref="N7:N9" si="5">K7/G7</f>
        <v>1.0696847111613095</v>
      </c>
    </row>
    <row r="8" spans="1:18" s="2" customFormat="1" ht="58.5" customHeight="1" x14ac:dyDescent="0.25">
      <c r="A8" s="3" t="s">
        <v>58</v>
      </c>
      <c r="B8" s="35" t="s">
        <v>10</v>
      </c>
      <c r="C8" s="36" t="s">
        <v>10</v>
      </c>
      <c r="D8" s="36" t="s">
        <v>10</v>
      </c>
      <c r="E8" s="37">
        <f>F8</f>
        <v>88989.9</v>
      </c>
      <c r="F8" s="38">
        <v>88989.9</v>
      </c>
      <c r="G8" s="39">
        <f>H8</f>
        <v>62866.7</v>
      </c>
      <c r="H8" s="39">
        <v>62866.7</v>
      </c>
      <c r="I8" s="39">
        <f>J8</f>
        <v>62865.8</v>
      </c>
      <c r="J8" s="39">
        <v>62865.8</v>
      </c>
      <c r="K8" s="39">
        <f>L8</f>
        <v>67439.5</v>
      </c>
      <c r="L8" s="39">
        <f>67439.5</f>
        <v>67439.5</v>
      </c>
      <c r="M8" s="40">
        <f>I8/G8</f>
        <v>0.99998568399486543</v>
      </c>
      <c r="N8" s="40">
        <f>K8/G8</f>
        <v>1.0727380314220407</v>
      </c>
      <c r="O8" s="25">
        <f>L8-J8</f>
        <v>4573.6999999999971</v>
      </c>
      <c r="P8" s="2" t="s">
        <v>85</v>
      </c>
      <c r="R8" s="25"/>
    </row>
    <row r="9" spans="1:18" s="2" customFormat="1" ht="64.5" customHeight="1" x14ac:dyDescent="0.25">
      <c r="A9" s="3" t="s">
        <v>59</v>
      </c>
      <c r="B9" s="35" t="s">
        <v>11</v>
      </c>
      <c r="C9" s="36" t="s">
        <v>11</v>
      </c>
      <c r="D9" s="36" t="s">
        <v>11</v>
      </c>
      <c r="E9" s="37">
        <f t="shared" ref="E9" si="6">F9</f>
        <v>21819.599999999999</v>
      </c>
      <c r="F9" s="38">
        <v>21819.599999999999</v>
      </c>
      <c r="G9" s="39">
        <f>H9</f>
        <v>15223.6</v>
      </c>
      <c r="H9" s="39">
        <v>15223.6</v>
      </c>
      <c r="I9" s="39">
        <f>J9</f>
        <v>15223.1</v>
      </c>
      <c r="J9" s="39">
        <v>15223.1</v>
      </c>
      <c r="K9" s="39">
        <f t="shared" ref="K9" si="7">L9</f>
        <v>16092.5</v>
      </c>
      <c r="L9" s="39">
        <v>16092.5</v>
      </c>
      <c r="M9" s="40">
        <f t="shared" si="4"/>
        <v>0.99996715625738986</v>
      </c>
      <c r="N9" s="40">
        <f t="shared" si="5"/>
        <v>1.0570758559079323</v>
      </c>
      <c r="O9" s="25">
        <f>L9-J9</f>
        <v>869.39999999999964</v>
      </c>
    </row>
    <row r="10" spans="1:18" s="2" customFormat="1" ht="18" customHeight="1" x14ac:dyDescent="0.25">
      <c r="A10" s="4" t="s">
        <v>14</v>
      </c>
      <c r="B10" s="60" t="s">
        <v>53</v>
      </c>
      <c r="C10" s="60"/>
      <c r="D10" s="60"/>
      <c r="E10" s="34">
        <f t="shared" ref="E10:L10" si="8">SUM(E11:E13)</f>
        <v>403.6</v>
      </c>
      <c r="F10" s="34">
        <f t="shared" si="8"/>
        <v>403.6</v>
      </c>
      <c r="G10" s="34">
        <f t="shared" si="8"/>
        <v>218.70000000000002</v>
      </c>
      <c r="H10" s="34">
        <f t="shared" si="8"/>
        <v>218.70000000000002</v>
      </c>
      <c r="I10" s="34">
        <f t="shared" si="8"/>
        <v>71.8</v>
      </c>
      <c r="J10" s="34">
        <f t="shared" si="8"/>
        <v>71.8</v>
      </c>
      <c r="K10" s="34">
        <f t="shared" si="8"/>
        <v>71.8</v>
      </c>
      <c r="L10" s="34">
        <f t="shared" si="8"/>
        <v>71.8</v>
      </c>
      <c r="M10" s="33">
        <f t="shared" ref="M10" si="9">I10/G10</f>
        <v>0.32830361225422949</v>
      </c>
      <c r="N10" s="33">
        <f t="shared" ref="N10" si="10">K10/G10</f>
        <v>0.32830361225422949</v>
      </c>
    </row>
    <row r="11" spans="1:18" s="2" customFormat="1" ht="61.5" customHeight="1" x14ac:dyDescent="0.25">
      <c r="A11" s="3" t="s">
        <v>60</v>
      </c>
      <c r="B11" s="35" t="s">
        <v>10</v>
      </c>
      <c r="C11" s="36" t="s">
        <v>10</v>
      </c>
      <c r="D11" s="36" t="s">
        <v>10</v>
      </c>
      <c r="E11" s="37">
        <f>F11</f>
        <v>171.8</v>
      </c>
      <c r="F11" s="38">
        <v>171.8</v>
      </c>
      <c r="G11" s="39">
        <f>H11</f>
        <v>8</v>
      </c>
      <c r="H11" s="39">
        <v>8</v>
      </c>
      <c r="I11" s="39">
        <f t="shared" ref="I11:I12" si="11">J11</f>
        <v>7.9</v>
      </c>
      <c r="J11" s="39">
        <v>7.9</v>
      </c>
      <c r="K11" s="39">
        <f t="shared" ref="K11:K12" si="12">L11</f>
        <v>7.9</v>
      </c>
      <c r="L11" s="39">
        <v>7.9</v>
      </c>
      <c r="M11" s="40">
        <f t="shared" ref="M11:M13" si="13">I11/G11</f>
        <v>0.98750000000000004</v>
      </c>
      <c r="N11" s="40">
        <f t="shared" ref="N11:N13" si="14">K11/G11</f>
        <v>0.98750000000000004</v>
      </c>
    </row>
    <row r="12" spans="1:18" s="2" customFormat="1" ht="59.25" customHeight="1" x14ac:dyDescent="0.25">
      <c r="A12" s="3" t="s">
        <v>61</v>
      </c>
      <c r="B12" s="35" t="s">
        <v>11</v>
      </c>
      <c r="C12" s="36" t="s">
        <v>11</v>
      </c>
      <c r="D12" s="36" t="s">
        <v>11</v>
      </c>
      <c r="E12" s="37">
        <f t="shared" ref="E12:E13" si="15">F12</f>
        <v>77.7</v>
      </c>
      <c r="F12" s="38">
        <v>77.7</v>
      </c>
      <c r="G12" s="39">
        <f>H12</f>
        <v>63.9</v>
      </c>
      <c r="H12" s="39">
        <v>63.9</v>
      </c>
      <c r="I12" s="39">
        <f t="shared" si="11"/>
        <v>63.9</v>
      </c>
      <c r="J12" s="39">
        <v>63.9</v>
      </c>
      <c r="K12" s="39">
        <f t="shared" si="12"/>
        <v>63.9</v>
      </c>
      <c r="L12" s="39">
        <f>J12</f>
        <v>63.9</v>
      </c>
      <c r="M12" s="40">
        <f t="shared" si="13"/>
        <v>1</v>
      </c>
      <c r="N12" s="40">
        <f t="shared" si="14"/>
        <v>1</v>
      </c>
    </row>
    <row r="13" spans="1:18" s="2" customFormat="1" ht="81.75" customHeight="1" x14ac:dyDescent="0.25">
      <c r="A13" s="3" t="s">
        <v>62</v>
      </c>
      <c r="B13" s="35" t="s">
        <v>12</v>
      </c>
      <c r="C13" s="41" t="s">
        <v>12</v>
      </c>
      <c r="D13" s="41" t="s">
        <v>12</v>
      </c>
      <c r="E13" s="37">
        <f t="shared" si="15"/>
        <v>154.1</v>
      </c>
      <c r="F13" s="38">
        <v>154.1</v>
      </c>
      <c r="G13" s="39">
        <v>146.80000000000001</v>
      </c>
      <c r="H13" s="39">
        <f>G13</f>
        <v>146.80000000000001</v>
      </c>
      <c r="I13" s="39">
        <f>J13</f>
        <v>0</v>
      </c>
      <c r="J13" s="39">
        <v>0</v>
      </c>
      <c r="K13" s="39">
        <f>L13</f>
        <v>0</v>
      </c>
      <c r="L13" s="39">
        <v>0</v>
      </c>
      <c r="M13" s="40">
        <f t="shared" si="13"/>
        <v>0</v>
      </c>
      <c r="N13" s="40">
        <f t="shared" si="14"/>
        <v>0</v>
      </c>
    </row>
    <row r="14" spans="1:18" s="2" customFormat="1" ht="82.5" customHeight="1" x14ac:dyDescent="0.25">
      <c r="A14" s="14" t="s">
        <v>63</v>
      </c>
      <c r="B14" s="60" t="s">
        <v>54</v>
      </c>
      <c r="C14" s="60"/>
      <c r="D14" s="60"/>
      <c r="E14" s="34">
        <f t="shared" ref="E14:L14" si="16">SUM(E15:E17)</f>
        <v>2252.1000000000004</v>
      </c>
      <c r="F14" s="34">
        <f t="shared" si="16"/>
        <v>2252.1000000000004</v>
      </c>
      <c r="G14" s="34">
        <f>SUM(G15:G17)</f>
        <v>1002.7</v>
      </c>
      <c r="H14" s="34">
        <f t="shared" si="16"/>
        <v>1002.7</v>
      </c>
      <c r="I14" s="34">
        <f t="shared" si="16"/>
        <v>1002.3</v>
      </c>
      <c r="J14" s="34">
        <f>SUM(J15:J17)</f>
        <v>1002.3</v>
      </c>
      <c r="K14" s="34">
        <f t="shared" si="16"/>
        <v>1002.3</v>
      </c>
      <c r="L14" s="34">
        <f t="shared" si="16"/>
        <v>1002.3</v>
      </c>
      <c r="M14" s="33">
        <f t="shared" ref="M14:M15" si="17">I14/G14</f>
        <v>0.99960107709185186</v>
      </c>
      <c r="N14" s="33">
        <f t="shared" ref="N14:N15" si="18">K14/G14</f>
        <v>0.99960107709185186</v>
      </c>
    </row>
    <row r="15" spans="1:18" s="2" customFormat="1" ht="54.75" customHeight="1" x14ac:dyDescent="0.25">
      <c r="A15" s="3" t="s">
        <v>64</v>
      </c>
      <c r="B15" s="35" t="s">
        <v>10</v>
      </c>
      <c r="C15" s="36" t="s">
        <v>10</v>
      </c>
      <c r="D15" s="36" t="s">
        <v>10</v>
      </c>
      <c r="E15" s="39">
        <f>F15</f>
        <v>1292.4000000000001</v>
      </c>
      <c r="F15" s="38">
        <v>1292.4000000000001</v>
      </c>
      <c r="G15" s="39">
        <f>H15</f>
        <v>877.2</v>
      </c>
      <c r="H15" s="39">
        <v>877.2</v>
      </c>
      <c r="I15" s="39">
        <f>J15</f>
        <v>876.9</v>
      </c>
      <c r="J15" s="39">
        <v>876.9</v>
      </c>
      <c r="K15" s="39">
        <f>L15</f>
        <v>876.9</v>
      </c>
      <c r="L15" s="39">
        <f>J15</f>
        <v>876.9</v>
      </c>
      <c r="M15" s="40">
        <f t="shared" si="17"/>
        <v>0.99965800273597805</v>
      </c>
      <c r="N15" s="40">
        <f t="shared" si="18"/>
        <v>0.99965800273597805</v>
      </c>
    </row>
    <row r="16" spans="1:18" s="2" customFormat="1" ht="58.5" customHeight="1" x14ac:dyDescent="0.25">
      <c r="A16" s="3" t="s">
        <v>65</v>
      </c>
      <c r="B16" s="35" t="s">
        <v>11</v>
      </c>
      <c r="C16" s="36" t="s">
        <v>11</v>
      </c>
      <c r="D16" s="36" t="s">
        <v>11</v>
      </c>
      <c r="E16" s="39">
        <f t="shared" ref="E16:E17" si="19">F16</f>
        <v>382.2</v>
      </c>
      <c r="F16" s="38">
        <v>382.2</v>
      </c>
      <c r="G16" s="39">
        <f>H16</f>
        <v>12.9</v>
      </c>
      <c r="H16" s="39">
        <v>12.9</v>
      </c>
      <c r="I16" s="39">
        <f>J16</f>
        <v>12.9</v>
      </c>
      <c r="J16" s="39">
        <v>12.9</v>
      </c>
      <c r="K16" s="39">
        <f>L16</f>
        <v>12.9</v>
      </c>
      <c r="L16" s="39">
        <f>J16</f>
        <v>12.9</v>
      </c>
      <c r="M16" s="40">
        <f t="shared" ref="M16:M17" si="20">I16/G16</f>
        <v>1</v>
      </c>
      <c r="N16" s="40">
        <f t="shared" ref="N16:N17" si="21">K16/G16</f>
        <v>1</v>
      </c>
    </row>
    <row r="17" spans="1:15" s="2" customFormat="1" ht="76.5" customHeight="1" x14ac:dyDescent="0.25">
      <c r="A17" s="3" t="s">
        <v>66</v>
      </c>
      <c r="B17" s="35" t="s">
        <v>12</v>
      </c>
      <c r="C17" s="41" t="s">
        <v>12</v>
      </c>
      <c r="D17" s="41" t="s">
        <v>12</v>
      </c>
      <c r="E17" s="39">
        <f t="shared" si="19"/>
        <v>577.5</v>
      </c>
      <c r="F17" s="38">
        <v>577.5</v>
      </c>
      <c r="G17" s="39">
        <f>H17</f>
        <v>112.6</v>
      </c>
      <c r="H17" s="39">
        <v>112.6</v>
      </c>
      <c r="I17" s="39">
        <f>J17</f>
        <v>112.5</v>
      </c>
      <c r="J17" s="39">
        <v>112.5</v>
      </c>
      <c r="K17" s="39">
        <f>L17</f>
        <v>112.5</v>
      </c>
      <c r="L17" s="39">
        <f>J17</f>
        <v>112.5</v>
      </c>
      <c r="M17" s="40">
        <f t="shared" si="20"/>
        <v>0.9991119005328597</v>
      </c>
      <c r="N17" s="40">
        <f t="shared" si="21"/>
        <v>0.9991119005328597</v>
      </c>
    </row>
    <row r="18" spans="1:15" s="2" customFormat="1" ht="36.75" customHeight="1" x14ac:dyDescent="0.25">
      <c r="A18" s="4" t="s">
        <v>67</v>
      </c>
      <c r="B18" s="60" t="s">
        <v>55</v>
      </c>
      <c r="C18" s="60"/>
      <c r="D18" s="60"/>
      <c r="E18" s="42">
        <f t="shared" ref="E18:L18" si="22">SUM(E19:E21)</f>
        <v>15556.499999999998</v>
      </c>
      <c r="F18" s="42">
        <f t="shared" si="22"/>
        <v>15556.499999999998</v>
      </c>
      <c r="G18" s="42">
        <f t="shared" si="22"/>
        <v>9979.6999999999989</v>
      </c>
      <c r="H18" s="42">
        <f t="shared" si="22"/>
        <v>9979.6999999999989</v>
      </c>
      <c r="I18" s="42">
        <f t="shared" si="22"/>
        <v>9979.5</v>
      </c>
      <c r="J18" s="42">
        <f t="shared" si="22"/>
        <v>9979.5</v>
      </c>
      <c r="K18" s="42">
        <f t="shared" si="22"/>
        <v>9979.5</v>
      </c>
      <c r="L18" s="42">
        <f t="shared" si="22"/>
        <v>9979.5</v>
      </c>
      <c r="M18" s="33">
        <f t="shared" ref="M18:M20" si="23">I18/G18</f>
        <v>0.99997995931741446</v>
      </c>
      <c r="N18" s="33">
        <f t="shared" ref="N18:N21" si="24">K18/G18</f>
        <v>0.99997995931741446</v>
      </c>
    </row>
    <row r="19" spans="1:15" s="2" customFormat="1" ht="112.5" x14ac:dyDescent="0.25">
      <c r="A19" s="3" t="s">
        <v>68</v>
      </c>
      <c r="B19" s="43" t="s">
        <v>42</v>
      </c>
      <c r="C19" s="36" t="s">
        <v>10</v>
      </c>
      <c r="D19" s="36" t="s">
        <v>10</v>
      </c>
      <c r="E19" s="44">
        <f>F19</f>
        <v>2275.3000000000002</v>
      </c>
      <c r="F19" s="38">
        <v>2275.3000000000002</v>
      </c>
      <c r="G19" s="44">
        <f>H19</f>
        <v>1516.9</v>
      </c>
      <c r="H19" s="44">
        <v>1516.9</v>
      </c>
      <c r="I19" s="44">
        <f>J19</f>
        <v>1516.9</v>
      </c>
      <c r="J19" s="44">
        <v>1516.9</v>
      </c>
      <c r="K19" s="44">
        <f>L19</f>
        <v>1516.9</v>
      </c>
      <c r="L19" s="44">
        <f>J19</f>
        <v>1516.9</v>
      </c>
      <c r="M19" s="40">
        <f t="shared" ref="M19" si="25">I19/G19</f>
        <v>1</v>
      </c>
      <c r="N19" s="40">
        <f t="shared" ref="N19" si="26">K19/G19</f>
        <v>1</v>
      </c>
    </row>
    <row r="20" spans="1:15" s="2" customFormat="1" ht="96" customHeight="1" x14ac:dyDescent="0.25">
      <c r="A20" s="3" t="s">
        <v>69</v>
      </c>
      <c r="B20" s="35" t="s">
        <v>43</v>
      </c>
      <c r="C20" s="36" t="s">
        <v>10</v>
      </c>
      <c r="D20" s="36" t="s">
        <v>10</v>
      </c>
      <c r="E20" s="39">
        <f t="shared" ref="E20:E21" si="27">F20</f>
        <v>12108.8</v>
      </c>
      <c r="F20" s="38">
        <v>12108.8</v>
      </c>
      <c r="G20" s="44">
        <f>H20</f>
        <v>8083.4</v>
      </c>
      <c r="H20" s="39">
        <v>8083.4</v>
      </c>
      <c r="I20" s="39">
        <f t="shared" ref="I20:I21" si="28">J20</f>
        <v>8083.3</v>
      </c>
      <c r="J20" s="39">
        <v>8083.3</v>
      </c>
      <c r="K20" s="39">
        <f t="shared" ref="K20:K21" si="29">L20</f>
        <v>8083.3</v>
      </c>
      <c r="L20" s="39">
        <f>J20</f>
        <v>8083.3</v>
      </c>
      <c r="M20" s="40">
        <f t="shared" si="23"/>
        <v>0.99998762896800852</v>
      </c>
      <c r="N20" s="40">
        <f t="shared" si="24"/>
        <v>0.99998762896800852</v>
      </c>
    </row>
    <row r="21" spans="1:15" s="2" customFormat="1" ht="109.5" customHeight="1" x14ac:dyDescent="0.3">
      <c r="A21" s="3" t="s">
        <v>70</v>
      </c>
      <c r="B21" s="45" t="s">
        <v>23</v>
      </c>
      <c r="C21" s="36" t="s">
        <v>10</v>
      </c>
      <c r="D21" s="36" t="s">
        <v>10</v>
      </c>
      <c r="E21" s="39">
        <f t="shared" si="27"/>
        <v>1172.4000000000001</v>
      </c>
      <c r="F21" s="38">
        <v>1172.4000000000001</v>
      </c>
      <c r="G21" s="44">
        <f t="shared" ref="G21" si="30">H21</f>
        <v>379.4</v>
      </c>
      <c r="H21" s="39">
        <v>379.4</v>
      </c>
      <c r="I21" s="39">
        <f t="shared" si="28"/>
        <v>379.3</v>
      </c>
      <c r="J21" s="39">
        <v>379.3</v>
      </c>
      <c r="K21" s="39">
        <f t="shared" si="29"/>
        <v>379.3</v>
      </c>
      <c r="L21" s="39">
        <f>J21</f>
        <v>379.3</v>
      </c>
      <c r="M21" s="40">
        <f>I21/G21</f>
        <v>0.99973642593568801</v>
      </c>
      <c r="N21" s="40">
        <f t="shared" si="24"/>
        <v>0.99973642593568801</v>
      </c>
    </row>
    <row r="22" spans="1:15" s="2" customFormat="1" ht="33" customHeight="1" x14ac:dyDescent="0.25">
      <c r="A22" s="15">
        <v>2</v>
      </c>
      <c r="B22" s="57" t="s">
        <v>56</v>
      </c>
      <c r="C22" s="58"/>
      <c r="D22" s="59"/>
      <c r="E22" s="32">
        <f>SUM(E23:E24)</f>
        <v>123983.5</v>
      </c>
      <c r="F22" s="32">
        <f t="shared" ref="F22:L22" si="31">SUM(F23:F24)</f>
        <v>123983.5</v>
      </c>
      <c r="G22" s="32">
        <f t="shared" si="31"/>
        <v>81610.2</v>
      </c>
      <c r="H22" s="32">
        <f t="shared" si="31"/>
        <v>81610.2</v>
      </c>
      <c r="I22" s="32">
        <f t="shared" si="31"/>
        <v>81606.2</v>
      </c>
      <c r="J22" s="32">
        <f t="shared" si="31"/>
        <v>81606.2</v>
      </c>
      <c r="K22" s="32">
        <f t="shared" si="31"/>
        <v>84423.5</v>
      </c>
      <c r="L22" s="32">
        <f t="shared" si="31"/>
        <v>84423.5</v>
      </c>
      <c r="M22" s="33">
        <f>I22/G22</f>
        <v>0.99995098651884196</v>
      </c>
      <c r="N22" s="33">
        <f t="shared" ref="N22" si="32">K22/G22</f>
        <v>1.0344724066354452</v>
      </c>
    </row>
    <row r="23" spans="1:15" s="2" customFormat="1" ht="58.5" customHeight="1" x14ac:dyDescent="0.25">
      <c r="A23" s="3" t="s">
        <v>8</v>
      </c>
      <c r="B23" s="46" t="s">
        <v>57</v>
      </c>
      <c r="C23" s="41" t="s">
        <v>10</v>
      </c>
      <c r="D23" s="41" t="s">
        <v>1</v>
      </c>
      <c r="E23" s="37">
        <f>F23</f>
        <v>121275.4</v>
      </c>
      <c r="F23" s="38">
        <v>121275.4</v>
      </c>
      <c r="G23" s="39">
        <f>H23</f>
        <v>80032.5</v>
      </c>
      <c r="H23" s="39">
        <v>80032.5</v>
      </c>
      <c r="I23" s="39">
        <f>J23</f>
        <v>80028.7</v>
      </c>
      <c r="J23" s="39">
        <v>80028.7</v>
      </c>
      <c r="K23" s="39">
        <f>L23</f>
        <v>82846</v>
      </c>
      <c r="L23" s="39">
        <v>82846</v>
      </c>
      <c r="M23" s="40">
        <f>I23/G23</f>
        <v>0.99995251928903883</v>
      </c>
      <c r="N23" s="40">
        <f>K23/G23</f>
        <v>1.035154468497173</v>
      </c>
      <c r="O23" s="25">
        <f>L23-J23</f>
        <v>2817.3000000000029</v>
      </c>
    </row>
    <row r="24" spans="1:15" s="2" customFormat="1" ht="60.75" customHeight="1" x14ac:dyDescent="0.25">
      <c r="A24" s="3" t="s">
        <v>9</v>
      </c>
      <c r="B24" s="46" t="s">
        <v>15</v>
      </c>
      <c r="C24" s="41" t="s">
        <v>10</v>
      </c>
      <c r="D24" s="41" t="s">
        <v>1</v>
      </c>
      <c r="E24" s="37">
        <f t="shared" ref="E24" si="33">F24</f>
        <v>2708.1</v>
      </c>
      <c r="F24" s="38">
        <v>2708.1</v>
      </c>
      <c r="G24" s="39">
        <f>H24</f>
        <v>1577.7</v>
      </c>
      <c r="H24" s="39">
        <v>1577.7</v>
      </c>
      <c r="I24" s="39">
        <f>J24</f>
        <v>1577.5</v>
      </c>
      <c r="J24" s="39">
        <v>1577.5</v>
      </c>
      <c r="K24" s="39">
        <f t="shared" ref="K24" si="34">L24</f>
        <v>1577.5</v>
      </c>
      <c r="L24" s="39">
        <f>J24</f>
        <v>1577.5</v>
      </c>
      <c r="M24" s="40">
        <f t="shared" ref="M24" si="35">I24/G24</f>
        <v>0.9998732331875515</v>
      </c>
      <c r="N24" s="40">
        <f t="shared" ref="N24:N25" si="36">K24/G24</f>
        <v>0.9998732331875515</v>
      </c>
    </row>
    <row r="25" spans="1:15" s="2" customFormat="1" ht="33" customHeight="1" x14ac:dyDescent="0.25">
      <c r="A25" s="15">
        <v>3</v>
      </c>
      <c r="B25" s="57" t="s">
        <v>71</v>
      </c>
      <c r="C25" s="58"/>
      <c r="D25" s="59"/>
      <c r="E25" s="32">
        <f>SUM(E26:E28)</f>
        <v>3413.8</v>
      </c>
      <c r="F25" s="32">
        <f t="shared" ref="F25:L25" si="37">SUM(F26:F28)</f>
        <v>3413.8</v>
      </c>
      <c r="G25" s="32">
        <f t="shared" si="37"/>
        <v>2271.4</v>
      </c>
      <c r="H25" s="32">
        <f t="shared" si="37"/>
        <v>2271.4</v>
      </c>
      <c r="I25" s="32">
        <f t="shared" si="37"/>
        <v>2271</v>
      </c>
      <c r="J25" s="32">
        <f t="shared" si="37"/>
        <v>2271</v>
      </c>
      <c r="K25" s="32">
        <f t="shared" si="37"/>
        <v>2271</v>
      </c>
      <c r="L25" s="32">
        <f t="shared" si="37"/>
        <v>2271</v>
      </c>
      <c r="M25" s="33">
        <f>I25/G25</f>
        <v>0.999823897155939</v>
      </c>
      <c r="N25" s="33">
        <f t="shared" si="36"/>
        <v>0.999823897155939</v>
      </c>
    </row>
    <row r="26" spans="1:15" s="2" customFormat="1" ht="127.5" customHeight="1" x14ac:dyDescent="0.25">
      <c r="A26" s="3" t="s">
        <v>21</v>
      </c>
      <c r="B26" s="46" t="s">
        <v>79</v>
      </c>
      <c r="C26" s="36" t="s">
        <v>10</v>
      </c>
      <c r="D26" s="36" t="s">
        <v>10</v>
      </c>
      <c r="E26" s="37">
        <f>F26</f>
        <v>622.9</v>
      </c>
      <c r="F26" s="38">
        <v>622.9</v>
      </c>
      <c r="G26" s="39">
        <f>H26</f>
        <v>376.5</v>
      </c>
      <c r="H26" s="39">
        <v>376.5</v>
      </c>
      <c r="I26" s="39">
        <f>J26</f>
        <v>376.4</v>
      </c>
      <c r="J26" s="39">
        <v>376.4</v>
      </c>
      <c r="K26" s="39">
        <f>L26</f>
        <v>376.4</v>
      </c>
      <c r="L26" s="39">
        <f>J26</f>
        <v>376.4</v>
      </c>
      <c r="M26" s="40">
        <f>I26/G26</f>
        <v>0.99973439575033196</v>
      </c>
      <c r="N26" s="40">
        <f>K26/G26</f>
        <v>0.99973439575033196</v>
      </c>
    </row>
    <row r="27" spans="1:15" s="2" customFormat="1" ht="72.75" customHeight="1" x14ac:dyDescent="0.25">
      <c r="A27" s="3" t="s">
        <v>22</v>
      </c>
      <c r="B27" s="46" t="s">
        <v>16</v>
      </c>
      <c r="C27" s="41" t="s">
        <v>10</v>
      </c>
      <c r="D27" s="41" t="s">
        <v>1</v>
      </c>
      <c r="E27" s="37">
        <f t="shared" ref="E27" si="38">F27</f>
        <v>2750</v>
      </c>
      <c r="F27" s="38">
        <v>2750</v>
      </c>
      <c r="G27" s="39">
        <f>H27</f>
        <v>1891.6</v>
      </c>
      <c r="H27" s="39">
        <v>1891.6</v>
      </c>
      <c r="I27" s="39">
        <f>J27</f>
        <v>1891.4</v>
      </c>
      <c r="J27" s="39">
        <v>1891.4</v>
      </c>
      <c r="K27" s="39">
        <f t="shared" ref="K27" si="39">L27</f>
        <v>1891.4</v>
      </c>
      <c r="L27" s="39">
        <f>J27</f>
        <v>1891.4</v>
      </c>
      <c r="M27" s="40">
        <f t="shared" ref="M27" si="40">I27/G27</f>
        <v>0.99989426940156489</v>
      </c>
      <c r="N27" s="40">
        <f t="shared" ref="N27" si="41">K27/G27</f>
        <v>0.99989426940156489</v>
      </c>
    </row>
    <row r="28" spans="1:15" s="2" customFormat="1" ht="64.5" customHeight="1" x14ac:dyDescent="0.25">
      <c r="A28" s="3" t="s">
        <v>44</v>
      </c>
      <c r="B28" s="46" t="s">
        <v>17</v>
      </c>
      <c r="C28" s="36" t="s">
        <v>10</v>
      </c>
      <c r="D28" s="36" t="s">
        <v>10</v>
      </c>
      <c r="E28" s="37">
        <f t="shared" ref="E28" si="42">F28</f>
        <v>40.9</v>
      </c>
      <c r="F28" s="38">
        <v>40.9</v>
      </c>
      <c r="G28" s="39">
        <f>H28</f>
        <v>3.3</v>
      </c>
      <c r="H28" s="39">
        <v>3.3</v>
      </c>
      <c r="I28" s="39">
        <f>J28</f>
        <v>3.2</v>
      </c>
      <c r="J28" s="39">
        <v>3.2</v>
      </c>
      <c r="K28" s="39">
        <f t="shared" ref="K28" si="43">L28</f>
        <v>3.2</v>
      </c>
      <c r="L28" s="39">
        <f>J28</f>
        <v>3.2</v>
      </c>
      <c r="M28" s="40">
        <f t="shared" ref="M28" si="44">I28/G28</f>
        <v>0.96969696969696983</v>
      </c>
      <c r="N28" s="40">
        <f t="shared" ref="N28" si="45">K28/G28</f>
        <v>0.96969696969696983</v>
      </c>
    </row>
    <row r="29" spans="1:15" s="2" customFormat="1" ht="33" customHeight="1" x14ac:dyDescent="0.25">
      <c r="A29" s="15">
        <v>4</v>
      </c>
      <c r="B29" s="57" t="s">
        <v>75</v>
      </c>
      <c r="C29" s="58"/>
      <c r="D29" s="59"/>
      <c r="E29" s="32">
        <f>SUM(E30:E32)</f>
        <v>1626.3999999999999</v>
      </c>
      <c r="F29" s="32">
        <f t="shared" ref="F29" si="46">SUM(F30:F32)</f>
        <v>1626.3999999999999</v>
      </c>
      <c r="G29" s="32">
        <f t="shared" ref="G29" si="47">SUM(G30:G32)</f>
        <v>258.10000000000002</v>
      </c>
      <c r="H29" s="32">
        <f t="shared" ref="H29" si="48">SUM(H30:H32)</f>
        <v>258.10000000000002</v>
      </c>
      <c r="I29" s="32">
        <f t="shared" ref="I29" si="49">SUM(I30:I32)</f>
        <v>254.10000000000002</v>
      </c>
      <c r="J29" s="32">
        <f t="shared" ref="J29" si="50">SUM(J30:J32)</f>
        <v>254.10000000000002</v>
      </c>
      <c r="K29" s="32">
        <f t="shared" ref="K29" si="51">SUM(K30:K32)</f>
        <v>254.10000000000002</v>
      </c>
      <c r="L29" s="32">
        <f t="shared" ref="L29" si="52">SUM(L30:L32)</f>
        <v>254.10000000000002</v>
      </c>
      <c r="M29" s="33">
        <f t="shared" ref="M29" si="53">I29/G29</f>
        <v>0.98450213095699346</v>
      </c>
      <c r="N29" s="33">
        <f t="shared" ref="N29" si="54">K29/G29</f>
        <v>0.98450213095699346</v>
      </c>
    </row>
    <row r="30" spans="1:15" s="2" customFormat="1" ht="73.5" customHeight="1" x14ac:dyDescent="0.25">
      <c r="A30" s="3" t="s">
        <v>72</v>
      </c>
      <c r="B30" s="46" t="s">
        <v>18</v>
      </c>
      <c r="C30" s="36" t="s">
        <v>10</v>
      </c>
      <c r="D30" s="36" t="s">
        <v>10</v>
      </c>
      <c r="E30" s="39">
        <f>F30</f>
        <v>912.8</v>
      </c>
      <c r="F30" s="38">
        <v>912.8</v>
      </c>
      <c r="G30" s="39">
        <f>H30</f>
        <v>165.8</v>
      </c>
      <c r="H30" s="39">
        <v>165.8</v>
      </c>
      <c r="I30" s="39">
        <f>J30</f>
        <v>161.9</v>
      </c>
      <c r="J30" s="39">
        <f>162-0.1</f>
        <v>161.9</v>
      </c>
      <c r="K30" s="39">
        <f>L30</f>
        <v>161.9</v>
      </c>
      <c r="L30" s="39">
        <f>J30</f>
        <v>161.9</v>
      </c>
      <c r="M30" s="40">
        <f t="shared" ref="M30:M31" si="55">I30/G30</f>
        <v>0.97647768395657419</v>
      </c>
      <c r="N30" s="40">
        <f t="shared" ref="N30:N31" si="56">K30/G30</f>
        <v>0.97647768395657419</v>
      </c>
    </row>
    <row r="31" spans="1:15" s="2" customFormat="1" ht="72.75" customHeight="1" x14ac:dyDescent="0.25">
      <c r="A31" s="3" t="s">
        <v>73</v>
      </c>
      <c r="B31" s="46" t="s">
        <v>19</v>
      </c>
      <c r="C31" s="36" t="s">
        <v>10</v>
      </c>
      <c r="D31" s="36" t="s">
        <v>10</v>
      </c>
      <c r="E31" s="39">
        <f t="shared" ref="E31:E32" si="57">F31</f>
        <v>551.29999999999995</v>
      </c>
      <c r="F31" s="38">
        <v>551.29999999999995</v>
      </c>
      <c r="G31" s="39">
        <f>H31</f>
        <v>92.3</v>
      </c>
      <c r="H31" s="39">
        <v>92.3</v>
      </c>
      <c r="I31" s="39">
        <f>J31</f>
        <v>92.2</v>
      </c>
      <c r="J31" s="39">
        <v>92.2</v>
      </c>
      <c r="K31" s="39">
        <f t="shared" ref="K31:K32" si="58">L31</f>
        <v>92.2</v>
      </c>
      <c r="L31" s="39">
        <f>J31</f>
        <v>92.2</v>
      </c>
      <c r="M31" s="40">
        <f t="shared" si="55"/>
        <v>0.99891657638136522</v>
      </c>
      <c r="N31" s="40">
        <f t="shared" si="56"/>
        <v>0.99891657638136522</v>
      </c>
    </row>
    <row r="32" spans="1:15" s="2" customFormat="1" ht="64.5" customHeight="1" x14ac:dyDescent="0.25">
      <c r="A32" s="3" t="s">
        <v>74</v>
      </c>
      <c r="B32" s="46" t="s">
        <v>20</v>
      </c>
      <c r="C32" s="36" t="s">
        <v>10</v>
      </c>
      <c r="D32" s="36" t="s">
        <v>10</v>
      </c>
      <c r="E32" s="39">
        <f t="shared" si="57"/>
        <v>162.30000000000001</v>
      </c>
      <c r="F32" s="38">
        <v>162.30000000000001</v>
      </c>
      <c r="G32" s="39">
        <f>H32</f>
        <v>0</v>
      </c>
      <c r="H32" s="39">
        <v>0</v>
      </c>
      <c r="I32" s="39">
        <f>J32</f>
        <v>0</v>
      </c>
      <c r="J32" s="39">
        <v>0</v>
      </c>
      <c r="K32" s="39">
        <f t="shared" si="58"/>
        <v>0</v>
      </c>
      <c r="L32" s="39">
        <f>J32</f>
        <v>0</v>
      </c>
      <c r="M32" s="40" t="s">
        <v>78</v>
      </c>
      <c r="N32" s="40" t="s">
        <v>78</v>
      </c>
    </row>
    <row r="33" spans="2:15" x14ac:dyDescent="0.25">
      <c r="B33" s="56" t="s">
        <v>76</v>
      </c>
      <c r="C33" s="56"/>
      <c r="D33" s="56"/>
      <c r="E33" s="47">
        <f>E6+E22+E25+E29</f>
        <v>258045.4</v>
      </c>
      <c r="F33" s="47">
        <f t="shared" ref="F33:L33" si="59">F6+F22+F25+F29</f>
        <v>258045.4</v>
      </c>
      <c r="G33" s="47">
        <f t="shared" si="59"/>
        <v>173431.09999999998</v>
      </c>
      <c r="H33" s="47">
        <f t="shared" si="59"/>
        <v>173431.09999999998</v>
      </c>
      <c r="I33" s="47">
        <f t="shared" si="59"/>
        <v>173273.80000000002</v>
      </c>
      <c r="J33" s="47">
        <f t="shared" si="59"/>
        <v>173273.80000000002</v>
      </c>
      <c r="K33" s="47">
        <f t="shared" si="59"/>
        <v>181534.2</v>
      </c>
      <c r="L33" s="47">
        <f t="shared" si="59"/>
        <v>181534.2</v>
      </c>
      <c r="M33" s="33">
        <f>I33/G33</f>
        <v>0.99909301157635533</v>
      </c>
      <c r="N33" s="33">
        <f>K33/G33</f>
        <v>1.0467223006715638</v>
      </c>
      <c r="O33" s="52">
        <f>SUM(O8:O32)</f>
        <v>8260.4</v>
      </c>
    </row>
    <row r="35" spans="2:15" x14ac:dyDescent="0.25">
      <c r="F35" s="49">
        <f>258045.4-F33</f>
        <v>0</v>
      </c>
      <c r="H35" s="49">
        <f>173431.1-H33</f>
        <v>0</v>
      </c>
    </row>
    <row r="36" spans="2:15" x14ac:dyDescent="0.25">
      <c r="J36" s="49">
        <f>173259.5-J33</f>
        <v>-14.300000000017462</v>
      </c>
      <c r="L36" s="49">
        <f>L33-J33</f>
        <v>8260.3999999999942</v>
      </c>
    </row>
  </sheetData>
  <mergeCells count="21">
    <mergeCell ref="B33:D33"/>
    <mergeCell ref="B6:D6"/>
    <mergeCell ref="B22:D22"/>
    <mergeCell ref="B25:D25"/>
    <mergeCell ref="B29:D29"/>
    <mergeCell ref="B14:D14"/>
    <mergeCell ref="B10:D10"/>
    <mergeCell ref="B7:D7"/>
    <mergeCell ref="B18:D18"/>
    <mergeCell ref="A1:N1"/>
    <mergeCell ref="A3:A4"/>
    <mergeCell ref="A2:N2"/>
    <mergeCell ref="I3:J3"/>
    <mergeCell ref="K3:L3"/>
    <mergeCell ref="M3:M4"/>
    <mergeCell ref="N3:N4"/>
    <mergeCell ref="G3:H3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5"/>
  <sheetViews>
    <sheetView view="pageBreakPreview" zoomScale="90" zoomScaleNormal="100" zoomScaleSheetLayoutView="90" workbookViewId="0">
      <selection activeCell="N13" sqref="N13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2.28515625" style="5" customWidth="1"/>
    <col min="6" max="6" width="22" style="5" customWidth="1"/>
    <col min="7" max="7" width="18.710937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41.25" customHeight="1" x14ac:dyDescent="0.25">
      <c r="A1" s="61" t="s">
        <v>50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24" customHeight="1" x14ac:dyDescent="0.25">
      <c r="A2" s="61" t="s">
        <v>92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24" customHeight="1" x14ac:dyDescent="0.25">
      <c r="A3" s="62" t="s">
        <v>26</v>
      </c>
      <c r="B3" s="62" t="s">
        <v>27</v>
      </c>
      <c r="C3" s="63" t="s">
        <v>28</v>
      </c>
      <c r="D3" s="64"/>
      <c r="E3" s="62" t="s">
        <v>29</v>
      </c>
      <c r="F3" s="62" t="s">
        <v>30</v>
      </c>
      <c r="G3" s="62" t="s">
        <v>31</v>
      </c>
      <c r="H3" s="62" t="s">
        <v>32</v>
      </c>
      <c r="I3" s="65" t="s">
        <v>46</v>
      </c>
      <c r="J3" s="65" t="s">
        <v>33</v>
      </c>
      <c r="K3" s="62" t="s">
        <v>34</v>
      </c>
      <c r="L3" s="62"/>
      <c r="M3" s="62"/>
    </row>
    <row r="4" spans="1:13" ht="15" customHeight="1" x14ac:dyDescent="0.25">
      <c r="A4" s="62"/>
      <c r="B4" s="62"/>
      <c r="C4" s="65" t="s">
        <v>35</v>
      </c>
      <c r="D4" s="65" t="s">
        <v>36</v>
      </c>
      <c r="E4" s="62"/>
      <c r="F4" s="62"/>
      <c r="G4" s="62"/>
      <c r="H4" s="62"/>
      <c r="I4" s="66"/>
      <c r="J4" s="66"/>
      <c r="K4" s="62" t="s">
        <v>37</v>
      </c>
      <c r="L4" s="65" t="s">
        <v>38</v>
      </c>
      <c r="M4" s="62" t="s">
        <v>39</v>
      </c>
    </row>
    <row r="5" spans="1:13" ht="31.5" customHeight="1" x14ac:dyDescent="0.25">
      <c r="A5" s="62"/>
      <c r="B5" s="62"/>
      <c r="C5" s="67"/>
      <c r="D5" s="67"/>
      <c r="E5" s="62"/>
      <c r="F5" s="62"/>
      <c r="G5" s="62"/>
      <c r="H5" s="62"/>
      <c r="I5" s="67"/>
      <c r="J5" s="67"/>
      <c r="K5" s="62"/>
      <c r="L5" s="67"/>
      <c r="M5" s="62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ht="63" x14ac:dyDescent="0.25">
      <c r="A7" s="81">
        <v>1</v>
      </c>
      <c r="B7" s="72" t="s">
        <v>86</v>
      </c>
      <c r="C7" s="26"/>
      <c r="D7" s="26"/>
      <c r="E7" s="30" t="s">
        <v>87</v>
      </c>
      <c r="F7" s="81" t="s">
        <v>88</v>
      </c>
      <c r="G7" s="27" t="s">
        <v>11</v>
      </c>
      <c r="H7" s="81">
        <v>2024</v>
      </c>
      <c r="I7" s="28">
        <v>63880</v>
      </c>
      <c r="J7" s="28"/>
      <c r="K7" s="27">
        <f>M7</f>
        <v>63.9</v>
      </c>
      <c r="L7" s="27"/>
      <c r="M7" s="27">
        <f>'МП Содержание ОМСУ'!I12</f>
        <v>63.9</v>
      </c>
    </row>
    <row r="8" spans="1:13" ht="31.5" x14ac:dyDescent="0.25">
      <c r="A8" s="82"/>
      <c r="B8" s="73"/>
      <c r="C8" s="26"/>
      <c r="D8" s="26"/>
      <c r="E8" s="50" t="s">
        <v>97</v>
      </c>
      <c r="F8" s="82"/>
      <c r="G8" s="51" t="s">
        <v>96</v>
      </c>
      <c r="H8" s="82"/>
      <c r="I8" s="28">
        <v>164505</v>
      </c>
      <c r="J8" s="28"/>
      <c r="K8" s="51"/>
      <c r="L8" s="51"/>
      <c r="M8" s="51"/>
    </row>
    <row r="9" spans="1:13" ht="47.25" x14ac:dyDescent="0.25">
      <c r="A9" s="83"/>
      <c r="B9" s="80"/>
      <c r="C9" s="26"/>
      <c r="D9" s="26"/>
      <c r="E9" s="30" t="s">
        <v>95</v>
      </c>
      <c r="F9" s="83"/>
      <c r="G9" s="27" t="s">
        <v>94</v>
      </c>
      <c r="H9" s="83"/>
      <c r="I9" s="28">
        <v>146730</v>
      </c>
      <c r="J9" s="28"/>
      <c r="K9" s="27"/>
      <c r="L9" s="27"/>
      <c r="M9" s="27"/>
    </row>
    <row r="10" spans="1:13" s="7" customFormat="1" ht="74.25" customHeight="1" x14ac:dyDescent="0.25">
      <c r="A10" s="72">
        <v>2</v>
      </c>
      <c r="B10" s="74" t="str">
        <f>'[1]Подпрограмма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10" s="10"/>
      <c r="D10" s="10"/>
      <c r="E10" s="11" t="s">
        <v>80</v>
      </c>
      <c r="F10" s="11" t="s">
        <v>40</v>
      </c>
      <c r="G10" s="76" t="s">
        <v>10</v>
      </c>
      <c r="H10" s="12" t="s">
        <v>81</v>
      </c>
      <c r="I10" s="18">
        <v>548450</v>
      </c>
      <c r="J10" s="9"/>
      <c r="K10" s="70">
        <f>M10</f>
        <v>376.4</v>
      </c>
      <c r="L10" s="68"/>
      <c r="M10" s="70">
        <f>'МП Содержание ОМСУ'!I26</f>
        <v>376.4</v>
      </c>
    </row>
    <row r="11" spans="1:13" s="7" customFormat="1" ht="43.5" customHeight="1" x14ac:dyDescent="0.25">
      <c r="A11" s="73"/>
      <c r="B11" s="75"/>
      <c r="C11" s="10"/>
      <c r="D11" s="10"/>
      <c r="E11" s="16" t="s">
        <v>82</v>
      </c>
      <c r="F11" s="17" t="s">
        <v>47</v>
      </c>
      <c r="G11" s="77"/>
      <c r="H11" s="12" t="s">
        <v>81</v>
      </c>
      <c r="I11" s="13">
        <v>73140</v>
      </c>
      <c r="J11" s="9"/>
      <c r="K11" s="78"/>
      <c r="L11" s="79"/>
      <c r="M11" s="78"/>
    </row>
    <row r="12" spans="1:13" s="7" customFormat="1" ht="54" customHeight="1" x14ac:dyDescent="0.25">
      <c r="A12" s="87">
        <v>3</v>
      </c>
      <c r="B12" s="88" t="str">
        <f>'[1]Подпрограмма 4'!B7</f>
        <v>Издание и распространение общественно-политической газеты Заполярного района «Заполярный вестник+»</v>
      </c>
      <c r="C12" s="10"/>
      <c r="D12" s="10"/>
      <c r="E12" s="16" t="s">
        <v>84</v>
      </c>
      <c r="F12" s="16" t="s">
        <v>48</v>
      </c>
      <c r="G12" s="74" t="str">
        <f>'[1]Подпрограмма 4'!D7</f>
        <v>МКУ ЗР "Северное"</v>
      </c>
      <c r="H12" s="12" t="s">
        <v>81</v>
      </c>
      <c r="I12" s="19">
        <v>656700</v>
      </c>
      <c r="J12" s="9"/>
      <c r="K12" s="70">
        <f>M12</f>
        <v>1891.4</v>
      </c>
      <c r="L12" s="68"/>
      <c r="M12" s="70">
        <f>'МП Содержание ОМСУ'!I27</f>
        <v>1891.4</v>
      </c>
    </row>
    <row r="13" spans="1:13" s="7" customFormat="1" ht="72.75" customHeight="1" x14ac:dyDescent="0.25">
      <c r="A13" s="87"/>
      <c r="B13" s="89"/>
      <c r="C13" s="10"/>
      <c r="D13" s="10"/>
      <c r="E13" s="16" t="s">
        <v>83</v>
      </c>
      <c r="F13" s="16" t="s">
        <v>49</v>
      </c>
      <c r="G13" s="90"/>
      <c r="H13" s="12" t="s">
        <v>81</v>
      </c>
      <c r="I13" s="20">
        <v>1272675</v>
      </c>
      <c r="J13" s="9"/>
      <c r="K13" s="71"/>
      <c r="L13" s="69"/>
      <c r="M13" s="71"/>
    </row>
    <row r="14" spans="1:13" s="7" customFormat="1" ht="72.75" customHeight="1" x14ac:dyDescent="0.25">
      <c r="A14" s="24">
        <v>4</v>
      </c>
      <c r="B14" s="29" t="s">
        <v>17</v>
      </c>
      <c r="C14" s="10"/>
      <c r="D14" s="10"/>
      <c r="E14" s="16" t="s">
        <v>89</v>
      </c>
      <c r="F14" s="16" t="s">
        <v>90</v>
      </c>
      <c r="G14" s="29" t="s">
        <v>10</v>
      </c>
      <c r="H14" s="12" t="s">
        <v>81</v>
      </c>
      <c r="I14" s="20">
        <v>37700</v>
      </c>
      <c r="J14" s="9"/>
      <c r="K14" s="23">
        <f>M14</f>
        <v>3.2</v>
      </c>
      <c r="L14" s="22"/>
      <c r="M14" s="23">
        <f>'МП Содержание ОМСУ'!I28</f>
        <v>3.2</v>
      </c>
    </row>
    <row r="15" spans="1:13" ht="15" customHeight="1" x14ac:dyDescent="0.25">
      <c r="A15" s="84" t="s">
        <v>41</v>
      </c>
      <c r="B15" s="85"/>
      <c r="C15" s="85"/>
      <c r="D15" s="85"/>
      <c r="E15" s="85"/>
      <c r="F15" s="85"/>
      <c r="G15" s="85"/>
      <c r="H15" s="85"/>
      <c r="I15" s="86"/>
      <c r="J15" s="8">
        <f t="shared" ref="J15:L15" si="1">SUM(J7:J14)</f>
        <v>0</v>
      </c>
      <c r="K15" s="8">
        <f t="shared" si="1"/>
        <v>2334.8999999999996</v>
      </c>
      <c r="L15" s="8">
        <f t="shared" si="1"/>
        <v>0</v>
      </c>
      <c r="M15" s="8">
        <f>SUM(M7:M14)</f>
        <v>2334.8999999999996</v>
      </c>
    </row>
  </sheetData>
  <mergeCells count="34">
    <mergeCell ref="A15:I15"/>
    <mergeCell ref="A12:A13"/>
    <mergeCell ref="B12:B13"/>
    <mergeCell ref="G12:G13"/>
    <mergeCell ref="K12:K13"/>
    <mergeCell ref="M4:M5"/>
    <mergeCell ref="L12:L13"/>
    <mergeCell ref="M12:M13"/>
    <mergeCell ref="A10:A11"/>
    <mergeCell ref="B10:B11"/>
    <mergeCell ref="G10:G11"/>
    <mergeCell ref="K10:K11"/>
    <mergeCell ref="L10:L11"/>
    <mergeCell ref="M10:M11"/>
    <mergeCell ref="B7:B9"/>
    <mergeCell ref="A7:A9"/>
    <mergeCell ref="F7:F9"/>
    <mergeCell ref="H7:H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</mergeCells>
  <pageMargins left="0.15748031496062992" right="0.15748031496062992" top="0.23622047244094491" bottom="0.31496062992125984" header="0.94488188976377963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МП Содержание ОМСУ</vt:lpstr>
      <vt:lpstr>Содержание органов МСУ</vt:lpstr>
      <vt:lpstr>'МП Содержание ОМСУ'!Заголовки_для_печати</vt:lpstr>
      <vt:lpstr>'Содержание органов МСУ'!Заголовки_для_печати</vt:lpstr>
      <vt:lpstr>'МП Содержание ОМСУ'!Область_печати</vt:lpstr>
      <vt:lpstr>'Содержание органов МСУ'!Область_печати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Бибик Екатерина Сергеевна</cp:lastModifiedBy>
  <cp:lastPrinted>2024-10-17T13:47:16Z</cp:lastPrinted>
  <dcterms:created xsi:type="dcterms:W3CDTF">2015-07-01T06:08:23Z</dcterms:created>
  <dcterms:modified xsi:type="dcterms:W3CDTF">2024-10-28T06:20:32Z</dcterms:modified>
</cp:coreProperties>
</file>