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4 год\отчеты на 01.10.2024\"/>
    </mc:Choice>
  </mc:AlternateContent>
  <bookViews>
    <workbookView xWindow="720" yWindow="4365" windowWidth="19440" windowHeight="8340" tabRatio="850"/>
  </bookViews>
  <sheets>
    <sheet name="Подпрограмма 2" sheetId="4" r:id="rId1"/>
    <sheet name="Подпрограмма 2 (2)" sheetId="22" r:id="rId2"/>
  </sheets>
  <externalReferences>
    <externalReference r:id="rId3"/>
  </externalReference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'Подпрограмма 2 (2)'!#REF!</definedName>
    <definedName name="Z_359C8E5E_9871_416C_8416_05D2A4FF5688_.wvu.PrintArea" localSheetId="1" hidden="1">'Подпрограмма 2 (2)'!$A$1:$L$57</definedName>
    <definedName name="Z_676C7EBD_E16D_4DD0_B42E_F8075547C9A3_.wvu.PrintArea" localSheetId="1" hidden="1">'Подпрограмма 2 (2)'!$A$1:$L$57</definedName>
    <definedName name="Z_79A8BF50_58E9_46AC_AFD7_D75F740A8CFE_.wvu.PrintArea" localSheetId="1" hidden="1">'Подпрограмма 2 (2)'!$A$1:$L$57</definedName>
    <definedName name="Z_F75B3EC3_CC43_4B33_913D_5D7444E65C48_.wvu.PrintArea" localSheetId="1" hidden="1">'Подпрограмма 2 (2)'!$A$1:$L$57</definedName>
    <definedName name="_xlnm.Print_Titles" localSheetId="0">'Подпрограмма 2'!$3:$5</definedName>
    <definedName name="_xlnm.Print_Titles" localSheetId="1">'Подпрограмма 2 (2)'!$3:$6</definedName>
    <definedName name="_xlnm.Print_Area" localSheetId="0">'Подпрограмма 2'!$A$1:$R$163</definedName>
    <definedName name="_xlnm.Print_Area" localSheetId="1">'Подпрограмма 2 (2)'!$A$1:$K$57</definedName>
  </definedNames>
  <calcPr calcId="162913"/>
</workbook>
</file>

<file path=xl/calcChain.xml><?xml version="1.0" encoding="utf-8"?>
<calcChain xmlns="http://schemas.openxmlformats.org/spreadsheetml/2006/main">
  <c r="I15" i="22" l="1"/>
  <c r="K15" i="22"/>
  <c r="R163" i="4" l="1"/>
  <c r="R122" i="4" l="1"/>
  <c r="Q122" i="4"/>
  <c r="Q78" i="4" l="1"/>
  <c r="K29" i="22" l="1"/>
  <c r="I29" i="22" s="1"/>
  <c r="K18" i="22"/>
  <c r="I18" i="22" s="1"/>
  <c r="R84" i="4" l="1"/>
  <c r="Q84" i="4"/>
  <c r="R88" i="4"/>
  <c r="Q88" i="4"/>
  <c r="K39" i="22" l="1"/>
  <c r="I39" i="22" s="1"/>
  <c r="K38" i="22"/>
  <c r="I38" i="22" s="1"/>
  <c r="K29" i="4" l="1"/>
  <c r="P6" i="4"/>
  <c r="K30" i="22"/>
  <c r="I30" i="22" s="1"/>
  <c r="K31" i="22"/>
  <c r="I31" i="22" s="1"/>
  <c r="K20" i="22"/>
  <c r="I20" i="22" s="1"/>
  <c r="K19" i="22"/>
  <c r="I19" i="22" s="1"/>
  <c r="K22" i="22"/>
  <c r="I22" i="22" s="1"/>
  <c r="K50" i="22"/>
  <c r="I50" i="22" s="1"/>
  <c r="K48" i="22"/>
  <c r="I48" i="22" s="1"/>
  <c r="K46" i="22"/>
  <c r="I46" i="22" s="1"/>
  <c r="K45" i="22"/>
  <c r="I45" i="22" s="1"/>
  <c r="K56" i="22"/>
  <c r="K41" i="22"/>
  <c r="I41" i="22" s="1"/>
  <c r="K42" i="22"/>
  <c r="I42" i="22" s="1"/>
  <c r="K17" i="22"/>
  <c r="I17" i="22" s="1"/>
  <c r="R153" i="4"/>
  <c r="Q153" i="4"/>
  <c r="R151" i="4"/>
  <c r="Q151" i="4"/>
  <c r="R150" i="4"/>
  <c r="Q150" i="4"/>
  <c r="R147" i="4"/>
  <c r="Q147" i="4"/>
  <c r="R145" i="4"/>
  <c r="Q145" i="4"/>
  <c r="R138" i="4"/>
  <c r="Q138" i="4"/>
  <c r="R137" i="4"/>
  <c r="Q137" i="4"/>
  <c r="R136" i="4"/>
  <c r="Q136" i="4"/>
  <c r="Q130" i="4"/>
  <c r="R130" i="4"/>
  <c r="Q131" i="4"/>
  <c r="R131" i="4"/>
  <c r="Q132" i="4"/>
  <c r="R132" i="4"/>
  <c r="Q133" i="4"/>
  <c r="R133" i="4"/>
  <c r="R129" i="4"/>
  <c r="Q129" i="4"/>
  <c r="R127" i="4"/>
  <c r="Q127" i="4"/>
  <c r="R126" i="4"/>
  <c r="Q126" i="4"/>
  <c r="R124" i="4"/>
  <c r="Q124" i="4"/>
  <c r="Q96" i="4"/>
  <c r="R96" i="4"/>
  <c r="Q92" i="4"/>
  <c r="R92" i="4"/>
  <c r="I56" i="22" l="1"/>
  <c r="R77" i="4" l="1"/>
  <c r="Q77" i="4"/>
  <c r="M139" i="4"/>
  <c r="M122" i="4"/>
  <c r="M119" i="4"/>
  <c r="M100" i="4"/>
  <c r="M97" i="4"/>
  <c r="M86" i="4"/>
  <c r="M83" i="4"/>
  <c r="M72" i="4"/>
  <c r="P77" i="4"/>
  <c r="J139" i="4"/>
  <c r="F139" i="4"/>
  <c r="G139" i="4"/>
  <c r="H139" i="4"/>
  <c r="I139" i="4"/>
  <c r="K139" i="4"/>
  <c r="L139" i="4"/>
  <c r="N139" i="4"/>
  <c r="O139" i="4"/>
  <c r="P139" i="4"/>
  <c r="E139" i="4"/>
  <c r="P157" i="4"/>
  <c r="P158" i="4"/>
  <c r="P159" i="4"/>
  <c r="N159" i="4" s="1"/>
  <c r="P160" i="4"/>
  <c r="N160" i="4" s="1"/>
  <c r="P161" i="4"/>
  <c r="P162" i="4"/>
  <c r="N157" i="4"/>
  <c r="N158" i="4"/>
  <c r="N161" i="4"/>
  <c r="N162" i="4"/>
  <c r="K157" i="4"/>
  <c r="K158" i="4"/>
  <c r="K159" i="4"/>
  <c r="K160" i="4"/>
  <c r="K161" i="4"/>
  <c r="K162" i="4"/>
  <c r="K156" i="4"/>
  <c r="P156" i="4"/>
  <c r="N156" i="4"/>
  <c r="H157" i="4"/>
  <c r="H158" i="4"/>
  <c r="H159" i="4"/>
  <c r="H160" i="4"/>
  <c r="H161" i="4"/>
  <c r="H162" i="4"/>
  <c r="H156" i="4"/>
  <c r="E156" i="4"/>
  <c r="E157" i="4"/>
  <c r="E158" i="4"/>
  <c r="E159" i="4"/>
  <c r="E160" i="4"/>
  <c r="E161" i="4"/>
  <c r="E162" i="4"/>
  <c r="K155" i="4"/>
  <c r="P155" i="4"/>
  <c r="N155" i="4"/>
  <c r="H155" i="4"/>
  <c r="E155" i="4"/>
  <c r="N116" i="4"/>
  <c r="P116" i="4"/>
  <c r="K116" i="4"/>
  <c r="H116" i="4"/>
  <c r="H115" i="4"/>
  <c r="P115" i="4"/>
  <c r="O115" i="4"/>
  <c r="N115" i="4"/>
  <c r="M115" i="4"/>
  <c r="L115" i="4"/>
  <c r="K115" i="4"/>
  <c r="J115" i="4"/>
  <c r="I115" i="4"/>
  <c r="E116" i="4"/>
  <c r="E115" i="4" s="1"/>
  <c r="G115" i="4"/>
  <c r="F115" i="4"/>
  <c r="K23" i="4" l="1"/>
  <c r="P84" i="4"/>
  <c r="R70" i="4"/>
  <c r="Q70" i="4"/>
  <c r="P82" i="4"/>
  <c r="E16" i="4" l="1"/>
  <c r="Q20" i="4" l="1"/>
  <c r="R20" i="4"/>
  <c r="Q21" i="4"/>
  <c r="R21" i="4"/>
  <c r="Q22" i="4"/>
  <c r="R22" i="4"/>
  <c r="Q23" i="4"/>
  <c r="R23" i="4"/>
  <c r="R119" i="4"/>
  <c r="Q119" i="4"/>
  <c r="H57" i="22" l="1"/>
  <c r="J57" i="22"/>
  <c r="K43" i="22"/>
  <c r="I43" i="22" s="1"/>
  <c r="K10" i="22" l="1"/>
  <c r="I10" i="22" s="1"/>
  <c r="K9" i="22"/>
  <c r="I9" i="22" s="1"/>
  <c r="R120" i="4" l="1"/>
  <c r="Q120" i="4"/>
  <c r="R31" i="4" l="1"/>
  <c r="Q31" i="4"/>
  <c r="F122" i="4"/>
  <c r="G122" i="4"/>
  <c r="I122" i="4"/>
  <c r="J122" i="4"/>
  <c r="L122" i="4"/>
  <c r="O122" i="4"/>
  <c r="P123" i="4"/>
  <c r="N123" i="4"/>
  <c r="K123" i="4"/>
  <c r="H123" i="4"/>
  <c r="E123" i="4"/>
  <c r="P154" i="4"/>
  <c r="N154" i="4"/>
  <c r="K154" i="4"/>
  <c r="H154" i="4"/>
  <c r="E154" i="4"/>
  <c r="P153" i="4"/>
  <c r="N153" i="4"/>
  <c r="K153" i="4"/>
  <c r="H153" i="4"/>
  <c r="E153" i="4"/>
  <c r="P152" i="4"/>
  <c r="N152" i="4" s="1"/>
  <c r="K152" i="4"/>
  <c r="H152" i="4"/>
  <c r="E152" i="4"/>
  <c r="P151" i="4"/>
  <c r="N151" i="4" s="1"/>
  <c r="K151" i="4"/>
  <c r="H151" i="4"/>
  <c r="E151" i="4"/>
  <c r="P150" i="4"/>
  <c r="N150" i="4" s="1"/>
  <c r="K150" i="4"/>
  <c r="H150" i="4"/>
  <c r="E150" i="4"/>
  <c r="P149" i="4"/>
  <c r="N149" i="4"/>
  <c r="K149" i="4"/>
  <c r="H149" i="4"/>
  <c r="E149" i="4"/>
  <c r="P148" i="4"/>
  <c r="N148" i="4"/>
  <c r="K148" i="4"/>
  <c r="H148" i="4"/>
  <c r="E148" i="4"/>
  <c r="P138" i="4" l="1"/>
  <c r="N138" i="4" s="1"/>
  <c r="K138" i="4"/>
  <c r="H138" i="4"/>
  <c r="E138" i="4"/>
  <c r="P137" i="4"/>
  <c r="N137" i="4" s="1"/>
  <c r="K137" i="4"/>
  <c r="H137" i="4"/>
  <c r="E137" i="4"/>
  <c r="P136" i="4"/>
  <c r="N136" i="4"/>
  <c r="K136" i="4"/>
  <c r="H136" i="4"/>
  <c r="E136" i="4"/>
  <c r="F119" i="4"/>
  <c r="G119" i="4"/>
  <c r="I119" i="4"/>
  <c r="J119" i="4"/>
  <c r="L119" i="4"/>
  <c r="O119" i="4"/>
  <c r="E119" i="4"/>
  <c r="P121" i="4"/>
  <c r="N121" i="4"/>
  <c r="K121" i="4"/>
  <c r="H121" i="4"/>
  <c r="E121" i="4"/>
  <c r="F23" i="4"/>
  <c r="G23" i="4"/>
  <c r="H23" i="4"/>
  <c r="I23" i="4"/>
  <c r="J23" i="4"/>
  <c r="L23" i="4"/>
  <c r="M23" i="4"/>
  <c r="N23" i="4"/>
  <c r="O23" i="4"/>
  <c r="P23" i="4"/>
  <c r="E23" i="4"/>
  <c r="N28" i="4"/>
  <c r="K28" i="4"/>
  <c r="H28" i="4"/>
  <c r="E28" i="4"/>
  <c r="P85" i="4" l="1"/>
  <c r="N85" i="4"/>
  <c r="K85" i="4"/>
  <c r="H85" i="4"/>
  <c r="N84" i="4"/>
  <c r="K84" i="4"/>
  <c r="H84" i="4"/>
  <c r="P147" i="4"/>
  <c r="N147" i="4" s="1"/>
  <c r="K147" i="4"/>
  <c r="H147" i="4"/>
  <c r="P146" i="4"/>
  <c r="N146" i="4" s="1"/>
  <c r="K146" i="4"/>
  <c r="H146" i="4"/>
  <c r="P145" i="4"/>
  <c r="N145" i="4" s="1"/>
  <c r="K145" i="4"/>
  <c r="H145" i="4"/>
  <c r="P144" i="4"/>
  <c r="N144" i="4" s="1"/>
  <c r="K144" i="4"/>
  <c r="H144" i="4"/>
  <c r="P143" i="4"/>
  <c r="N143" i="4" s="1"/>
  <c r="K143" i="4"/>
  <c r="H143" i="4"/>
  <c r="P142" i="4"/>
  <c r="K142" i="4"/>
  <c r="H142" i="4"/>
  <c r="P141" i="4"/>
  <c r="N141" i="4" s="1"/>
  <c r="H141" i="4"/>
  <c r="P140" i="4"/>
  <c r="N140" i="4" s="1"/>
  <c r="K140" i="4"/>
  <c r="H140" i="4"/>
  <c r="P135" i="4"/>
  <c r="N135" i="4" s="1"/>
  <c r="K135" i="4"/>
  <c r="K122" i="4" s="1"/>
  <c r="H135" i="4"/>
  <c r="P134" i="4"/>
  <c r="N134" i="4" s="1"/>
  <c r="K134" i="4"/>
  <c r="H134" i="4"/>
  <c r="P133" i="4"/>
  <c r="N133" i="4" s="1"/>
  <c r="K133" i="4"/>
  <c r="H133" i="4"/>
  <c r="P132" i="4"/>
  <c r="N132" i="4" s="1"/>
  <c r="K132" i="4"/>
  <c r="K36" i="22" s="1"/>
  <c r="I36" i="22" s="1"/>
  <c r="H132" i="4"/>
  <c r="P131" i="4"/>
  <c r="N131" i="4" s="1"/>
  <c r="K131" i="4"/>
  <c r="K35" i="22" s="1"/>
  <c r="I35" i="22" s="1"/>
  <c r="H131" i="4"/>
  <c r="P130" i="4"/>
  <c r="N130" i="4" s="1"/>
  <c r="K130" i="4"/>
  <c r="K34" i="22" s="1"/>
  <c r="I34" i="22" s="1"/>
  <c r="H130" i="4"/>
  <c r="P129" i="4"/>
  <c r="N129" i="4" s="1"/>
  <c r="K129" i="4"/>
  <c r="K33" i="22" s="1"/>
  <c r="I33" i="22" s="1"/>
  <c r="H129" i="4"/>
  <c r="P128" i="4"/>
  <c r="N128" i="4" s="1"/>
  <c r="K128" i="4"/>
  <c r="H128" i="4"/>
  <c r="P127" i="4"/>
  <c r="N127" i="4" s="1"/>
  <c r="K127" i="4"/>
  <c r="H127" i="4"/>
  <c r="P126" i="4"/>
  <c r="N126" i="4" s="1"/>
  <c r="K126" i="4"/>
  <c r="H126" i="4"/>
  <c r="P125" i="4"/>
  <c r="N125" i="4" s="1"/>
  <c r="K125" i="4"/>
  <c r="H125" i="4"/>
  <c r="P124" i="4"/>
  <c r="K124" i="4"/>
  <c r="H124" i="4"/>
  <c r="P120" i="4"/>
  <c r="P119" i="4" s="1"/>
  <c r="N120" i="4"/>
  <c r="N119" i="4" s="1"/>
  <c r="K120" i="4"/>
  <c r="H120" i="4"/>
  <c r="H119" i="4" s="1"/>
  <c r="P118" i="4"/>
  <c r="N118" i="4" s="1"/>
  <c r="K118" i="4"/>
  <c r="H118" i="4"/>
  <c r="H102" i="4"/>
  <c r="K102" i="4"/>
  <c r="P102" i="4"/>
  <c r="N102" i="4" s="1"/>
  <c r="H103" i="4"/>
  <c r="K103" i="4"/>
  <c r="Q103" i="4" s="1"/>
  <c r="P103" i="4"/>
  <c r="N103" i="4" s="1"/>
  <c r="R103" i="4" s="1"/>
  <c r="H104" i="4"/>
  <c r="K104" i="4"/>
  <c r="P104" i="4"/>
  <c r="N104" i="4" s="1"/>
  <c r="H105" i="4"/>
  <c r="R105" i="4" s="1"/>
  <c r="K105" i="4"/>
  <c r="P105" i="4"/>
  <c r="N105" i="4" s="1"/>
  <c r="H106" i="4"/>
  <c r="K106" i="4"/>
  <c r="Q106" i="4" s="1"/>
  <c r="P106" i="4"/>
  <c r="N106" i="4" s="1"/>
  <c r="H107" i="4"/>
  <c r="K107" i="4"/>
  <c r="Q107" i="4" s="1"/>
  <c r="P107" i="4"/>
  <c r="N107" i="4" s="1"/>
  <c r="R107" i="4" s="1"/>
  <c r="H108" i="4"/>
  <c r="K108" i="4"/>
  <c r="P108" i="4"/>
  <c r="N108" i="4" s="1"/>
  <c r="H109" i="4"/>
  <c r="K109" i="4"/>
  <c r="P109" i="4"/>
  <c r="N109" i="4" s="1"/>
  <c r="H110" i="4"/>
  <c r="K110" i="4"/>
  <c r="Q110" i="4" s="1"/>
  <c r="P110" i="4"/>
  <c r="N110" i="4" s="1"/>
  <c r="H111" i="4"/>
  <c r="K111" i="4"/>
  <c r="Q111" i="4" s="1"/>
  <c r="P111" i="4"/>
  <c r="N111" i="4" s="1"/>
  <c r="H112" i="4"/>
  <c r="K112" i="4"/>
  <c r="P112" i="4"/>
  <c r="N112" i="4" s="1"/>
  <c r="H113" i="4"/>
  <c r="K113" i="4"/>
  <c r="P113" i="4"/>
  <c r="N113" i="4" s="1"/>
  <c r="H114" i="4"/>
  <c r="K114" i="4"/>
  <c r="P114" i="4"/>
  <c r="N114" i="4" s="1"/>
  <c r="P101" i="4"/>
  <c r="N101" i="4" s="1"/>
  <c r="K101" i="4"/>
  <c r="H101" i="4"/>
  <c r="P24" i="4"/>
  <c r="P99" i="4"/>
  <c r="N99" i="4" s="1"/>
  <c r="K99" i="4"/>
  <c r="H99" i="4"/>
  <c r="P98" i="4"/>
  <c r="N98" i="4" s="1"/>
  <c r="K98" i="4"/>
  <c r="H98" i="4"/>
  <c r="H89" i="4"/>
  <c r="K89" i="4"/>
  <c r="P89" i="4"/>
  <c r="N89" i="4" s="1"/>
  <c r="H90" i="4"/>
  <c r="K90" i="4"/>
  <c r="P90" i="4"/>
  <c r="N90" i="4" s="1"/>
  <c r="H91" i="4"/>
  <c r="K91" i="4"/>
  <c r="P91" i="4"/>
  <c r="N91" i="4" s="1"/>
  <c r="H92" i="4"/>
  <c r="K92" i="4"/>
  <c r="P92" i="4"/>
  <c r="N92" i="4" s="1"/>
  <c r="H93" i="4"/>
  <c r="K93" i="4"/>
  <c r="P93" i="4"/>
  <c r="N93" i="4" s="1"/>
  <c r="H94" i="4"/>
  <c r="K94" i="4"/>
  <c r="P94" i="4"/>
  <c r="N94" i="4" s="1"/>
  <c r="H95" i="4"/>
  <c r="K95" i="4"/>
  <c r="P95" i="4"/>
  <c r="N95" i="4" s="1"/>
  <c r="H96" i="4"/>
  <c r="K96" i="4"/>
  <c r="P96" i="4"/>
  <c r="N96" i="4" s="1"/>
  <c r="H88" i="4"/>
  <c r="K88" i="4"/>
  <c r="P88" i="4"/>
  <c r="N88" i="4" s="1"/>
  <c r="H87" i="4"/>
  <c r="K87" i="4"/>
  <c r="P87" i="4"/>
  <c r="N87" i="4" s="1"/>
  <c r="K97" i="4" l="1"/>
  <c r="K100" i="4"/>
  <c r="K24" i="22"/>
  <c r="I24" i="22" s="1"/>
  <c r="K83" i="4"/>
  <c r="K86" i="4"/>
  <c r="Q142" i="4"/>
  <c r="H122" i="4"/>
  <c r="K28" i="22"/>
  <c r="I28" i="22" s="1"/>
  <c r="N124" i="4"/>
  <c r="N122" i="4" s="1"/>
  <c r="P122" i="4"/>
  <c r="R112" i="4"/>
  <c r="Q112" i="4"/>
  <c r="R111" i="4"/>
  <c r="Q102" i="4"/>
  <c r="R101" i="4"/>
  <c r="Q101" i="4"/>
  <c r="Q91" i="4"/>
  <c r="R91" i="4"/>
  <c r="N142" i="4"/>
  <c r="Q114" i="4"/>
  <c r="K119" i="4"/>
  <c r="K27" i="22"/>
  <c r="I27" i="22" s="1"/>
  <c r="Q87" i="4"/>
  <c r="R87" i="4"/>
  <c r="R85" i="4"/>
  <c r="R93" i="4"/>
  <c r="R94" i="4"/>
  <c r="Q93" i="4"/>
  <c r="R110" i="4"/>
  <c r="R106" i="4"/>
  <c r="R109" i="4"/>
  <c r="Q99" i="4"/>
  <c r="Q113" i="4"/>
  <c r="Q109" i="4"/>
  <c r="Q105" i="4"/>
  <c r="Q94" i="4"/>
  <c r="Q98" i="4"/>
  <c r="R99" i="4"/>
  <c r="R114" i="4"/>
  <c r="R108" i="4"/>
  <c r="R104" i="4"/>
  <c r="R102" i="4"/>
  <c r="R98" i="4"/>
  <c r="R113" i="4"/>
  <c r="Q108" i="4"/>
  <c r="Q104" i="4"/>
  <c r="K25" i="22"/>
  <c r="I25" i="22" s="1"/>
  <c r="Q85" i="4"/>
  <c r="R139" i="4" l="1"/>
  <c r="R142" i="4"/>
  <c r="Q139" i="4"/>
  <c r="F72" i="4"/>
  <c r="G72" i="4"/>
  <c r="I72" i="4"/>
  <c r="J72" i="4"/>
  <c r="L72" i="4"/>
  <c r="O72" i="4"/>
  <c r="P72" i="4"/>
  <c r="E140" i="4"/>
  <c r="E144" i="4"/>
  <c r="E145" i="4"/>
  <c r="E146" i="4"/>
  <c r="E147" i="4"/>
  <c r="E141" i="4"/>
  <c r="E142" i="4"/>
  <c r="E143" i="4"/>
  <c r="E132" i="4"/>
  <c r="E133" i="4"/>
  <c r="E125" i="4"/>
  <c r="E126" i="4"/>
  <c r="E122" i="4" s="1"/>
  <c r="E127" i="4"/>
  <c r="E128" i="4"/>
  <c r="E129" i="4"/>
  <c r="E130" i="4"/>
  <c r="E131" i="4"/>
  <c r="E134" i="4"/>
  <c r="E135" i="4"/>
  <c r="E107" i="4"/>
  <c r="E108" i="4"/>
  <c r="E109" i="4"/>
  <c r="E110" i="4"/>
  <c r="E111" i="4"/>
  <c r="E114" i="4"/>
  <c r="E113" i="4"/>
  <c r="E112" i="4"/>
  <c r="E106" i="4"/>
  <c r="E105" i="4"/>
  <c r="E104" i="4"/>
  <c r="E103" i="4"/>
  <c r="E102" i="4"/>
  <c r="E101" i="4"/>
  <c r="P100" i="4"/>
  <c r="O100" i="4"/>
  <c r="N100" i="4"/>
  <c r="L100" i="4"/>
  <c r="J100" i="4"/>
  <c r="I100" i="4"/>
  <c r="H100" i="4"/>
  <c r="G100" i="4"/>
  <c r="F100" i="4"/>
  <c r="F97" i="4"/>
  <c r="G97" i="4"/>
  <c r="H97" i="4"/>
  <c r="I97" i="4"/>
  <c r="J97" i="4"/>
  <c r="L97" i="4"/>
  <c r="N97" i="4"/>
  <c r="O97" i="4"/>
  <c r="P97" i="4"/>
  <c r="E99" i="4"/>
  <c r="E98" i="4"/>
  <c r="F86" i="4"/>
  <c r="G86" i="4"/>
  <c r="H86" i="4"/>
  <c r="I86" i="4"/>
  <c r="J86" i="4"/>
  <c r="L86" i="4"/>
  <c r="N86" i="4"/>
  <c r="O86" i="4"/>
  <c r="P86" i="4"/>
  <c r="Q97" i="4" l="1"/>
  <c r="Q86" i="4"/>
  <c r="R86" i="4"/>
  <c r="R97" i="4"/>
  <c r="R100" i="4"/>
  <c r="Q100" i="4"/>
  <c r="E100" i="4"/>
  <c r="E97" i="4"/>
  <c r="E88" i="4"/>
  <c r="E89" i="4"/>
  <c r="E90" i="4"/>
  <c r="E91" i="4"/>
  <c r="E92" i="4"/>
  <c r="E93" i="4"/>
  <c r="E94" i="4"/>
  <c r="E95" i="4"/>
  <c r="E96" i="4"/>
  <c r="E87" i="4"/>
  <c r="N82" i="4"/>
  <c r="R82" i="4" s="1"/>
  <c r="K82" i="4"/>
  <c r="H82" i="4"/>
  <c r="E82" i="4"/>
  <c r="N81" i="4"/>
  <c r="K81" i="4"/>
  <c r="K21" i="22" s="1"/>
  <c r="I21" i="22" s="1"/>
  <c r="H81" i="4"/>
  <c r="E81" i="4"/>
  <c r="N80" i="4"/>
  <c r="K80" i="4"/>
  <c r="H80" i="4"/>
  <c r="E80" i="4"/>
  <c r="E70" i="4"/>
  <c r="E71" i="4"/>
  <c r="N27" i="4"/>
  <c r="K27" i="4"/>
  <c r="H27" i="4"/>
  <c r="E27" i="4"/>
  <c r="N26" i="4"/>
  <c r="K26" i="4"/>
  <c r="H26" i="4"/>
  <c r="E26" i="4"/>
  <c r="G8" i="4"/>
  <c r="K23" i="22" l="1"/>
  <c r="I23" i="22" s="1"/>
  <c r="Q82" i="4"/>
  <c r="E86" i="4"/>
  <c r="P71" i="4" l="1"/>
  <c r="N71" i="4" s="1"/>
  <c r="F83" i="4" l="1"/>
  <c r="G83" i="4"/>
  <c r="H83" i="4"/>
  <c r="I83" i="4"/>
  <c r="J83" i="4"/>
  <c r="L83" i="4"/>
  <c r="N83" i="4"/>
  <c r="O83" i="4"/>
  <c r="P83" i="4"/>
  <c r="N25" i="4"/>
  <c r="K25" i="4"/>
  <c r="K8" i="22" s="1"/>
  <c r="I8" i="22" s="1"/>
  <c r="H25" i="4"/>
  <c r="E25" i="4"/>
  <c r="R83" i="4" l="1"/>
  <c r="Q83" i="4"/>
  <c r="F117" i="4"/>
  <c r="F163" i="4" s="1"/>
  <c r="G117" i="4"/>
  <c r="G163" i="4" s="1"/>
  <c r="H117" i="4"/>
  <c r="I117" i="4"/>
  <c r="I163" i="4" s="1"/>
  <c r="J117" i="4"/>
  <c r="K117" i="4"/>
  <c r="L117" i="4"/>
  <c r="L163" i="4" s="1"/>
  <c r="M117" i="4"/>
  <c r="N117" i="4"/>
  <c r="O117" i="4"/>
  <c r="O163" i="4" s="1"/>
  <c r="P117" i="4"/>
  <c r="E118" i="4"/>
  <c r="E73" i="4"/>
  <c r="E74" i="4"/>
  <c r="H74" i="4"/>
  <c r="K74" i="4"/>
  <c r="N74" i="4"/>
  <c r="E75" i="4"/>
  <c r="H75" i="4"/>
  <c r="K75" i="4"/>
  <c r="N75" i="4"/>
  <c r="E76" i="4"/>
  <c r="H76" i="4"/>
  <c r="K76" i="4"/>
  <c r="N76" i="4"/>
  <c r="E77" i="4"/>
  <c r="H77" i="4"/>
  <c r="K77" i="4"/>
  <c r="N77" i="4"/>
  <c r="E78" i="4"/>
  <c r="H78" i="4"/>
  <c r="K78" i="4"/>
  <c r="N78" i="4"/>
  <c r="E79" i="4"/>
  <c r="H79" i="4"/>
  <c r="K79" i="4"/>
  <c r="N79" i="4"/>
  <c r="F69" i="4"/>
  <c r="G69" i="4"/>
  <c r="I69" i="4"/>
  <c r="J69" i="4"/>
  <c r="L69" i="4"/>
  <c r="M69" i="4"/>
  <c r="O69" i="4"/>
  <c r="F20" i="4"/>
  <c r="G20" i="4"/>
  <c r="I20" i="4"/>
  <c r="I19" i="4" s="1"/>
  <c r="J20" i="4"/>
  <c r="L20" i="4"/>
  <c r="M20" i="4"/>
  <c r="O20" i="4"/>
  <c r="O19" i="4" s="1"/>
  <c r="P20" i="4"/>
  <c r="N24" i="4"/>
  <c r="K24" i="4"/>
  <c r="H24" i="4"/>
  <c r="E24" i="4"/>
  <c r="E22" i="4"/>
  <c r="H22" i="4"/>
  <c r="K22" i="4"/>
  <c r="N22" i="4"/>
  <c r="K7" i="22" l="1"/>
  <c r="K57" i="22" s="1"/>
  <c r="Q24" i="4"/>
  <c r="R24" i="4"/>
  <c r="E72" i="4"/>
  <c r="L19" i="4"/>
  <c r="M19" i="4"/>
  <c r="P19" i="4"/>
  <c r="G19" i="4"/>
  <c r="J19" i="4"/>
  <c r="F19" i="4"/>
  <c r="I7" i="22" l="1"/>
  <c r="I57" i="22" s="1"/>
  <c r="N73" i="4"/>
  <c r="N72" i="4" s="1"/>
  <c r="K73" i="4"/>
  <c r="K72" i="4" s="1"/>
  <c r="H73" i="4"/>
  <c r="H72" i="4" s="1"/>
  <c r="K52" i="4"/>
  <c r="K53" i="4"/>
  <c r="K54" i="4"/>
  <c r="K55" i="4"/>
  <c r="K56" i="4"/>
  <c r="K57" i="4"/>
  <c r="K58" i="4"/>
  <c r="K59" i="4"/>
  <c r="Q59" i="4" s="1"/>
  <c r="K60" i="4"/>
  <c r="K61" i="4"/>
  <c r="K62" i="4"/>
  <c r="K63" i="4"/>
  <c r="K64" i="4"/>
  <c r="K65" i="4"/>
  <c r="K66" i="4"/>
  <c r="K67" i="4"/>
  <c r="K68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K51" i="4"/>
  <c r="H51" i="4"/>
  <c r="P52" i="4"/>
  <c r="N52" i="4" s="1"/>
  <c r="P53" i="4"/>
  <c r="N53" i="4" s="1"/>
  <c r="P54" i="4"/>
  <c r="N54" i="4" s="1"/>
  <c r="P55" i="4"/>
  <c r="N55" i="4" s="1"/>
  <c r="P56" i="4"/>
  <c r="N56" i="4" s="1"/>
  <c r="P57" i="4"/>
  <c r="N57" i="4" s="1"/>
  <c r="P58" i="4"/>
  <c r="N58" i="4" s="1"/>
  <c r="P59" i="4"/>
  <c r="N59" i="4" s="1"/>
  <c r="R59" i="4" s="1"/>
  <c r="P60" i="4"/>
  <c r="N60" i="4" s="1"/>
  <c r="P61" i="4"/>
  <c r="N61" i="4" s="1"/>
  <c r="P62" i="4"/>
  <c r="N62" i="4" s="1"/>
  <c r="P63" i="4"/>
  <c r="N63" i="4" s="1"/>
  <c r="P64" i="4"/>
  <c r="N64" i="4" s="1"/>
  <c r="P65" i="4"/>
  <c r="N65" i="4" s="1"/>
  <c r="P66" i="4"/>
  <c r="N66" i="4" s="1"/>
  <c r="P67" i="4"/>
  <c r="N67" i="4" s="1"/>
  <c r="P68" i="4"/>
  <c r="N68" i="4" s="1"/>
  <c r="P51" i="4"/>
  <c r="N51" i="4" s="1"/>
  <c r="I7" i="4"/>
  <c r="L7" i="4"/>
  <c r="O7" i="4"/>
  <c r="I9" i="4"/>
  <c r="J9" i="4"/>
  <c r="L9" i="4"/>
  <c r="M9" i="4"/>
  <c r="O9" i="4"/>
  <c r="I30" i="4"/>
  <c r="I29" i="4" s="1"/>
  <c r="J30" i="4"/>
  <c r="L30" i="4"/>
  <c r="M30" i="4"/>
  <c r="O30" i="4"/>
  <c r="O29" i="4" s="1"/>
  <c r="I50" i="4"/>
  <c r="J50" i="4"/>
  <c r="L50" i="4"/>
  <c r="M50" i="4"/>
  <c r="M29" i="4" s="1"/>
  <c r="M163" i="4" s="1"/>
  <c r="O50" i="4"/>
  <c r="J7" i="4"/>
  <c r="P70" i="4"/>
  <c r="N70" i="4" s="1"/>
  <c r="K71" i="4"/>
  <c r="K70" i="4"/>
  <c r="H71" i="4"/>
  <c r="H70" i="4"/>
  <c r="P32" i="4"/>
  <c r="N32" i="4" s="1"/>
  <c r="P33" i="4"/>
  <c r="N33" i="4" s="1"/>
  <c r="R33" i="4" s="1"/>
  <c r="P34" i="4"/>
  <c r="N34" i="4" s="1"/>
  <c r="P35" i="4"/>
  <c r="N35" i="4" s="1"/>
  <c r="P36" i="4"/>
  <c r="N36" i="4" s="1"/>
  <c r="P37" i="4"/>
  <c r="N37" i="4" s="1"/>
  <c r="P38" i="4"/>
  <c r="N38" i="4" s="1"/>
  <c r="P39" i="4"/>
  <c r="N39" i="4" s="1"/>
  <c r="P40" i="4"/>
  <c r="N40" i="4" s="1"/>
  <c r="P41" i="4"/>
  <c r="N41" i="4" s="1"/>
  <c r="R41" i="4" s="1"/>
  <c r="P42" i="4"/>
  <c r="N42" i="4" s="1"/>
  <c r="P43" i="4"/>
  <c r="N43" i="4" s="1"/>
  <c r="P44" i="4"/>
  <c r="N44" i="4" s="1"/>
  <c r="P45" i="4"/>
  <c r="N45" i="4" s="1"/>
  <c r="R45" i="4" s="1"/>
  <c r="P46" i="4"/>
  <c r="N46" i="4" s="1"/>
  <c r="P47" i="4"/>
  <c r="N47" i="4" s="1"/>
  <c r="P48" i="4"/>
  <c r="N48" i="4" s="1"/>
  <c r="P49" i="4"/>
  <c r="N49" i="4" s="1"/>
  <c r="R49" i="4" s="1"/>
  <c r="P31" i="4"/>
  <c r="N31" i="4" s="1"/>
  <c r="K32" i="4"/>
  <c r="K33" i="4"/>
  <c r="K34" i="4"/>
  <c r="Q34" i="4" s="1"/>
  <c r="K35" i="4"/>
  <c r="K36" i="4"/>
  <c r="K37" i="4"/>
  <c r="K38" i="4"/>
  <c r="Q38" i="4" s="1"/>
  <c r="K39" i="4"/>
  <c r="K40" i="4"/>
  <c r="K41" i="4"/>
  <c r="K42" i="4"/>
  <c r="Q42" i="4" s="1"/>
  <c r="K43" i="4"/>
  <c r="K44" i="4"/>
  <c r="K45" i="4"/>
  <c r="K46" i="4"/>
  <c r="Q46" i="4" s="1"/>
  <c r="K47" i="4"/>
  <c r="K48" i="4"/>
  <c r="K49" i="4"/>
  <c r="K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31" i="4"/>
  <c r="P11" i="4"/>
  <c r="N11" i="4" s="1"/>
  <c r="P12" i="4"/>
  <c r="N12" i="4" s="1"/>
  <c r="P13" i="4"/>
  <c r="N13" i="4" s="1"/>
  <c r="P14" i="4"/>
  <c r="N14" i="4" s="1"/>
  <c r="P15" i="4"/>
  <c r="N15" i="4" s="1"/>
  <c r="P16" i="4"/>
  <c r="N16" i="4" s="1"/>
  <c r="P17" i="4"/>
  <c r="N17" i="4" s="1"/>
  <c r="P18" i="4"/>
  <c r="N18" i="4" s="1"/>
  <c r="P10" i="4"/>
  <c r="N10" i="4" s="1"/>
  <c r="K11" i="4"/>
  <c r="K12" i="4"/>
  <c r="K13" i="4"/>
  <c r="K14" i="4"/>
  <c r="K15" i="4"/>
  <c r="K16" i="4"/>
  <c r="K17" i="4"/>
  <c r="K18" i="4"/>
  <c r="K10" i="4"/>
  <c r="H11" i="4"/>
  <c r="H12" i="4"/>
  <c r="H13" i="4"/>
  <c r="H14" i="4"/>
  <c r="H15" i="4"/>
  <c r="H16" i="4"/>
  <c r="H17" i="4"/>
  <c r="H18" i="4"/>
  <c r="H10" i="4"/>
  <c r="P8" i="4"/>
  <c r="N21" i="4"/>
  <c r="N20" i="4" s="1"/>
  <c r="N19" i="4" s="1"/>
  <c r="R19" i="4" s="1"/>
  <c r="K21" i="4"/>
  <c r="K20" i="4" s="1"/>
  <c r="K19" i="4" s="1"/>
  <c r="Q19" i="4" s="1"/>
  <c r="H21" i="4"/>
  <c r="H20" i="4" s="1"/>
  <c r="H19" i="4" s="1"/>
  <c r="F50" i="4"/>
  <c r="G50" i="4"/>
  <c r="E8" i="4"/>
  <c r="E117" i="4"/>
  <c r="E163" i="4" s="1"/>
  <c r="E124" i="4"/>
  <c r="E120" i="4"/>
  <c r="E84" i="4"/>
  <c r="E85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51" i="4"/>
  <c r="F30" i="4"/>
  <c r="G30" i="4"/>
  <c r="E32" i="4"/>
  <c r="E33" i="4"/>
  <c r="E34" i="4"/>
  <c r="E35" i="4"/>
  <c r="E36" i="4"/>
  <c r="E37" i="4"/>
  <c r="E38" i="4"/>
  <c r="E39" i="4"/>
  <c r="E41" i="4"/>
  <c r="E42" i="4"/>
  <c r="E44" i="4"/>
  <c r="E45" i="4"/>
  <c r="E46" i="4"/>
  <c r="E47" i="4"/>
  <c r="E48" i="4"/>
  <c r="E49" i="4"/>
  <c r="E31" i="4"/>
  <c r="E21" i="4"/>
  <c r="E20" i="4" s="1"/>
  <c r="E19" i="4" s="1"/>
  <c r="F9" i="4"/>
  <c r="E12" i="4"/>
  <c r="E13" i="4"/>
  <c r="E15" i="4"/>
  <c r="E17" i="4"/>
  <c r="E18" i="4"/>
  <c r="E10" i="4"/>
  <c r="J4" i="4"/>
  <c r="M4" i="4" s="1"/>
  <c r="P4" i="4" s="1"/>
  <c r="E43" i="4"/>
  <c r="E40" i="4"/>
  <c r="E14" i="4"/>
  <c r="G9" i="4"/>
  <c r="G7" i="4"/>
  <c r="E7" i="4" s="1"/>
  <c r="R60" i="4" l="1"/>
  <c r="R52" i="4"/>
  <c r="Q49" i="4"/>
  <c r="Q45" i="4"/>
  <c r="Q41" i="4"/>
  <c r="Q33" i="4"/>
  <c r="R48" i="4"/>
  <c r="R44" i="4"/>
  <c r="R40" i="4"/>
  <c r="Q72" i="4"/>
  <c r="Q48" i="4"/>
  <c r="Q40" i="4"/>
  <c r="R47" i="4"/>
  <c r="R43" i="4"/>
  <c r="R39" i="4"/>
  <c r="R72" i="4"/>
  <c r="Q47" i="4"/>
  <c r="Q43" i="4"/>
  <c r="Q39" i="4"/>
  <c r="R46" i="4"/>
  <c r="R42" i="4"/>
  <c r="R38" i="4"/>
  <c r="R34" i="4"/>
  <c r="Q60" i="4"/>
  <c r="K9" i="4"/>
  <c r="K30" i="4"/>
  <c r="Q44" i="4"/>
  <c r="K50" i="4"/>
  <c r="Q52" i="4"/>
  <c r="K69" i="4"/>
  <c r="R51" i="4"/>
  <c r="Q51" i="4"/>
  <c r="G29" i="4"/>
  <c r="R35" i="4"/>
  <c r="Q35" i="4"/>
  <c r="R56" i="4"/>
  <c r="R62" i="4"/>
  <c r="Q62" i="4"/>
  <c r="R53" i="4"/>
  <c r="Q53" i="4"/>
  <c r="F29" i="4"/>
  <c r="L29" i="4"/>
  <c r="Q56" i="4"/>
  <c r="J29" i="4"/>
  <c r="J163" i="4" s="1"/>
  <c r="Q32" i="4"/>
  <c r="O6" i="4"/>
  <c r="R37" i="4"/>
  <c r="Q37" i="4"/>
  <c r="R32" i="4"/>
  <c r="E83" i="4"/>
  <c r="Q10" i="4"/>
  <c r="Q68" i="4"/>
  <c r="L6" i="4"/>
  <c r="M7" i="4"/>
  <c r="M6" i="4" s="1"/>
  <c r="P69" i="4"/>
  <c r="R65" i="4"/>
  <c r="R57" i="4"/>
  <c r="E50" i="4"/>
  <c r="R64" i="4"/>
  <c r="E69" i="4"/>
  <c r="H30" i="4"/>
  <c r="R67" i="4"/>
  <c r="R63" i="4"/>
  <c r="R55" i="4"/>
  <c r="Q67" i="4"/>
  <c r="Q36" i="4"/>
  <c r="H69" i="4"/>
  <c r="R66" i="4"/>
  <c r="R58" i="4"/>
  <c r="R54" i="4"/>
  <c r="Q61" i="4"/>
  <c r="Q66" i="4"/>
  <c r="Q58" i="4"/>
  <c r="Q54" i="4"/>
  <c r="R61" i="4"/>
  <c r="Q65" i="4"/>
  <c r="Q57" i="4"/>
  <c r="R16" i="4"/>
  <c r="R12" i="4"/>
  <c r="R68" i="4"/>
  <c r="Q64" i="4"/>
  <c r="R36" i="4"/>
  <c r="Q63" i="4"/>
  <c r="Q55" i="4"/>
  <c r="Q11" i="4"/>
  <c r="R15" i="4"/>
  <c r="Q16" i="4"/>
  <c r="Q12" i="4"/>
  <c r="R17" i="4"/>
  <c r="R13" i="4"/>
  <c r="Q15" i="4"/>
  <c r="Q18" i="4"/>
  <c r="Q14" i="4"/>
  <c r="R11" i="4"/>
  <c r="H9" i="4"/>
  <c r="Q17" i="4"/>
  <c r="Q13" i="4"/>
  <c r="R18" i="4"/>
  <c r="R14" i="4"/>
  <c r="F6" i="4"/>
  <c r="N9" i="4"/>
  <c r="R10" i="4"/>
  <c r="I6" i="4"/>
  <c r="E30" i="4"/>
  <c r="P7" i="4"/>
  <c r="N8" i="4"/>
  <c r="N7" i="4" s="1"/>
  <c r="J6" i="4"/>
  <c r="H8" i="4"/>
  <c r="P9" i="4"/>
  <c r="E11" i="4"/>
  <c r="E9" i="4" s="1"/>
  <c r="E6" i="4" s="1"/>
  <c r="G6" i="4"/>
  <c r="P30" i="4"/>
  <c r="P50" i="4"/>
  <c r="N30" i="4"/>
  <c r="N50" i="4"/>
  <c r="H50" i="4"/>
  <c r="K8" i="4"/>
  <c r="K7" i="4" s="1"/>
  <c r="Q69" i="4" l="1"/>
  <c r="E29" i="4"/>
  <c r="P29" i="4"/>
  <c r="P163" i="4" s="1"/>
  <c r="K163" i="4"/>
  <c r="Q163" i="4" s="1"/>
  <c r="H29" i="4"/>
  <c r="H163" i="4" s="1"/>
  <c r="N69" i="4"/>
  <c r="R69" i="4" s="1"/>
  <c r="Q8" i="4"/>
  <c r="Q30" i="4"/>
  <c r="R50" i="4"/>
  <c r="Q9" i="4"/>
  <c r="R9" i="4"/>
  <c r="N6" i="4"/>
  <c r="K6" i="4"/>
  <c r="Q50" i="4"/>
  <c r="R30" i="4"/>
  <c r="R8" i="4"/>
  <c r="H7" i="4"/>
  <c r="N29" i="4" l="1"/>
  <c r="N163" i="4" s="1"/>
  <c r="H6" i="4"/>
  <c r="Q6" i="4" s="1"/>
  <c r="R7" i="4"/>
  <c r="Q7" i="4"/>
  <c r="R6" i="4" l="1"/>
  <c r="D6" i="22" l="1"/>
  <c r="E6" i="22" s="1"/>
  <c r="F6" i="22" s="1"/>
  <c r="G6" i="22" s="1"/>
  <c r="H6" i="22" s="1"/>
  <c r="I6" i="22" s="1"/>
  <c r="R29" i="4" l="1"/>
  <c r="Q29" i="4"/>
</calcChain>
</file>

<file path=xl/sharedStrings.xml><?xml version="1.0" encoding="utf-8"?>
<sst xmlns="http://schemas.openxmlformats.org/spreadsheetml/2006/main" count="881" uniqueCount="395">
  <si>
    <t>Всего</t>
  </si>
  <si>
    <t>МКУ ЗР "Северное"</t>
  </si>
  <si>
    <t>ГРБС</t>
  </si>
  <si>
    <t>Кассовое исполнение</t>
  </si>
  <si>
    <t>Фактическое исполнение</t>
  </si>
  <si>
    <t>окружной бюджет</t>
  </si>
  <si>
    <t xml:space="preserve">Наименование мероприятия </t>
  </si>
  <si>
    <t xml:space="preserve">Исполнитель </t>
  </si>
  <si>
    <t>№ пп</t>
  </si>
  <si>
    <t>Администрация поселения НАО</t>
  </si>
  <si>
    <t>Администрация Заполярного района</t>
  </si>
  <si>
    <t>Подраздел 1. Предоставление субсидий на возмещение недополученных доходов, возникающих при оказании населению услуг общественных бань</t>
  </si>
  <si>
    <t>Юр.лица и ИП, определяемые в соответствии с законодательством РФ</t>
  </si>
  <si>
    <t>МО "ГП "Рабочий поселок Искателей"</t>
  </si>
  <si>
    <t>Подраздел 1. Благоустройство территорий поселений</t>
  </si>
  <si>
    <t>МО "Городское поселение "Рабочий поселок Искателей"</t>
  </si>
  <si>
    <t>Подраздел 2. Уличное освещение</t>
  </si>
  <si>
    <t>№ п/п</t>
  </si>
  <si>
    <t>Наименование мероприятия (объекты)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</si>
  <si>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</si>
  <si>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</si>
  <si>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</si>
  <si>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</si>
  <si>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</si>
  <si>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</si>
  <si>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>С начала работ</t>
  </si>
  <si>
    <t>в том числе аванс с начала работ</t>
  </si>
  <si>
    <t>С начала года</t>
  </si>
  <si>
    <t>ВСЕГО:</t>
  </si>
  <si>
    <t>% кассового исполнения средств районного бюджета в отчетном периоде по отношению к графе 8</t>
  </si>
  <si>
    <t>% фактического исполнения средств районного бюджета в отчетном периоде по отношению к графе 8</t>
  </si>
  <si>
    <t>1</t>
  </si>
  <si>
    <t>2</t>
  </si>
  <si>
    <t>3</t>
  </si>
  <si>
    <t>4</t>
  </si>
  <si>
    <t>Подраздел 3. Строительство (приобретение), капитальный и текущий ремонт общественных бань</t>
  </si>
  <si>
    <t>5</t>
  </si>
  <si>
    <t>Подраздел 2. Предоставление  муниципальным  образованиям иных межбюджетных трансфертов на возмещение недополученных доходов или финансового возмещения затрат, возникающих при оказании жителям поселения услуг общественных бань</t>
  </si>
  <si>
    <t>2.1</t>
  </si>
  <si>
    <t>2.2</t>
  </si>
  <si>
    <t>2.3</t>
  </si>
  <si>
    <t>2.4</t>
  </si>
  <si>
    <t>2.5</t>
  </si>
  <si>
    <t>3.1</t>
  </si>
  <si>
    <t>2.1.1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</si>
  <si>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</si>
  <si>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</si>
  <si>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</si>
  <si>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</si>
  <si>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</si>
  <si>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</si>
  <si>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</si>
  <si>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</si>
  <si>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</si>
  <si>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2.3.1</t>
  </si>
  <si>
    <t>4.1</t>
  </si>
  <si>
    <t>5.1</t>
  </si>
  <si>
    <t>1.1</t>
  </si>
  <si>
    <t>1.3</t>
  </si>
  <si>
    <t>Отчет об использовании денежных средств в рамках исполнения мероприятий муниципальной программы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</si>
  <si>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 xml:space="preserve">Раздел 1. Создание условий для оказания бытовых (банных) услуг населению </t>
  </si>
  <si>
    <t>1.1.1.</t>
  </si>
  <si>
    <t>1.2.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</si>
  <si>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</si>
  <si>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</si>
  <si>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</si>
  <si>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</si>
  <si>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</si>
  <si>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</si>
  <si>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</si>
  <si>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</si>
  <si>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</si>
  <si>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1.3.1</t>
  </si>
  <si>
    <t>Ремонт общественных бань, находящихся в муниципальной собственности МО "Муниципальный район "Заполярный район"</t>
  </si>
  <si>
    <t>Раздел 2. Благоустройство и уличное освещение территорий поселений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</si>
  <si>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</si>
  <si>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</si>
  <si>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</si>
  <si>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</si>
  <si>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</si>
  <si>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</si>
  <si>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</si>
  <si>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</si>
  <si>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</si>
  <si>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</si>
  <si>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</si>
  <si>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</si>
  <si>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</si>
  <si>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</si>
  <si>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</si>
  <si>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</si>
  <si>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</si>
  <si>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</si>
  <si>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</si>
  <si>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</si>
  <si>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</si>
  <si>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</si>
  <si>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</si>
  <si>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</si>
  <si>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</si>
  <si>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</si>
  <si>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</si>
  <si>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Подраздел 3. Приобретение, замена и установка светильников уличного освещения в поселениях</t>
  </si>
  <si>
    <t>2.3.2</t>
  </si>
  <si>
    <t>Подраздел 4. Обустройство проездов в поселениях Заполярного района</t>
  </si>
  <si>
    <t>2.4.1</t>
  </si>
  <si>
    <t>Подраздел 5. Благоустройство дворовых территорий</t>
  </si>
  <si>
    <t>2.5.1</t>
  </si>
  <si>
    <t>2.5.2</t>
  </si>
  <si>
    <t>районный бюджет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</si>
  <si>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</si>
  <si>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</si>
  <si>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"Малоземельский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</si>
  <si>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</si>
  <si>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</si>
  <si>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</si>
  <si>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</si>
  <si>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"Хоседа-Хардский сельсовет" ЗР НАО</t>
  </si>
  <si>
    <t xml:space="preserve">Ремонт общественной бани в с. Ома </t>
  </si>
  <si>
    <t>Ремонт общественной бани в п. Варнек</t>
  </si>
  <si>
    <t>Строительство (приобретение), капитальный и текущий ремонт общественных бань</t>
  </si>
  <si>
    <t>1.3.1.2</t>
  </si>
  <si>
    <t>1.3.1.3</t>
  </si>
  <si>
    <t>Сельское поселение "Андегский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</si>
  <si>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</si>
  <si>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</si>
  <si>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</si>
  <si>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</si>
  <si>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</si>
  <si>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"Хорей-Верский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</si>
  <si>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</si>
  <si>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</si>
  <si>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"Поселок Амдерма" ЗР НАО</t>
  </si>
  <si>
    <t>Сельское поселение "Пустозерский сельсовет" зр НАО</t>
  </si>
  <si>
    <t>2.4.2</t>
  </si>
  <si>
    <t>2.4.3</t>
  </si>
  <si>
    <t>2.4.4</t>
  </si>
  <si>
    <t>2.4.5</t>
  </si>
  <si>
    <t>2.4.6</t>
  </si>
  <si>
    <t>2.4.7</t>
  </si>
  <si>
    <t>Устройство покрытия участка проезда в районе ул. Лесная в д. Андег Сельского поселения "Андегский сельсовет" ЗР НАО</t>
  </si>
  <si>
    <t>Устройство покрытия участка проезда в районе от дома № 14 по ул. Набережная до перехода через р. Шарок д. Андег Сельского поселения "Андегский сельсовет" ЗР НАО</t>
  </si>
  <si>
    <t>2.6</t>
  </si>
  <si>
    <t>2.6.1</t>
  </si>
  <si>
    <t xml:space="preserve">Раздел 4. Создание, капитальный и текущий ремонт сооружений социальной инфраструктуры, разработка проектной документации </t>
  </si>
  <si>
    <t>Разработка проектной документации на демонтаж мостового сооружения ТММ-60 и устройство нового моста в п.Красное Сельского поселения "Приморско-Куйский сельсовет" ЗР НАО</t>
  </si>
  <si>
    <t xml:space="preserve">Раздел 5. Проведение работ по сохранению объектов культурного наследия, разработка проектной документации </t>
  </si>
  <si>
    <t>Раздел 6. Иные мероприятия</t>
  </si>
  <si>
    <t>1.3.1.1</t>
  </si>
  <si>
    <t>Сельское поселение "Тельвисочный сельсовет"ЗР  НАО</t>
  </si>
  <si>
    <t>Устройство проезда от Троицкой часовни до БВПУ в д. Андег Сельского поселения «Андегский сельсовет» ЗР НАО</t>
  </si>
  <si>
    <t>Поставка и установка детской площадки в поселке Амдерма Сельского поселения «Поселок Амдерма» ЗР НАО</t>
  </si>
  <si>
    <t>Разработка научно-проектной документации по сохранению объекта культурного наследия народов Российской Федерации регионального значения «Дом Таратина» с положительным заключением историко-культурной экспертизы</t>
  </si>
  <si>
    <t>5.2</t>
  </si>
  <si>
    <t>-</t>
  </si>
  <si>
    <t>Цена по контракту, руб.</t>
  </si>
  <si>
    <t>План на 2024 год</t>
  </si>
  <si>
    <t>1.3.1.4</t>
  </si>
  <si>
    <t>Поставка комплекта электрической печи (каменки) для женского отделения общественной бани в с. Тельвиска» Сельского поселения «Тельвисочный сельсовет» ЗР НАО</t>
  </si>
  <si>
    <t>Капитальный ремонт общественной бани в п. Нельмин-Нос Сельского поселения «Малоземельский сельсовет» ЗР НАО</t>
  </si>
  <si>
    <t>Текущий ремонт общественной бани в п. Выучейский Сельского поселения «Тиманский сельсовет» ЗР НАО</t>
  </si>
  <si>
    <t>Ремонт котельной и подсобных помещений общественной бани в п. Индига Сельского поселения «Тиманский сельсовет» ЗР НАО</t>
  </si>
  <si>
    <t>2.4.8</t>
  </si>
  <si>
    <t>2.4.9</t>
  </si>
  <si>
    <t>2.4.10</t>
  </si>
  <si>
    <t>Обустройство участка проезда от дома 32 до дома 27 в с. Великовисочное Сельского поселения "Великовисочный сельсовет" ЗР НАО</t>
  </si>
  <si>
    <t>Подсыпка участка проезда «п. Каратайка – Лапта-Шор» п. Каратайка Сельского поселения «Юшарский сельсовет» ЗР НАО</t>
  </si>
  <si>
    <t>Подсыпка участка проезда между ул. Школьная и ул. Оленная в с. Ома Сельского поселения «Омский сельсовет» ЗР НАО</t>
  </si>
  <si>
    <t>Подсыпка участка проезда по ул. Лесная в с. Ома Сельского поселения «Омский сельсовет» ЗР НАО</t>
  </si>
  <si>
    <t>Устройство проезда к водоочистной установке в с Несь Сельского поселения «Канинский сельсовет» ЗР НАО</t>
  </si>
  <si>
    <t>Подсыпка участка проезда по ул. Центральная (от дома № 2 до дома № 29) в с. Коткино Сельского поселения «Коткинский сельсовет» ЗР НАО</t>
  </si>
  <si>
    <t>Приобретение элементов детской игровой площадки в д. Макарово Сельского поселения «Тельвисочный сельсовет» ЗР НАО</t>
  </si>
  <si>
    <t>Подраздел 7. Содержание и ремонт проездов в населенных пунктах Заполярного района</t>
  </si>
  <si>
    <t>2.6.2</t>
  </si>
  <si>
    <t>2.6.3</t>
  </si>
  <si>
    <t>2.6.4</t>
  </si>
  <si>
    <t>2.6.5</t>
  </si>
  <si>
    <t>2.6.6</t>
  </si>
  <si>
    <t>2.6.7</t>
  </si>
  <si>
    <t>2.6.8</t>
  </si>
  <si>
    <t>2.6.9</t>
  </si>
  <si>
    <t>2.6.10</t>
  </si>
  <si>
    <t>Сельское поселение "Андегский сельсовет" Заполярного района Ненецкого автономного округа</t>
  </si>
  <si>
    <t>Сельское поселение "Великовисочный сельсовет" Заполярного района Ненецкого автономного округа</t>
  </si>
  <si>
    <t>Сельское поселение "Канинский сельсовет" Заполярного района Ненецкого автономного округа</t>
  </si>
  <si>
    <t>Сельское поселение "Колгуевский сельсовет" Заполярного района Ненецкого автономного округа</t>
  </si>
  <si>
    <t>Сельское поселение "Коткинский сельсовет" Заполярного района Ненецкого автономного округа</t>
  </si>
  <si>
    <t>Сельское поселение "Омский сельсовет" Заполярного района Ненецкого автономного округа</t>
  </si>
  <si>
    <t>Сельское поселение "Приморско-Куйский сельсовет" Заполярного района Ненецкого автономного округа</t>
  </si>
  <si>
    <t>Сельское поселение "Тельвисочный сельсовет" Заполярного района Ненецкого автономного округа</t>
  </si>
  <si>
    <t>Сельское поселение "Хоседа-Хардский сельсовет" Заполярного района Ненецкого автономного округа</t>
  </si>
  <si>
    <t>Сельское поселение "Юшарский сельсовет" Заполярного района Ненецкого автономного округа</t>
  </si>
  <si>
    <t>2.7.</t>
  </si>
  <si>
    <t>2.7.1</t>
  </si>
  <si>
    <t>2.7.2</t>
  </si>
  <si>
    <t>Подраздел 8. Вывоз и очистка отходов производства и потребления</t>
  </si>
  <si>
    <t>Сельское поселение «Приморско-Куйский сельсовет ЗР НАО</t>
  </si>
  <si>
    <t>Сельское поселение «Тиманский сельсовет» ЗР НАО</t>
  </si>
  <si>
    <t>2.8</t>
  </si>
  <si>
    <t>2.8.1</t>
  </si>
  <si>
    <t>Подраздел 9.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</si>
  <si>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2.6.11</t>
  </si>
  <si>
    <t>2.6.12</t>
  </si>
  <si>
    <t>2.6.13</t>
  </si>
  <si>
    <t>2.6.14</t>
  </si>
  <si>
    <t>Устройство деревянного тротуара в д. Тошвиска (от дома № 6 до дома № 33) Сельского поселения «Великовисочный сельсовет» ЗР НАО</t>
  </si>
  <si>
    <t>Устройство деревянного тротуара в п. Бугрино (от дома № 1А по ул. Антоновка до дома № 31 по ул. Набережная) Сельского поселения «Колгуевский сельсовет» ЗР НАО</t>
  </si>
  <si>
    <t>Замена деревянных мостовых в д. Устье Сельского поселения «Тельвисочный сельсовет» ЗР НАО</t>
  </si>
  <si>
    <t>Замена деревянных тротуаров от дома № 126 по ул. Рыбацкая до дома № 131 по ул. Рыбацкая (здание аэропорта) в п. Индига Сельского поселения «Тиманский сельсовет» ЗР НАО</t>
  </si>
  <si>
    <t>Устройство дренажного канала от озера Щучье до реки Край-Яма в с. Великовисочное Сельского поселения «Великовисочный сельсовет» ЗР НАО</t>
  </si>
  <si>
    <t>Устройство деревянных тротуаров в квартале Молодежный от дома № 18 до дома № 20 в п. Нельмин-Нос Сельского поселения «Малоземельский сельсовет» ЗР НАО</t>
  </si>
  <si>
    <t>Устройство деревянных тротуаров от дома № 10 до дома № 18 по ул. Тундровая в п. Нельмин-Нос Сельского поселения «Малоземельский сельсовет» ЗР НАО</t>
  </si>
  <si>
    <t>Устройство деревянных тротуаров в квартале Школьный от дома № 6А до здания котельной в п. Нельмин-Нос Сельского поселения «Малоземельский сельсовет» ЗР НАО</t>
  </si>
  <si>
    <t>Софинансирование проекта «Освещение и ограждение пешеходной зоны ул. Победы в п. Харута»</t>
  </si>
  <si>
    <t>Обустройство бетонных тротуаров по пер. Новый и пер. Еловый в с. Коткино Сельского поселения «Коткинский сельсовет» ЗР НАО</t>
  </si>
  <si>
    <t>Ремонт пешеходного моста через р. Край-Яма в с. Великовисочное Сельского поселения «Великовисоный сельсовет» ЗР НАО</t>
  </si>
  <si>
    <t>Поставка бетонных плит для обустройства тротуара по ул. Победы в п. Харута Сельского поселения «Хоседа-Хардский сельсовет» ЗР НАО</t>
  </si>
  <si>
    <t>6</t>
  </si>
  <si>
    <t>6.1</t>
  </si>
  <si>
    <t>6.2</t>
  </si>
  <si>
    <t>6.3</t>
  </si>
  <si>
    <t>6.4</t>
  </si>
  <si>
    <t>6.5</t>
  </si>
  <si>
    <t>6.6</t>
  </si>
  <si>
    <t>6.7</t>
  </si>
  <si>
    <t>6.8</t>
  </si>
  <si>
    <t>Раздел 7. Инициативное бюджетирование</t>
  </si>
  <si>
    <t>Нераспределенный резерв на реализацию инициативных проектов</t>
  </si>
  <si>
    <t>Устройство покрытия участка проезда от дома № 1 до дома № 4 по ул. Молодежная в с. Несь железобетонными плитами в СП «Канинский сельсовет» ЗР НАО</t>
  </si>
  <si>
    <t>"Новый год к нам мчится» (комплексное новогоднее оформление площадки для отдыха в селе Шойна)</t>
  </si>
  <si>
    <t>Установка нового ограждения площади в с. Ома</t>
  </si>
  <si>
    <t>Городок детства (приобретение игрового комплекса детского городка в с. Оксино)</t>
  </si>
  <si>
    <t xml:space="preserve">«Лыжная трасса и тропа здоровья - два в одном» </t>
  </si>
  <si>
    <t xml:space="preserve">Изготовление, поставка и монтаж арт-объекта «Я люблю с. Тельвиска» </t>
  </si>
  <si>
    <t>Поставка уличных праздничных декораций для оформления улиц и площади в п. Красное к празднику День Победы 9 Мая и к Новому году</t>
  </si>
  <si>
    <t>Администрация сельского поселения "Канинский сельсовет" ЗР НАО</t>
  </si>
  <si>
    <t>Администрация сельского поселения "Шоинский сельсовет" ЗР НАО</t>
  </si>
  <si>
    <t>Администрация сельского поселения "Омский сельсовет" ЗР НАО</t>
  </si>
  <si>
    <t>Администрация сельского поселения "Пустозерский сельсовет" ЗР НАО</t>
  </si>
  <si>
    <t>Администрация сельского поселения "Коткинский сельсовет" ЗР НАО</t>
  </si>
  <si>
    <t>Администрация сельского поселения "Тельвисочный сельсовет" ЗР НАО</t>
  </si>
  <si>
    <t>Администрация сельского поселения "Приморско-Куйский сельсовет" ЗР НАО</t>
  </si>
  <si>
    <t>Договор поставки № 02/01/12 от 12.01.2024</t>
  </si>
  <si>
    <t>ООО "Пожрезерв"</t>
  </si>
  <si>
    <t>№ 2 от 27.03.2024</t>
  </si>
  <si>
    <t>ООО "СЗРК"</t>
  </si>
  <si>
    <t>Договор поставки № 01/01/12 от 12.01.2024</t>
  </si>
  <si>
    <t>№ 0184300000423000135 от 14.08.2023</t>
  </si>
  <si>
    <t>ООО "ПАРКОВАЯ РЕСТАВРАЦИЯ-ЭКСПЕДИЦИЯ"</t>
  </si>
  <si>
    <t>№ 4-УДТ/2024</t>
  </si>
  <si>
    <t>ИП Рогозин В.Н.</t>
  </si>
  <si>
    <t>Устройство деревянных тротуаров в квартале Молодежный от дома № 18 до дома № 20 в п. Нельмин-Нос Сельского поселения «Малоземельский сельсовет» ЗР НАО»</t>
  </si>
  <si>
    <t>№ 5 от 15.04.2024</t>
  </si>
  <si>
    <t>ИП Абдукадиров А.</t>
  </si>
  <si>
    <t>№ 6 от 16.04.2024</t>
  </si>
  <si>
    <t>№ 4 от 15.04.2024</t>
  </si>
  <si>
    <t>ИП АВДУШЕВ ВАСИЛИЙ ЯКОВЛЕВИЧ</t>
  </si>
  <si>
    <t>ООО "КОМПАНИЯ "ЭЛИНА"</t>
  </si>
  <si>
    <t>1.3.1.5</t>
  </si>
  <si>
    <t>Текущий ремонт общественной бани п. Харута Сельского поселения "Хоседа-Хардский сельсовет" ЗР НАО</t>
  </si>
  <si>
    <t>Проведение работ по сохранению объекта культурного наследия (памятника истории и культуры) народов Российской Федерации регионального значения "Дом Таратина", 1870-е гг., расположенного по адресу: Ненецкий автономный округ, д. Таратинское</t>
  </si>
  <si>
    <t>Укрепление конструкции перехода через ручей Корабельный в д. Чижа Сельского поселения «Канинский сельсовет» ЗР НАО</t>
  </si>
  <si>
    <t>Устройство деревянных тротуаров в с. Несь Сельского поселения «Канинский сельсовет» ЗР НАО по ул. Профсоюзная от дома № 4 до дома № 20</t>
  </si>
  <si>
    <t>Устройство деревянного тротуара в п. Варнек Сельского поселения «Юшарский сельсовет» ЗР НАО</t>
  </si>
  <si>
    <t>Устройство дренажной системы по ул. Советская, Колхозная, Профсоюзная, Набережная в селе Несь Сельского поселения «Канинский сельсовет» ЗР НАО</t>
  </si>
  <si>
    <t>Устройство деревянных тротуаров в д. Белушье</t>
  </si>
  <si>
    <t>Арт объект «Коткино»</t>
  </si>
  <si>
    <t>Герои любимых мультфильмов» (установка фигур персонажей мультфильмов на детской площадке в селе Шойна)</t>
  </si>
  <si>
    <t>Обустройство спортивной площадки: приобретение уличных тренажеров, скамеек и урны в п. Нельмин-Нос</t>
  </si>
  <si>
    <t>Приобретение и доставка фотозоны «Ненец на оленьей упряжке» в п. Красное Сельского поселения «Приморско-Куйский сельсовет» ЗР НАО</t>
  </si>
  <si>
    <t>Изготовление и монтаж стелы «Искателей»</t>
  </si>
  <si>
    <t>Администрация сельского поселения "Пешский сельсовет" ЗР НАО</t>
  </si>
  <si>
    <t>Администрация сельского поселения "Малоземельский сельсовет" ЗР НАО</t>
  </si>
  <si>
    <t>Администрация городского поселения "Рабочий поселок Искателей" ЗР НАО</t>
  </si>
  <si>
    <t>6.9</t>
  </si>
  <si>
    <t>6.10</t>
  </si>
  <si>
    <t>6.11</t>
  </si>
  <si>
    <t>6.12</t>
  </si>
  <si>
    <t>6.13</t>
  </si>
  <si>
    <t>6.14</t>
  </si>
  <si>
    <t>6.15</t>
  </si>
  <si>
    <t>Вывоз песка от придомовых территорий в с. Шойна Сельского поселения «Шоинский сельсовет» ЗР НАО</t>
  </si>
  <si>
    <t>№ 0184300000224000003 от 17.05.2024</t>
  </si>
  <si>
    <t>ИИ МИШУКОВ А.В.</t>
  </si>
  <si>
    <t>ИП АБДУКОДИРОВ АБДУЛАТИФ</t>
  </si>
  <si>
    <t>№ 0184300000424000043 от 04.04.2024</t>
  </si>
  <si>
    <t>ООО "ВИРА"</t>
  </si>
  <si>
    <t>ИП Завиша В.А.</t>
  </si>
  <si>
    <t>№ 0184300000424000108-1 от 17.06.2024</t>
  </si>
  <si>
    <t>АВДУШЕВ ВАСИЛИЙ ЯКОВЛЕВИЧ</t>
  </si>
  <si>
    <t>по состоянию на 01 октября 2024 года (с начала года нарастающим итогом)</t>
  </si>
  <si>
    <t>План на 01.10.2024</t>
  </si>
  <si>
    <t>Раздел 3. Создание и содержание мемориальных сооружений и объектов, увековечивающих память погибших при защите Отечества</t>
  </si>
  <si>
    <t>Изготовление информационных стендов к обелиску «Павшим воинам-землякам 1941-1945» в п. Нельмин-Нос Сельского поселения «Малоземельский сельсовет» ЗР НАО</t>
  </si>
  <si>
    <t>Устройство уличной сцены в д. Устье Сельского поселения «Тельвисочный сельсовет» ЗР НАО</t>
  </si>
  <si>
    <t>Устройство деревянного тротуара по ул. Колхозная от дома № 15 до дома № 31 в с. Несь Сельского поселения «Канинский сельсовет» ЗР НАО</t>
  </si>
  <si>
    <t>Устройство деревянных тротуаров на переулках от дома № 7 по ул. Колхозная до дома № 8 по ул. Советская и от до дома № 15 по ул. Колхозная до дома № 11 по ул. Советская в с. Несь Сельского поселения «Канинский сельсовет» ЗР НАО</t>
  </si>
  <si>
    <t>Устройство деревянного тротуара от дома № 9 по ул. Ягодная до дома № 3 по ул. Речная в с. Несь Сельского поселения «Канинский сельсовет» ЗР НАО</t>
  </si>
  <si>
    <t>Устройство деревянного тротуара от дома № 12 до дома № 2 по ул. Канинская в с. Несь Сельского поселения «Канинский сельсовет» ЗР НАО</t>
  </si>
  <si>
    <t>Устройство бетонного тротуара по ул. Колхозной от дома № 10А до дома № 17 в с. Коткино Сельского поселения «Коткинский сельсовет» ЗР НАО</t>
  </si>
  <si>
    <t>Устройство бетонного тротуара по ул. Центральной от дома № 13 до дома № 33 в с. Коткино Сельского поселения «Коткинский сельсовет» ЗР НАО</t>
  </si>
  <si>
    <t>Устройство бетонного тротуара по ул. Центральной в районе дома № 61 в с. Коткино Сельского поселения «Коткинский сельсовет» ЗР НАО</t>
  </si>
  <si>
    <t>7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</si>
  <si>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</si>
  <si>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</si>
  <si>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</si>
  <si>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</si>
  <si>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</si>
  <si>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</si>
  <si>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</si>
  <si>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</si>
  <si>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</si>
  <si>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</si>
  <si>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</si>
  <si>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</si>
  <si>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</si>
  <si>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</si>
  <si>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</si>
  <si>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</si>
  <si>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</si>
  <si>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</si>
  <si>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</si>
  <si>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</si>
  <si>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</si>
  <si>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</si>
  <si>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</si>
  <si>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Предоставление субсидий на возмещение недополученных доходов, возникающих при оказании населению услуг общественных бань</t>
  </si>
  <si>
    <t>№ 0184300000424000150 от 09.08.2024</t>
  </si>
  <si>
    <t>ИП Пашкина А.В.</t>
  </si>
  <si>
    <t>Приобретение и доставка щебня для отсыпки проезда № 6 по ул. Победы в п. Харута Сельского поселения «Хоседа-Хардский сельсовет» ЗР НАО</t>
  </si>
  <si>
    <t>№ 0184300000424000138 от 22.07.2024</t>
  </si>
  <si>
    <t>№ 0184300000224000002 от 17.05.2024</t>
  </si>
  <si>
    <t>№ 0184300000424000040-1 от 25.03.2024</t>
  </si>
  <si>
    <t>№ 0184300000424000086-1 от 27.05.2024</t>
  </si>
  <si>
    <t>ИП МОЛЬКОВ ИВАН САВВАТЬЕВИЧ</t>
  </si>
  <si>
    <t>№ 0184300000423000149 от 29.08.2023</t>
  </si>
  <si>
    <t>№ 0184300000424000146 от 29.07.2024</t>
  </si>
  <si>
    <t>ИП Студеникин А.Н.</t>
  </si>
  <si>
    <t>№ 0184300000224000005 от 17.05.2024</t>
  </si>
  <si>
    <t>ИП Канев Сергей Егорович</t>
  </si>
  <si>
    <t xml:space="preserve">№ 1/06/2024 от 28.06.2024 </t>
  </si>
  <si>
    <t xml:space="preserve">№ 0184300000424000155-1 от 10.08.2024 </t>
  </si>
  <si>
    <t>ИП ИГУМНОВ С.Н.</t>
  </si>
  <si>
    <t>№ б/н от 02.09.2024</t>
  </si>
  <si>
    <t>гр. Вылко Борис Иванович</t>
  </si>
  <si>
    <t>02.09-13.09.2024</t>
  </si>
  <si>
    <t>74712,3 </t>
  </si>
  <si>
    <t>№ 0184300000424000028 от 18.03.2024</t>
  </si>
  <si>
    <t>№ 0184300000424000026 от 18.03.2024</t>
  </si>
  <si>
    <t>№ 24 от 28.06.2024</t>
  </si>
  <si>
    <t>ИП Баженов М.Н.</t>
  </si>
  <si>
    <t>№ 94 от 01.07.2024</t>
  </si>
  <si>
    <t>ООО «Мастеркидс»</t>
  </si>
  <si>
    <t>До полного исполнения контракта</t>
  </si>
  <si>
    <t>по состоянию на 01 октября 2024  года (с начала года нарастающим итогом)</t>
  </si>
  <si>
    <t>Подсыпка участка проезда между ул. Школьная и ул. Оленная в с. Ома</t>
  </si>
  <si>
    <t>ИП Коткин Николай Владимирович</t>
  </si>
  <si>
    <t>№ 0184300000424000161 от 13.08.2024</t>
  </si>
  <si>
    <t>№ 0184300000424000160 от 13.08.2024</t>
  </si>
  <si>
    <t>ИП Турдалиев А.А.</t>
  </si>
  <si>
    <t>ИП Игумнов С.Н.</t>
  </si>
  <si>
    <t>ИП Рочев П.Е.</t>
  </si>
  <si>
    <t>31.09.2024</t>
  </si>
  <si>
    <t>ИП Голосной А.Ю.</t>
  </si>
  <si>
    <t>Муниципальный контракт №102 (5) от 15.07.2025</t>
  </si>
  <si>
    <t>Муниципальный контракт №101 от 10.07.2024</t>
  </si>
  <si>
    <t>ИП Баженов Н.М.</t>
  </si>
  <si>
    <t>Договор на выполнение работ №36 от 15.08.2024</t>
  </si>
  <si>
    <t>ИП Куликова А.А.</t>
  </si>
  <si>
    <t>Договор на выполнение работ № 02 от 15.08.2024</t>
  </si>
  <si>
    <t xml:space="preserve">Договор возмездного оказания услуг №23 от 20.08.2024 </t>
  </si>
  <si>
    <t>Договор купли продажи № 22 от 20.08.2024</t>
  </si>
  <si>
    <t>Договор на поставку товаров № 35 от 16.08.2024</t>
  </si>
  <si>
    <t>Договор на поставку декоративных фигур № 901 от 29.07.2024</t>
  </si>
  <si>
    <t>Договор на поставку декоративных фигур № 900 от 29.07.2024</t>
  </si>
  <si>
    <t>Договор на поставку декоративных фигур № 902 от 29.07.2024</t>
  </si>
  <si>
    <t>Договор на поставку декоративных фигур № 903 от 29.07.2024</t>
  </si>
  <si>
    <t xml:space="preserve">от 26.07.2024 № 99/СТ-2024 </t>
  </si>
  <si>
    <t>МП ЗР "Севержилкомсервис"</t>
  </si>
  <si>
    <t>№ 2 от 16.05.2024</t>
  </si>
  <si>
    <t>ИП САЛАХУТДИНОВА ЮЛИЯ ПАВЛОВНА</t>
  </si>
  <si>
    <t>ООО «Торговый Дом Северная энергия»</t>
  </si>
  <si>
    <t>№ 10 ОУП 2024 от 08.07.2024</t>
  </si>
  <si>
    <t>ООО "АЛЬФА"</t>
  </si>
  <si>
    <t>№ 0184300000421000188 от 22.11.2021</t>
  </si>
  <si>
    <t>ООО « ГОСТМОСТ»</t>
  </si>
  <si>
    <t>Городок детства (приобретение игрового комплекса детского городка в с. Оксино)»</t>
  </si>
  <si>
    <t>№ 0184300000424000145 (ФЗ-44) от 29.07.2024</t>
  </si>
  <si>
    <t>№ 94 от 01.07.2024</t>
  </si>
  <si>
    <t>ООО "Мастеркидс"</t>
  </si>
  <si>
    <t>до полного исполнения</t>
  </si>
  <si>
    <t>ООО "НАО АУТДОР"</t>
  </si>
  <si>
    <t>№ 0184300000524000018 от 29.07.2024</t>
  </si>
  <si>
    <t>Приобретение, замена и установка светильников уличного освещения в поселениях: Сельское поселение 2Тельвисочный сельсовет" ЗР НАО</t>
  </si>
  <si>
    <t xml:space="preserve">№ 1-УЛО-2024 от 22.07.2024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</si>
</sst>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₽&quot;_-;\-* #,##0.00\ &quot;₽&quot;_-;_-* &quot;-&quot;??\ &quot;₽&quot;_-;_-@_-"/>
    <numFmt numFmtId="164" formatCode="_-* #,##0.00_р_._-;\-* #,##0.00_р_._-;_-* &quot;-&quot;??_р_._-;_-@_-"/>
    <numFmt numFmtId="165" formatCode="#,##0.0"/>
    <numFmt numFmtId="166" formatCode="0.0%"/>
    <numFmt numFmtId="167" formatCode="0.0"/>
    <numFmt numFmtId="168" formatCode="_-* #,##0.0\ _₽_-;\-* #,##0.0\ _₽_-;_-* &quot;-&quot;?\ _₽_-;_-@_-"/>
    <numFmt numFmtId="169" formatCode="_-* #,##0.00\ _₽_-;\-* #,##0.00\ _₽_-;_-* &quot;-&quot;??\ _₽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9">
    <xf numFmtId="0" fontId="0" fillId="0" borderId="0"/>
    <xf numFmtId="0" fontId="1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73">
    <xf numFmtId="0" fontId="0" fillId="0" borderId="0" xfId="0"/>
    <xf numFmtId="0" fontId="11" fillId="0" borderId="0" xfId="0" applyFont="1"/>
    <xf numFmtId="0" fontId="6" fillId="0" borderId="1" xfId="0" applyFont="1" applyFill="1" applyBorder="1"/>
    <xf numFmtId="0" fontId="12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5" fontId="16" fillId="0" borderId="1" xfId="0" applyNumberFormat="1" applyFont="1" applyFill="1" applyBorder="1" applyAlignment="1">
      <alignment wrapText="1"/>
    </xf>
    <xf numFmtId="0" fontId="11" fillId="0" borderId="0" xfId="0" applyFont="1" applyFill="1" applyBorder="1"/>
    <xf numFmtId="0" fontId="11" fillId="0" borderId="0" xfId="0" applyFont="1" applyFill="1" applyBorder="1" applyAlignment="1">
      <alignment wrapText="1"/>
    </xf>
    <xf numFmtId="165" fontId="11" fillId="0" borderId="0" xfId="0" applyNumberFormat="1" applyFont="1" applyFill="1" applyBorder="1"/>
    <xf numFmtId="0" fontId="14" fillId="0" borderId="0" xfId="0" applyFont="1" applyFill="1" applyBorder="1"/>
    <xf numFmtId="165" fontId="14" fillId="0" borderId="0" xfId="0" applyNumberFormat="1" applyFont="1" applyFill="1" applyBorder="1"/>
    <xf numFmtId="0" fontId="5" fillId="0" borderId="1" xfId="0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>
      <alignment horizontal="center" wrapText="1"/>
    </xf>
    <xf numFmtId="49" fontId="6" fillId="0" borderId="1" xfId="2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wrapText="1"/>
    </xf>
    <xf numFmtId="49" fontId="8" fillId="0" borderId="1" xfId="2" applyNumberFormat="1" applyFont="1" applyFill="1" applyBorder="1" applyAlignment="1">
      <alignment wrapText="1"/>
    </xf>
    <xf numFmtId="49" fontId="6" fillId="0" borderId="1" xfId="2" applyNumberFormat="1" applyFont="1" applyFill="1" applyBorder="1" applyAlignment="1">
      <alignment horizontal="center"/>
    </xf>
    <xf numFmtId="165" fontId="16" fillId="0" borderId="1" xfId="0" applyNumberFormat="1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16" fillId="0" borderId="7" xfId="0" applyFont="1" applyFill="1" applyBorder="1" applyAlignment="1">
      <alignment horizontal="justify" wrapText="1"/>
    </xf>
    <xf numFmtId="0" fontId="16" fillId="0" borderId="6" xfId="0" applyFont="1" applyFill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wrapText="1"/>
    </xf>
    <xf numFmtId="165" fontId="16" fillId="0" borderId="4" xfId="0" applyNumberFormat="1" applyFont="1" applyFill="1" applyBorder="1" applyAlignment="1">
      <alignment horizontal="left" wrapText="1"/>
    </xf>
    <xf numFmtId="0" fontId="6" fillId="0" borderId="4" xfId="2" applyFont="1" applyFill="1" applyBorder="1" applyAlignment="1">
      <alignment horizontal="left" wrapText="1"/>
    </xf>
    <xf numFmtId="165" fontId="16" fillId="0" borderId="8" xfId="0" applyNumberFormat="1" applyFont="1" applyFill="1" applyBorder="1" applyAlignment="1">
      <alignment horizontal="left" wrapText="1"/>
    </xf>
    <xf numFmtId="165" fontId="16" fillId="0" borderId="8" xfId="0" applyNumberFormat="1" applyFont="1" applyFill="1" applyBorder="1" applyAlignment="1">
      <alignment wrapText="1"/>
    </xf>
    <xf numFmtId="0" fontId="6" fillId="0" borderId="1" xfId="2" applyFont="1" applyFill="1" applyBorder="1" applyAlignment="1">
      <alignment wrapText="1"/>
    </xf>
    <xf numFmtId="0" fontId="6" fillId="0" borderId="5" xfId="2" applyFont="1" applyFill="1" applyBorder="1" applyAlignment="1">
      <alignment wrapText="1"/>
    </xf>
    <xf numFmtId="0" fontId="16" fillId="0" borderId="1" xfId="0" applyFont="1" applyBorder="1" applyAlignment="1">
      <alignment wrapText="1"/>
    </xf>
    <xf numFmtId="0" fontId="10" fillId="0" borderId="2" xfId="0" applyFont="1" applyFill="1" applyBorder="1" applyAlignment="1">
      <alignment horizontal="center" vertical="center" wrapText="1"/>
    </xf>
    <xf numFmtId="165" fontId="18" fillId="0" borderId="1" xfId="0" applyNumberFormat="1" applyFont="1" applyFill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17" fillId="0" borderId="1" xfId="0" applyFont="1" applyFill="1" applyBorder="1" applyAlignment="1">
      <alignment vertical="center" wrapText="1"/>
    </xf>
    <xf numFmtId="0" fontId="6" fillId="0" borderId="1" xfId="2" applyFont="1" applyFill="1" applyBorder="1" applyAlignment="1">
      <alignment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166" fontId="6" fillId="0" borderId="1" xfId="6" applyNumberFormat="1" applyFont="1" applyFill="1" applyBorder="1" applyAlignment="1">
      <alignment horizontal="right" vertical="center" wrapText="1"/>
    </xf>
    <xf numFmtId="165" fontId="5" fillId="0" borderId="1" xfId="2" applyNumberFormat="1" applyFont="1" applyFill="1" applyBorder="1" applyAlignment="1">
      <alignment horizontal="right" vertical="center" wrapText="1"/>
    </xf>
    <xf numFmtId="166" fontId="5" fillId="0" borderId="1" xfId="6" applyNumberFormat="1" applyFont="1" applyFill="1" applyBorder="1" applyAlignment="1">
      <alignment horizontal="right" vertical="center" wrapText="1"/>
    </xf>
    <xf numFmtId="165" fontId="15" fillId="0" borderId="1" xfId="0" applyNumberFormat="1" applyFont="1" applyFill="1" applyBorder="1" applyAlignment="1">
      <alignment horizontal="right" vertical="center" wrapText="1"/>
    </xf>
    <xf numFmtId="165" fontId="9" fillId="0" borderId="1" xfId="0" applyNumberFormat="1" applyFont="1" applyFill="1" applyBorder="1" applyAlignment="1">
      <alignment horizontal="right" vertical="center" wrapText="1"/>
    </xf>
    <xf numFmtId="165" fontId="6" fillId="0" borderId="1" xfId="0" applyNumberFormat="1" applyFont="1" applyFill="1" applyBorder="1" applyAlignment="1">
      <alignment horizontal="right" vertical="center" wrapText="1"/>
    </xf>
    <xf numFmtId="165" fontId="6" fillId="0" borderId="1" xfId="2" applyNumberFormat="1" applyFont="1" applyFill="1" applyBorder="1" applyAlignment="1">
      <alignment horizontal="right" vertical="center" wrapText="1"/>
    </xf>
    <xf numFmtId="165" fontId="6" fillId="0" borderId="1" xfId="0" applyNumberFormat="1" applyFont="1" applyBorder="1" applyAlignment="1">
      <alignment horizontal="right" vertical="center"/>
    </xf>
    <xf numFmtId="165" fontId="8" fillId="0" borderId="1" xfId="0" applyNumberFormat="1" applyFont="1" applyFill="1" applyBorder="1" applyAlignment="1">
      <alignment horizontal="right" vertical="center" wrapText="1"/>
    </xf>
    <xf numFmtId="166" fontId="5" fillId="0" borderId="1" xfId="2" applyNumberFormat="1" applyFont="1" applyFill="1" applyBorder="1" applyAlignment="1">
      <alignment horizontal="right" vertical="center" wrapText="1"/>
    </xf>
    <xf numFmtId="166" fontId="6" fillId="0" borderId="1" xfId="2" applyNumberFormat="1" applyFont="1" applyFill="1" applyBorder="1" applyAlignment="1">
      <alignment horizontal="right" vertical="center" wrapText="1"/>
    </xf>
    <xf numFmtId="165" fontId="16" fillId="0" borderId="1" xfId="0" applyNumberFormat="1" applyFont="1" applyFill="1" applyBorder="1" applyAlignment="1">
      <alignment horizontal="right" vertical="center" wrapText="1"/>
    </xf>
    <xf numFmtId="165" fontId="5" fillId="0" borderId="1" xfId="0" applyNumberFormat="1" applyFont="1" applyFill="1" applyBorder="1" applyAlignment="1">
      <alignment horizontal="right" vertical="center"/>
    </xf>
    <xf numFmtId="166" fontId="7" fillId="0" borderId="1" xfId="0" applyNumberFormat="1" applyFont="1" applyFill="1" applyBorder="1" applyAlignment="1">
      <alignment horizontal="right" vertical="center"/>
    </xf>
    <xf numFmtId="165" fontId="6" fillId="0" borderId="1" xfId="0" applyNumberFormat="1" applyFont="1" applyFill="1" applyBorder="1" applyAlignment="1">
      <alignment horizontal="right" vertical="center"/>
    </xf>
    <xf numFmtId="165" fontId="6" fillId="0" borderId="1" xfId="7" applyNumberFormat="1" applyFont="1" applyFill="1" applyBorder="1" applyAlignment="1">
      <alignment horizontal="right" vertical="center"/>
    </xf>
    <xf numFmtId="165" fontId="6" fillId="0" borderId="1" xfId="7" applyNumberFormat="1" applyFont="1" applyBorder="1" applyAlignment="1">
      <alignment horizontal="right" vertical="center" wrapText="1"/>
    </xf>
    <xf numFmtId="165" fontId="6" fillId="0" borderId="5" xfId="0" applyNumberFormat="1" applyFont="1" applyFill="1" applyBorder="1" applyAlignment="1">
      <alignment horizontal="right" vertical="center" wrapText="1"/>
    </xf>
    <xf numFmtId="165" fontId="8" fillId="0" borderId="4" xfId="1" applyNumberFormat="1" applyFont="1" applyFill="1" applyBorder="1" applyAlignment="1">
      <alignment horizontal="right" vertical="center" wrapText="1"/>
    </xf>
    <xf numFmtId="165" fontId="6" fillId="0" borderId="5" xfId="2" applyNumberFormat="1" applyFont="1" applyFill="1" applyBorder="1" applyAlignment="1">
      <alignment horizontal="right" vertical="center" wrapText="1"/>
    </xf>
    <xf numFmtId="165" fontId="6" fillId="0" borderId="1" xfId="7" applyNumberFormat="1" applyFont="1" applyFill="1" applyBorder="1" applyAlignment="1">
      <alignment horizontal="right" vertical="center" wrapText="1"/>
    </xf>
    <xf numFmtId="165" fontId="16" fillId="0" borderId="1" xfId="0" applyNumberFormat="1" applyFont="1" applyBorder="1" applyAlignment="1">
      <alignment horizontal="right" vertical="center" wrapText="1"/>
    </xf>
    <xf numFmtId="165" fontId="16" fillId="0" borderId="1" xfId="7" applyNumberFormat="1" applyFont="1" applyBorder="1" applyAlignment="1">
      <alignment horizontal="right" vertical="center" wrapText="1"/>
    </xf>
    <xf numFmtId="0" fontId="6" fillId="4" borderId="1" xfId="2" applyFont="1" applyFill="1" applyBorder="1" applyAlignment="1">
      <alignment wrapText="1"/>
    </xf>
    <xf numFmtId="49" fontId="5" fillId="0" borderId="1" xfId="2" applyNumberFormat="1" applyFont="1" applyFill="1" applyBorder="1" applyAlignment="1">
      <alignment horizontal="center"/>
    </xf>
    <xf numFmtId="165" fontId="7" fillId="0" borderId="4" xfId="1" applyNumberFormat="1" applyFont="1" applyFill="1" applyBorder="1" applyAlignment="1">
      <alignment horizontal="right" vertical="center" wrapText="1"/>
    </xf>
    <xf numFmtId="0" fontId="13" fillId="0" borderId="0" xfId="0" applyFont="1" applyFill="1" applyBorder="1" applyAlignment="1">
      <alignment wrapText="1"/>
    </xf>
    <xf numFmtId="0" fontId="11" fillId="0" borderId="1" xfId="2" applyFont="1" applyFill="1" applyBorder="1" applyAlignment="1">
      <alignment vertical="center" wrapText="1"/>
    </xf>
    <xf numFmtId="167" fontId="11" fillId="0" borderId="1" xfId="0" applyNumberFormat="1" applyFont="1" applyFill="1" applyBorder="1" applyAlignment="1">
      <alignment horizontal="right" vertical="center" wrapText="1"/>
    </xf>
    <xf numFmtId="0" fontId="10" fillId="0" borderId="9" xfId="0" applyFont="1" applyFill="1" applyBorder="1" applyAlignment="1">
      <alignment horizontal="center" vertical="center" wrapText="1"/>
    </xf>
    <xf numFmtId="14" fontId="11" fillId="0" borderId="1" xfId="0" applyNumberFormat="1" applyFont="1" applyFill="1" applyBorder="1" applyAlignment="1">
      <alignment horizontal="center" vertical="center" wrapText="1"/>
    </xf>
    <xf numFmtId="14" fontId="11" fillId="0" borderId="2" xfId="0" applyNumberFormat="1" applyFont="1" applyFill="1" applyBorder="1" applyAlignment="1">
      <alignment horizontal="center" vertical="center" wrapText="1"/>
    </xf>
    <xf numFmtId="4" fontId="11" fillId="0" borderId="1" xfId="8" applyNumberFormat="1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14" fontId="11" fillId="0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14" fontId="11" fillId="0" borderId="1" xfId="0" applyNumberFormat="1" applyFont="1" applyFill="1" applyBorder="1" applyAlignment="1">
      <alignment horizontal="left" vertical="center" wrapText="1"/>
    </xf>
    <xf numFmtId="165" fontId="18" fillId="0" borderId="1" xfId="0" applyNumberFormat="1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left" vertical="center"/>
    </xf>
    <xf numFmtId="0" fontId="11" fillId="0" borderId="1" xfId="0" applyFont="1" applyFill="1" applyBorder="1" applyAlignment="1">
      <alignment horizontal="left" vertical="center"/>
    </xf>
    <xf numFmtId="0" fontId="18" fillId="0" borderId="1" xfId="0" applyFont="1" applyBorder="1" applyAlignment="1">
      <alignment horizontal="left" vertical="center" wrapText="1"/>
    </xf>
    <xf numFmtId="4" fontId="10" fillId="0" borderId="1" xfId="7" applyNumberFormat="1" applyFont="1" applyFill="1" applyBorder="1" applyAlignment="1">
      <alignment horizontal="center" vertical="center" wrapText="1"/>
    </xf>
    <xf numFmtId="4" fontId="11" fillId="0" borderId="1" xfId="7" applyNumberFormat="1" applyFont="1" applyFill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4" fontId="11" fillId="0" borderId="2" xfId="0" applyNumberFormat="1" applyFont="1" applyFill="1" applyBorder="1" applyAlignment="1">
      <alignment horizontal="center" wrapText="1"/>
    </xf>
    <xf numFmtId="0" fontId="18" fillId="0" borderId="7" xfId="0" applyFont="1" applyFill="1" applyBorder="1" applyAlignment="1">
      <alignment horizontal="justify" wrapText="1"/>
    </xf>
    <xf numFmtId="165" fontId="18" fillId="0" borderId="1" xfId="0" applyNumberFormat="1" applyFont="1" applyFill="1" applyBorder="1" applyAlignment="1">
      <alignment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/>
    </xf>
    <xf numFmtId="4" fontId="11" fillId="0" borderId="7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4" fontId="10" fillId="0" borderId="7" xfId="0" applyNumberFormat="1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165" fontId="18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168" fontId="9" fillId="0" borderId="1" xfId="0" applyNumberFormat="1" applyFont="1" applyFill="1" applyBorder="1" applyAlignment="1">
      <alignment horizontal="right" vertical="center" wrapText="1"/>
    </xf>
    <xf numFmtId="0" fontId="15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left" wrapText="1"/>
    </xf>
    <xf numFmtId="165" fontId="16" fillId="0" borderId="1" xfId="0" applyNumberFormat="1" applyFont="1" applyFill="1" applyBorder="1" applyAlignment="1">
      <alignment horizontal="left" wrapText="1"/>
    </xf>
    <xf numFmtId="0" fontId="19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165" fontId="18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4" fontId="11" fillId="0" borderId="5" xfId="0" applyNumberFormat="1" applyFont="1" applyFill="1" applyBorder="1" applyAlignment="1">
      <alignment horizontal="center" vertical="center" wrapText="1"/>
    </xf>
    <xf numFmtId="4" fontId="11" fillId="0" borderId="7" xfId="0" applyNumberFormat="1" applyFont="1" applyFill="1" applyBorder="1" applyAlignment="1">
      <alignment horizontal="center" vertical="center" wrapText="1"/>
    </xf>
    <xf numFmtId="4" fontId="11" fillId="0" borderId="5" xfId="0" applyNumberFormat="1" applyFont="1" applyBorder="1" applyAlignment="1">
      <alignment horizontal="center" vertical="center" wrapText="1"/>
    </xf>
    <xf numFmtId="4" fontId="11" fillId="0" borderId="7" xfId="0" applyNumberFormat="1" applyFont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center" wrapText="1"/>
    </xf>
    <xf numFmtId="4" fontId="10" fillId="0" borderId="7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1" fillId="0" borderId="5" xfId="2" applyFont="1" applyFill="1" applyBorder="1" applyAlignment="1">
      <alignment horizontal="left" vertical="center" wrapText="1"/>
    </xf>
    <xf numFmtId="0" fontId="11" fillId="0" borderId="7" xfId="2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4" fontId="10" fillId="0" borderId="6" xfId="0" applyNumberFormat="1" applyFont="1" applyFill="1" applyBorder="1" applyAlignment="1">
      <alignment horizontal="center" vertical="center" wrapText="1"/>
    </xf>
    <xf numFmtId="4" fontId="11" fillId="0" borderId="6" xfId="0" applyNumberFormat="1" applyFont="1" applyFill="1" applyBorder="1" applyAlignment="1">
      <alignment horizontal="center" vertical="center" wrapText="1"/>
    </xf>
    <xf numFmtId="169" fontId="9" fillId="0" borderId="1" xfId="0" applyNumberFormat="1" applyFont="1" applyFill="1" applyBorder="1" applyAlignment="1">
      <alignment horizontal="right" vertical="center" wrapText="1"/>
    </xf>
    <xf numFmtId="169" fontId="6" fillId="0" borderId="1" xfId="2" applyNumberFormat="1" applyFont="1" applyFill="1" applyBorder="1" applyAlignment="1">
      <alignment horizontal="right" vertical="center" wrapText="1"/>
    </xf>
    <xf numFmtId="169" fontId="16" fillId="0" borderId="1" xfId="0" applyNumberFormat="1" applyFont="1" applyFill="1" applyBorder="1" applyAlignment="1">
      <alignment horizontal="right" vertical="center" wrapText="1"/>
    </xf>
    <xf numFmtId="169" fontId="6" fillId="0" borderId="1" xfId="0" applyNumberFormat="1" applyFont="1" applyFill="1" applyBorder="1" applyAlignment="1">
      <alignment horizontal="right" vertical="center"/>
    </xf>
    <xf numFmtId="169" fontId="5" fillId="0" borderId="1" xfId="2" applyNumberFormat="1" applyFont="1" applyFill="1" applyBorder="1" applyAlignment="1">
      <alignment horizontal="right" vertical="center" wrapText="1"/>
    </xf>
    <xf numFmtId="169" fontId="6" fillId="0" borderId="1" xfId="0" applyNumberFormat="1" applyFont="1" applyFill="1" applyBorder="1" applyAlignment="1">
      <alignment horizontal="right" vertical="center" wrapText="1"/>
    </xf>
    <xf numFmtId="169" fontId="15" fillId="0" borderId="1" xfId="0" applyNumberFormat="1" applyFont="1" applyFill="1" applyBorder="1" applyAlignment="1">
      <alignment horizontal="right" vertical="center" wrapText="1"/>
    </xf>
    <xf numFmtId="169" fontId="5" fillId="0" borderId="1" xfId="0" applyNumberFormat="1" applyFont="1" applyFill="1" applyBorder="1" applyAlignment="1">
      <alignment horizontal="right" vertical="center"/>
    </xf>
    <xf numFmtId="167" fontId="16" fillId="0" borderId="1" xfId="0" applyNumberFormat="1" applyFont="1" applyFill="1" applyBorder="1" applyAlignment="1">
      <alignment horizontal="right" vertical="center" wrapText="1"/>
    </xf>
    <xf numFmtId="168" fontId="16" fillId="0" borderId="1" xfId="0" applyNumberFormat="1" applyFont="1" applyFill="1" applyBorder="1" applyAlignment="1">
      <alignment horizontal="right" vertical="center" wrapText="1"/>
    </xf>
    <xf numFmtId="169" fontId="20" fillId="0" borderId="1" xfId="0" applyNumberFormat="1" applyFont="1" applyFill="1" applyBorder="1" applyAlignment="1">
      <alignment horizontal="right" vertical="center" wrapText="1"/>
    </xf>
    <xf numFmtId="168" fontId="5" fillId="0" borderId="1" xfId="0" applyNumberFormat="1" applyFont="1" applyFill="1" applyBorder="1" applyAlignment="1">
      <alignment horizontal="right" vertical="center"/>
    </xf>
    <xf numFmtId="0" fontId="11" fillId="0" borderId="1" xfId="0" applyFont="1" applyFill="1" applyBorder="1" applyAlignment="1">
      <alignment horizontal="center" wrapText="1"/>
    </xf>
  </cellXfs>
  <cellStyles count="9">
    <cellStyle name="Денежный" xfId="8" builtinId="4"/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Процентный" xfId="6" builtinId="5"/>
    <cellStyle name="Финансовый" xfId="7" builtinId="3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86;&#1087;&#1080;&#1103;%205.%20&#1054;&#1090;&#1095;&#1077;&#1090;%20%20&#1052;&#1055;%20&#171;&#1056;&#1072;&#1079;&#1074;&#1080;&#1090;&#1080;&#1077;%20&#1089;&#1086;&#1094;&#1080;&#1072;&#1083;&#1100;&#1085;&#1086;&#1081;%20&#1080;&#1085;&#1092;&#1088;&#1072;&#1089;&#1090;&#1088;&#1091;&#1082;&#1090;&#1091;&#1088;&#1099;...&#187;%20&#1079;&#1072;%203%20&#1082;&#1074;.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дпрограмма 2"/>
      <sheetName val="Подпрограмма 2 (2)"/>
    </sheetNames>
    <sheetDataSet>
      <sheetData sheetId="0">
        <row r="133">
          <cell r="J133">
            <v>560</v>
          </cell>
        </row>
        <row r="136">
          <cell r="K136">
            <v>750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R189"/>
  <sheetViews>
    <sheetView tabSelected="1" view="pageBreakPreview" zoomScale="65" zoomScaleNormal="70" zoomScaleSheetLayoutView="65" workbookViewId="0">
      <pane xSplit="4" ySplit="5" topLeftCell="E59" activePane="bottomRight" state="frozen"/>
      <selection pane="topRight"/>
      <selection pane="bottomLeft"/>
      <selection pane="bottomRight" activeCell="B69" sqref="B69:D69"/>
    </sheetView>
  </sheetViews>
  <sheetFormatPr defaultRowHeight="15.75" x14ac:dyDescent="0.25"/>
  <cols>
    <col min="1" max="1" width="7.5703125" style="6" customWidth="1"/>
    <col min="2" max="2" width="41.85546875" style="6" customWidth="1"/>
    <col min="3" max="3" width="27.28515625" style="6" customWidth="1"/>
    <col min="4" max="4" width="26.7109375" style="6" customWidth="1"/>
    <col min="5" max="10" width="16.85546875" style="6" customWidth="1"/>
    <col min="11" max="11" width="14.85546875" style="9" customWidth="1"/>
    <col min="12" max="12" width="15.28515625" style="9" customWidth="1"/>
    <col min="13" max="13" width="16.42578125" style="9" customWidth="1"/>
    <col min="14" max="14" width="16" style="9" customWidth="1"/>
    <col min="15" max="15" width="15.140625" style="9" customWidth="1"/>
    <col min="16" max="16" width="14.85546875" style="9" customWidth="1"/>
    <col min="17" max="17" width="26" style="9" customWidth="1"/>
    <col min="18" max="18" width="26.140625" style="9" customWidth="1"/>
    <col min="19" max="16384" width="9.140625" style="6"/>
  </cols>
  <sheetData>
    <row r="1" spans="1:18" ht="32.25" customHeight="1" x14ac:dyDescent="0.25">
      <c r="A1" s="115" t="s">
        <v>59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</row>
    <row r="2" spans="1:18" ht="32.25" customHeight="1" x14ac:dyDescent="0.25">
      <c r="A2" s="116" t="s">
        <v>290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</row>
    <row r="3" spans="1:18" s="7" customFormat="1" ht="27" customHeight="1" x14ac:dyDescent="0.25">
      <c r="A3" s="117" t="s">
        <v>8</v>
      </c>
      <c r="B3" s="117" t="s">
        <v>6</v>
      </c>
      <c r="C3" s="117" t="s">
        <v>2</v>
      </c>
      <c r="D3" s="117" t="s">
        <v>7</v>
      </c>
      <c r="E3" s="117" t="s">
        <v>156</v>
      </c>
      <c r="F3" s="117"/>
      <c r="G3" s="117"/>
      <c r="H3" s="117" t="s">
        <v>291</v>
      </c>
      <c r="I3" s="117"/>
      <c r="J3" s="117"/>
      <c r="K3" s="117" t="s">
        <v>3</v>
      </c>
      <c r="L3" s="117"/>
      <c r="M3" s="117"/>
      <c r="N3" s="117" t="s">
        <v>4</v>
      </c>
      <c r="O3" s="117"/>
      <c r="P3" s="117"/>
      <c r="Q3" s="117" t="s">
        <v>29</v>
      </c>
      <c r="R3" s="117" t="s">
        <v>30</v>
      </c>
    </row>
    <row r="4" spans="1:18" s="7" customFormat="1" ht="66.75" customHeight="1" x14ac:dyDescent="0.25">
      <c r="A4" s="117"/>
      <c r="B4" s="117"/>
      <c r="C4" s="117"/>
      <c r="D4" s="117"/>
      <c r="E4" s="4" t="s">
        <v>0</v>
      </c>
      <c r="F4" s="4" t="s">
        <v>5</v>
      </c>
      <c r="G4" s="4" t="s">
        <v>109</v>
      </c>
      <c r="H4" s="4" t="s">
        <v>0</v>
      </c>
      <c r="I4" s="4" t="s">
        <v>5</v>
      </c>
      <c r="J4" s="11" t="str">
        <f>G4</f>
        <v>районный бюджет</v>
      </c>
      <c r="K4" s="11" t="s">
        <v>0</v>
      </c>
      <c r="L4" s="11" t="s">
        <v>5</v>
      </c>
      <c r="M4" s="11" t="str">
        <f>J4</f>
        <v>районный бюджет</v>
      </c>
      <c r="N4" s="11" t="s">
        <v>0</v>
      </c>
      <c r="O4" s="4" t="s">
        <v>5</v>
      </c>
      <c r="P4" s="4" t="str">
        <f>M4</f>
        <v>районный бюджет</v>
      </c>
      <c r="Q4" s="117"/>
      <c r="R4" s="117"/>
    </row>
    <row r="5" spans="1:18" s="7" customFormat="1" ht="16.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  <c r="J5" s="11">
        <v>10</v>
      </c>
      <c r="K5" s="11">
        <v>11</v>
      </c>
      <c r="L5" s="11">
        <v>12</v>
      </c>
      <c r="M5" s="11">
        <v>13</v>
      </c>
      <c r="N5" s="11">
        <v>14</v>
      </c>
      <c r="O5" s="4">
        <v>15</v>
      </c>
      <c r="P5" s="4">
        <v>16</v>
      </c>
      <c r="Q5" s="4">
        <v>17</v>
      </c>
      <c r="R5" s="4">
        <v>18</v>
      </c>
    </row>
    <row r="6" spans="1:18" s="7" customFormat="1" ht="29.25" customHeight="1" x14ac:dyDescent="0.25">
      <c r="A6" s="12" t="s">
        <v>31</v>
      </c>
      <c r="B6" s="111" t="s">
        <v>60</v>
      </c>
      <c r="C6" s="111"/>
      <c r="D6" s="111"/>
      <c r="E6" s="37">
        <f>E7+E9+E19</f>
        <v>198720.00000000003</v>
      </c>
      <c r="F6" s="164">
        <f t="shared" ref="F6:G6" si="0">F7+F9+F19</f>
        <v>0</v>
      </c>
      <c r="G6" s="37">
        <f t="shared" si="0"/>
        <v>198720.00000000003</v>
      </c>
      <c r="H6" s="37">
        <f t="shared" ref="H6" si="1">H7+H9+H19</f>
        <v>144753.39999999997</v>
      </c>
      <c r="I6" s="164">
        <f t="shared" ref="I6" si="2">I7+I9+I19</f>
        <v>0</v>
      </c>
      <c r="J6" s="37">
        <f t="shared" ref="J6" si="3">J7+J9+J19</f>
        <v>144753.39999999997</v>
      </c>
      <c r="K6" s="37">
        <f t="shared" ref="K6" si="4">K7+K9+K19</f>
        <v>144703.29999999999</v>
      </c>
      <c r="L6" s="164">
        <f t="shared" ref="L6" si="5">L7+L9+L19</f>
        <v>0</v>
      </c>
      <c r="M6" s="37">
        <f t="shared" ref="M6" si="6">M7+M9+M19</f>
        <v>144703.29999999999</v>
      </c>
      <c r="N6" s="37">
        <f t="shared" ref="N6" si="7">N7+N9+N19</f>
        <v>144703.29999999999</v>
      </c>
      <c r="O6" s="164">
        <f t="shared" ref="O6" si="8">O7+O9+O19</f>
        <v>0</v>
      </c>
      <c r="P6" s="37">
        <f>P7+P9+P19</f>
        <v>144703.29999999999</v>
      </c>
      <c r="Q6" s="38">
        <f>K6/H6</f>
        <v>0.99965389413996508</v>
      </c>
      <c r="R6" s="38">
        <f>N6/H6</f>
        <v>0.99965389413996508</v>
      </c>
    </row>
    <row r="7" spans="1:18" s="7" customFormat="1" ht="37.5" customHeight="1" x14ac:dyDescent="0.25">
      <c r="A7" s="12" t="s">
        <v>57</v>
      </c>
      <c r="B7" s="111" t="s">
        <v>11</v>
      </c>
      <c r="C7" s="111"/>
      <c r="D7" s="111"/>
      <c r="E7" s="39">
        <f>F7+G7</f>
        <v>89945.400000000009</v>
      </c>
      <c r="F7" s="166">
        <v>0</v>
      </c>
      <c r="G7" s="37">
        <f t="shared" ref="G7:P7" si="9">G8</f>
        <v>89945.400000000009</v>
      </c>
      <c r="H7" s="37">
        <f t="shared" si="9"/>
        <v>70609.3</v>
      </c>
      <c r="I7" s="164">
        <f t="shared" si="9"/>
        <v>0</v>
      </c>
      <c r="J7" s="37">
        <f t="shared" si="9"/>
        <v>70609.3</v>
      </c>
      <c r="K7" s="37">
        <f t="shared" si="9"/>
        <v>70609</v>
      </c>
      <c r="L7" s="164">
        <f t="shared" si="9"/>
        <v>0</v>
      </c>
      <c r="M7" s="37">
        <f t="shared" si="9"/>
        <v>70609</v>
      </c>
      <c r="N7" s="37">
        <f t="shared" si="9"/>
        <v>70609</v>
      </c>
      <c r="O7" s="164">
        <f t="shared" si="9"/>
        <v>0</v>
      </c>
      <c r="P7" s="37">
        <f t="shared" si="9"/>
        <v>70609</v>
      </c>
      <c r="Q7" s="38">
        <f>K7/H7</f>
        <v>0.99999575126789242</v>
      </c>
      <c r="R7" s="38">
        <f>N7/H7</f>
        <v>0.99999575126789242</v>
      </c>
    </row>
    <row r="8" spans="1:18" s="7" customFormat="1" ht="79.5" customHeight="1" x14ac:dyDescent="0.25">
      <c r="A8" s="13" t="s">
        <v>61</v>
      </c>
      <c r="B8" s="14" t="s">
        <v>326</v>
      </c>
      <c r="C8" s="15" t="s">
        <v>10</v>
      </c>
      <c r="D8" s="15" t="s">
        <v>12</v>
      </c>
      <c r="E8" s="40">
        <f>G8+F8</f>
        <v>89945.400000000009</v>
      </c>
      <c r="F8" s="165">
        <v>0</v>
      </c>
      <c r="G8" s="51">
        <f>87373.6+2571.8</f>
        <v>89945.400000000009</v>
      </c>
      <c r="H8" s="40">
        <f>I8+J8</f>
        <v>70609.3</v>
      </c>
      <c r="I8" s="165">
        <v>0</v>
      </c>
      <c r="J8" s="42">
        <v>70609.3</v>
      </c>
      <c r="K8" s="41">
        <f>L8+M8</f>
        <v>70609</v>
      </c>
      <c r="L8" s="165">
        <v>0</v>
      </c>
      <c r="M8" s="41">
        <v>70609</v>
      </c>
      <c r="N8" s="41">
        <f>O8+P8</f>
        <v>70609</v>
      </c>
      <c r="O8" s="165"/>
      <c r="P8" s="41">
        <f>M8</f>
        <v>70609</v>
      </c>
      <c r="Q8" s="36">
        <f>K8/H8</f>
        <v>0.99999575126789242</v>
      </c>
      <c r="R8" s="36">
        <f t="shared" ref="R8" si="10">N8/H8</f>
        <v>0.99999575126789242</v>
      </c>
    </row>
    <row r="9" spans="1:18" s="7" customFormat="1" ht="74.25" customHeight="1" x14ac:dyDescent="0.25">
      <c r="A9" s="12" t="s">
        <v>62</v>
      </c>
      <c r="B9" s="111" t="s">
        <v>37</v>
      </c>
      <c r="C9" s="111"/>
      <c r="D9" s="111"/>
      <c r="E9" s="39">
        <f>SUM(E10:E18)</f>
        <v>89913.900000000009</v>
      </c>
      <c r="F9" s="166">
        <f t="shared" ref="F9:G9" si="11">SUM(F10:F18)</f>
        <v>0</v>
      </c>
      <c r="G9" s="39">
        <f t="shared" si="11"/>
        <v>89913.900000000009</v>
      </c>
      <c r="H9" s="39">
        <f t="shared" ref="H9" si="12">SUM(H10:H18)</f>
        <v>73558.799999999988</v>
      </c>
      <c r="I9" s="166">
        <f t="shared" ref="I9" si="13">SUM(I10:I18)</f>
        <v>0</v>
      </c>
      <c r="J9" s="39">
        <f t="shared" ref="J9" si="14">SUM(J10:J18)</f>
        <v>73558.799999999988</v>
      </c>
      <c r="K9" s="39">
        <f>SUM(K10:K18)</f>
        <v>73508.999999999985</v>
      </c>
      <c r="L9" s="166">
        <f t="shared" ref="L9" si="15">SUM(L10:L18)</f>
        <v>0</v>
      </c>
      <c r="M9" s="39">
        <f t="shared" ref="M9" si="16">SUM(M10:M18)</f>
        <v>73508.999999999985</v>
      </c>
      <c r="N9" s="39">
        <f t="shared" ref="N9" si="17">SUM(N10:N18)</f>
        <v>73508.999999999985</v>
      </c>
      <c r="O9" s="166">
        <f t="shared" ref="O9" si="18">SUM(O10:O18)</f>
        <v>0</v>
      </c>
      <c r="P9" s="39">
        <f t="shared" ref="P9" si="19">SUM(P10:P18)</f>
        <v>73508.999999999985</v>
      </c>
      <c r="Q9" s="38">
        <f>K9/H9</f>
        <v>0.99932299058712215</v>
      </c>
      <c r="R9" s="38">
        <f>N9/H9</f>
        <v>0.99932299058712215</v>
      </c>
    </row>
    <row r="10" spans="1:18" s="7" customFormat="1" ht="33" x14ac:dyDescent="0.25">
      <c r="A10" s="16" t="s">
        <v>63</v>
      </c>
      <c r="B10" s="17" t="s">
        <v>110</v>
      </c>
      <c r="C10" s="14" t="s">
        <v>10</v>
      </c>
      <c r="D10" s="14" t="s">
        <v>9</v>
      </c>
      <c r="E10" s="40">
        <f>G10</f>
        <v>10990.9</v>
      </c>
      <c r="F10" s="165">
        <v>0</v>
      </c>
      <c r="G10" s="43">
        <v>10990.9</v>
      </c>
      <c r="H10" s="40">
        <f>I10+J10</f>
        <v>7536</v>
      </c>
      <c r="I10" s="165">
        <v>0</v>
      </c>
      <c r="J10" s="42">
        <v>7536</v>
      </c>
      <c r="K10" s="40">
        <f>L10+M10</f>
        <v>7536</v>
      </c>
      <c r="L10" s="165">
        <v>0</v>
      </c>
      <c r="M10" s="44">
        <v>7536</v>
      </c>
      <c r="N10" s="40">
        <f>O10+P10</f>
        <v>7536</v>
      </c>
      <c r="O10" s="165">
        <v>0</v>
      </c>
      <c r="P10" s="41">
        <f>M10</f>
        <v>7536</v>
      </c>
      <c r="Q10" s="36">
        <f>K10/H10</f>
        <v>1</v>
      </c>
      <c r="R10" s="36">
        <f>N10/H10</f>
        <v>1</v>
      </c>
    </row>
    <row r="11" spans="1:18" s="7" customFormat="1" ht="33" x14ac:dyDescent="0.25">
      <c r="A11" s="16" t="s">
        <v>64</v>
      </c>
      <c r="B11" s="18" t="s">
        <v>13</v>
      </c>
      <c r="C11" s="14" t="s">
        <v>10</v>
      </c>
      <c r="D11" s="14" t="s">
        <v>9</v>
      </c>
      <c r="E11" s="40">
        <f t="shared" ref="E11:E18" si="20">G11</f>
        <v>14970</v>
      </c>
      <c r="F11" s="165">
        <v>0</v>
      </c>
      <c r="G11" s="43">
        <v>14970</v>
      </c>
      <c r="H11" s="40">
        <f t="shared" ref="H11:H18" si="21">I11+J11</f>
        <v>12389.8</v>
      </c>
      <c r="I11" s="165">
        <v>0</v>
      </c>
      <c r="J11" s="41">
        <v>12389.8</v>
      </c>
      <c r="K11" s="40">
        <f t="shared" ref="K11:K18" si="22">L11+M11</f>
        <v>12389.8</v>
      </c>
      <c r="L11" s="165">
        <v>0</v>
      </c>
      <c r="M11" s="41">
        <v>12389.8</v>
      </c>
      <c r="N11" s="40">
        <f t="shared" ref="N11:N18" si="23">O11+P11</f>
        <v>12389.8</v>
      </c>
      <c r="O11" s="165">
        <v>0</v>
      </c>
      <c r="P11" s="41">
        <f t="shared" ref="P11:P18" si="24">M11</f>
        <v>12389.8</v>
      </c>
      <c r="Q11" s="36">
        <f t="shared" ref="Q11:Q36" si="25">K11/H11</f>
        <v>1</v>
      </c>
      <c r="R11" s="36">
        <f t="shared" ref="R11:R36" si="26">N11/H11</f>
        <v>1</v>
      </c>
    </row>
    <row r="12" spans="1:18" s="7" customFormat="1" ht="33" x14ac:dyDescent="0.25">
      <c r="A12" s="16" t="s">
        <v>65</v>
      </c>
      <c r="B12" s="17" t="s">
        <v>111</v>
      </c>
      <c r="C12" s="14" t="s">
        <v>10</v>
      </c>
      <c r="D12" s="14" t="s">
        <v>9</v>
      </c>
      <c r="E12" s="40">
        <f t="shared" si="20"/>
        <v>6529.4</v>
      </c>
      <c r="F12" s="165">
        <v>0</v>
      </c>
      <c r="G12" s="35">
        <v>6529.4</v>
      </c>
      <c r="H12" s="40">
        <f t="shared" si="21"/>
        <v>4303.8999999999996</v>
      </c>
      <c r="I12" s="165">
        <v>0</v>
      </c>
      <c r="J12" s="42">
        <v>4303.8999999999996</v>
      </c>
      <c r="K12" s="40">
        <f t="shared" si="22"/>
        <v>4303.8</v>
      </c>
      <c r="L12" s="165">
        <v>0</v>
      </c>
      <c r="M12" s="44">
        <v>4303.8</v>
      </c>
      <c r="N12" s="40">
        <f t="shared" si="23"/>
        <v>4303.8</v>
      </c>
      <c r="O12" s="165">
        <v>0</v>
      </c>
      <c r="P12" s="41">
        <f t="shared" si="24"/>
        <v>4303.8</v>
      </c>
      <c r="Q12" s="36">
        <f t="shared" si="25"/>
        <v>0.99997676525941603</v>
      </c>
      <c r="R12" s="36">
        <f t="shared" si="26"/>
        <v>0.99997676525941603</v>
      </c>
    </row>
    <row r="13" spans="1:18" s="7" customFormat="1" ht="33" x14ac:dyDescent="0.25">
      <c r="A13" s="16" t="s">
        <v>66</v>
      </c>
      <c r="B13" s="17" t="s">
        <v>112</v>
      </c>
      <c r="C13" s="14" t="s">
        <v>10</v>
      </c>
      <c r="D13" s="14" t="s">
        <v>9</v>
      </c>
      <c r="E13" s="40">
        <f t="shared" si="20"/>
        <v>8488.2000000000007</v>
      </c>
      <c r="F13" s="165">
        <v>0</v>
      </c>
      <c r="G13" s="35">
        <v>8488.2000000000007</v>
      </c>
      <c r="H13" s="40">
        <f t="shared" si="21"/>
        <v>7293.8</v>
      </c>
      <c r="I13" s="165">
        <v>0</v>
      </c>
      <c r="J13" s="42">
        <v>7293.8</v>
      </c>
      <c r="K13" s="40">
        <f t="shared" si="22"/>
        <v>7293.7</v>
      </c>
      <c r="L13" s="165">
        <v>0</v>
      </c>
      <c r="M13" s="44">
        <v>7293.7</v>
      </c>
      <c r="N13" s="40">
        <f t="shared" si="23"/>
        <v>7293.7</v>
      </c>
      <c r="O13" s="165">
        <v>0</v>
      </c>
      <c r="P13" s="41">
        <f t="shared" si="24"/>
        <v>7293.7</v>
      </c>
      <c r="Q13" s="36">
        <f t="shared" si="25"/>
        <v>0.99998628972552028</v>
      </c>
      <c r="R13" s="36">
        <f t="shared" si="26"/>
        <v>0.99998628972552028</v>
      </c>
    </row>
    <row r="14" spans="1:18" s="7" customFormat="1" ht="33" x14ac:dyDescent="0.25">
      <c r="A14" s="16" t="s">
        <v>67</v>
      </c>
      <c r="B14" s="17" t="s">
        <v>113</v>
      </c>
      <c r="C14" s="14" t="s">
        <v>10</v>
      </c>
      <c r="D14" s="14" t="s">
        <v>9</v>
      </c>
      <c r="E14" s="40">
        <f t="shared" si="20"/>
        <v>7645.4</v>
      </c>
      <c r="F14" s="165">
        <v>0</v>
      </c>
      <c r="G14" s="35">
        <v>7645.4</v>
      </c>
      <c r="H14" s="40">
        <f t="shared" si="21"/>
        <v>6458.9</v>
      </c>
      <c r="I14" s="165">
        <v>0</v>
      </c>
      <c r="J14" s="41">
        <v>6458.9</v>
      </c>
      <c r="K14" s="40">
        <f t="shared" si="22"/>
        <v>6458.9</v>
      </c>
      <c r="L14" s="165">
        <v>0</v>
      </c>
      <c r="M14" s="41">
        <v>6458.9</v>
      </c>
      <c r="N14" s="40">
        <f t="shared" si="23"/>
        <v>6458.9</v>
      </c>
      <c r="O14" s="165">
        <v>0</v>
      </c>
      <c r="P14" s="41">
        <f t="shared" si="24"/>
        <v>6458.9</v>
      </c>
      <c r="Q14" s="36">
        <f t="shared" si="25"/>
        <v>1</v>
      </c>
      <c r="R14" s="36">
        <f t="shared" si="26"/>
        <v>1</v>
      </c>
    </row>
    <row r="15" spans="1:18" s="7" customFormat="1" ht="33" x14ac:dyDescent="0.25">
      <c r="A15" s="16" t="s">
        <v>68</v>
      </c>
      <c r="B15" s="17" t="s">
        <v>114</v>
      </c>
      <c r="C15" s="14" t="s">
        <v>10</v>
      </c>
      <c r="D15" s="14" t="s">
        <v>9</v>
      </c>
      <c r="E15" s="40">
        <f t="shared" si="20"/>
        <v>14465.4</v>
      </c>
      <c r="F15" s="165">
        <v>0</v>
      </c>
      <c r="G15" s="35">
        <v>14465.4</v>
      </c>
      <c r="H15" s="40">
        <f t="shared" si="21"/>
        <v>13578</v>
      </c>
      <c r="I15" s="165">
        <v>0</v>
      </c>
      <c r="J15" s="42">
        <v>13578</v>
      </c>
      <c r="K15" s="40">
        <f t="shared" si="22"/>
        <v>13577.5</v>
      </c>
      <c r="L15" s="165">
        <v>0</v>
      </c>
      <c r="M15" s="44">
        <v>13577.5</v>
      </c>
      <c r="N15" s="40">
        <f t="shared" si="23"/>
        <v>13577.5</v>
      </c>
      <c r="O15" s="165">
        <v>0</v>
      </c>
      <c r="P15" s="41">
        <f t="shared" si="24"/>
        <v>13577.5</v>
      </c>
      <c r="Q15" s="36">
        <f t="shared" si="25"/>
        <v>0.99996317572543825</v>
      </c>
      <c r="R15" s="36">
        <f t="shared" si="26"/>
        <v>0.99996317572543825</v>
      </c>
    </row>
    <row r="16" spans="1:18" s="7" customFormat="1" ht="33" x14ac:dyDescent="0.25">
      <c r="A16" s="16" t="s">
        <v>69</v>
      </c>
      <c r="B16" s="17" t="s">
        <v>115</v>
      </c>
      <c r="C16" s="14" t="s">
        <v>10</v>
      </c>
      <c r="D16" s="14" t="s">
        <v>9</v>
      </c>
      <c r="E16" s="40">
        <f t="shared" si="20"/>
        <v>8901</v>
      </c>
      <c r="F16" s="165">
        <v>0</v>
      </c>
      <c r="G16" s="35">
        <v>8901</v>
      </c>
      <c r="H16" s="40">
        <f t="shared" si="21"/>
        <v>6532.2</v>
      </c>
      <c r="I16" s="165">
        <v>0</v>
      </c>
      <c r="J16" s="42">
        <v>6532.2</v>
      </c>
      <c r="K16" s="40">
        <f t="shared" si="22"/>
        <v>6532.2</v>
      </c>
      <c r="L16" s="165">
        <v>0</v>
      </c>
      <c r="M16" s="44">
        <v>6532.2</v>
      </c>
      <c r="N16" s="40">
        <f t="shared" si="23"/>
        <v>6532.2</v>
      </c>
      <c r="O16" s="165">
        <v>0</v>
      </c>
      <c r="P16" s="41">
        <f t="shared" si="24"/>
        <v>6532.2</v>
      </c>
      <c r="Q16" s="36">
        <f t="shared" si="25"/>
        <v>1</v>
      </c>
      <c r="R16" s="36">
        <f t="shared" si="26"/>
        <v>1</v>
      </c>
    </row>
    <row r="17" spans="1:18" s="7" customFormat="1" ht="33" x14ac:dyDescent="0.25">
      <c r="A17" s="16" t="s">
        <v>70</v>
      </c>
      <c r="B17" s="17" t="s">
        <v>116</v>
      </c>
      <c r="C17" s="14" t="s">
        <v>10</v>
      </c>
      <c r="D17" s="14" t="s">
        <v>9</v>
      </c>
      <c r="E17" s="40">
        <f t="shared" si="20"/>
        <v>11615.3</v>
      </c>
      <c r="F17" s="165">
        <v>0</v>
      </c>
      <c r="G17" s="35">
        <v>11615.3</v>
      </c>
      <c r="H17" s="40">
        <f t="shared" si="21"/>
        <v>10025.299999999999</v>
      </c>
      <c r="I17" s="165">
        <v>0</v>
      </c>
      <c r="J17" s="42">
        <v>10025.299999999999</v>
      </c>
      <c r="K17" s="40">
        <f t="shared" si="22"/>
        <v>10024.9</v>
      </c>
      <c r="L17" s="165">
        <v>0</v>
      </c>
      <c r="M17" s="41">
        <v>10024.9</v>
      </c>
      <c r="N17" s="40">
        <f t="shared" si="23"/>
        <v>10024.9</v>
      </c>
      <c r="O17" s="165">
        <v>0</v>
      </c>
      <c r="P17" s="41">
        <f t="shared" si="24"/>
        <v>10024.9</v>
      </c>
      <c r="Q17" s="36">
        <f t="shared" si="25"/>
        <v>0.99996010094461019</v>
      </c>
      <c r="R17" s="36">
        <f t="shared" si="26"/>
        <v>0.99996010094461019</v>
      </c>
    </row>
    <row r="18" spans="1:18" s="7" customFormat="1" ht="33" x14ac:dyDescent="0.25">
      <c r="A18" s="16" t="s">
        <v>71</v>
      </c>
      <c r="B18" s="17" t="s">
        <v>117</v>
      </c>
      <c r="C18" s="14" t="s">
        <v>10</v>
      </c>
      <c r="D18" s="14" t="s">
        <v>9</v>
      </c>
      <c r="E18" s="40">
        <f t="shared" si="20"/>
        <v>6308.3</v>
      </c>
      <c r="F18" s="165">
        <v>0</v>
      </c>
      <c r="G18" s="35">
        <v>6308.3</v>
      </c>
      <c r="H18" s="40">
        <f t="shared" si="21"/>
        <v>5440.9</v>
      </c>
      <c r="I18" s="165">
        <v>0</v>
      </c>
      <c r="J18" s="42">
        <v>5440.9</v>
      </c>
      <c r="K18" s="40">
        <f t="shared" si="22"/>
        <v>5392.2</v>
      </c>
      <c r="L18" s="165">
        <v>0</v>
      </c>
      <c r="M18" s="44">
        <v>5392.2</v>
      </c>
      <c r="N18" s="40">
        <f t="shared" si="23"/>
        <v>5392.2</v>
      </c>
      <c r="O18" s="165">
        <v>0</v>
      </c>
      <c r="P18" s="41">
        <f t="shared" si="24"/>
        <v>5392.2</v>
      </c>
      <c r="Q18" s="36">
        <f t="shared" si="25"/>
        <v>0.99104927493613193</v>
      </c>
      <c r="R18" s="36">
        <f t="shared" si="26"/>
        <v>0.99104927493613193</v>
      </c>
    </row>
    <row r="19" spans="1:18" s="7" customFormat="1" ht="33.75" customHeight="1" x14ac:dyDescent="0.25">
      <c r="A19" s="12" t="s">
        <v>58</v>
      </c>
      <c r="B19" s="111" t="s">
        <v>35</v>
      </c>
      <c r="C19" s="111"/>
      <c r="D19" s="111"/>
      <c r="E19" s="39">
        <f>E20+E23</f>
        <v>18860.7</v>
      </c>
      <c r="F19" s="166">
        <f t="shared" ref="F19:P19" si="27">F20+F23</f>
        <v>0</v>
      </c>
      <c r="G19" s="39">
        <f t="shared" si="27"/>
        <v>18860.7</v>
      </c>
      <c r="H19" s="39">
        <f t="shared" si="27"/>
        <v>585.29999999999995</v>
      </c>
      <c r="I19" s="166">
        <f t="shared" si="27"/>
        <v>0</v>
      </c>
      <c r="J19" s="39">
        <f t="shared" si="27"/>
        <v>585.29999999999995</v>
      </c>
      <c r="K19" s="39">
        <f t="shared" si="27"/>
        <v>585.29999999999995</v>
      </c>
      <c r="L19" s="166">
        <f t="shared" si="27"/>
        <v>0</v>
      </c>
      <c r="M19" s="39">
        <f t="shared" si="27"/>
        <v>585.29999999999995</v>
      </c>
      <c r="N19" s="39">
        <f t="shared" si="27"/>
        <v>585.29999999999995</v>
      </c>
      <c r="O19" s="166">
        <f t="shared" si="27"/>
        <v>0</v>
      </c>
      <c r="P19" s="39">
        <f t="shared" si="27"/>
        <v>585.29999999999995</v>
      </c>
      <c r="Q19" s="38">
        <f t="shared" ref="Q19" si="28">K19/H19</f>
        <v>1</v>
      </c>
      <c r="R19" s="38">
        <f t="shared" ref="R19" si="29">N19/H19</f>
        <v>1</v>
      </c>
    </row>
    <row r="20" spans="1:18" s="7" customFormat="1" ht="64.5" hidden="1" customHeight="1" x14ac:dyDescent="0.25">
      <c r="A20" s="16" t="s">
        <v>72</v>
      </c>
      <c r="B20" s="5" t="s">
        <v>73</v>
      </c>
      <c r="C20" s="14" t="s">
        <v>10</v>
      </c>
      <c r="D20" s="14" t="s">
        <v>1</v>
      </c>
      <c r="E20" s="37">
        <f>SUM(E21:E22)</f>
        <v>0</v>
      </c>
      <c r="F20" s="164">
        <f t="shared" ref="F20:P20" si="30">SUM(F21:F22)</f>
        <v>0</v>
      </c>
      <c r="G20" s="37">
        <f t="shared" si="30"/>
        <v>0</v>
      </c>
      <c r="H20" s="37">
        <f t="shared" si="30"/>
        <v>0</v>
      </c>
      <c r="I20" s="164">
        <f t="shared" si="30"/>
        <v>0</v>
      </c>
      <c r="J20" s="37">
        <f t="shared" si="30"/>
        <v>0</v>
      </c>
      <c r="K20" s="37">
        <f t="shared" si="30"/>
        <v>0</v>
      </c>
      <c r="L20" s="164">
        <f t="shared" si="30"/>
        <v>0</v>
      </c>
      <c r="M20" s="37">
        <f t="shared" si="30"/>
        <v>0</v>
      </c>
      <c r="N20" s="37">
        <f t="shared" si="30"/>
        <v>0</v>
      </c>
      <c r="O20" s="164">
        <f t="shared" si="30"/>
        <v>0</v>
      </c>
      <c r="P20" s="37">
        <f t="shared" si="30"/>
        <v>0</v>
      </c>
      <c r="Q20" s="38" t="e">
        <f t="shared" ref="Q20:Q23" si="31">K20/H20</f>
        <v>#DIV/0!</v>
      </c>
      <c r="R20" s="38" t="e">
        <f t="shared" ref="R20:R23" si="32">N20/H20</f>
        <v>#DIV/0!</v>
      </c>
    </row>
    <row r="21" spans="1:18" s="7" customFormat="1" ht="33" hidden="1" x14ac:dyDescent="0.25">
      <c r="A21" s="16" t="s">
        <v>121</v>
      </c>
      <c r="B21" s="5" t="s">
        <v>118</v>
      </c>
      <c r="C21" s="14" t="s">
        <v>10</v>
      </c>
      <c r="D21" s="14" t="s">
        <v>1</v>
      </c>
      <c r="E21" s="37">
        <f>G21+F21</f>
        <v>0</v>
      </c>
      <c r="F21" s="165"/>
      <c r="G21" s="41">
        <v>0</v>
      </c>
      <c r="H21" s="40">
        <f>I21+J21</f>
        <v>0</v>
      </c>
      <c r="I21" s="160"/>
      <c r="J21" s="40">
        <v>0</v>
      </c>
      <c r="K21" s="40">
        <f>L21+M21</f>
        <v>0</v>
      </c>
      <c r="L21" s="160">
        <v>0</v>
      </c>
      <c r="M21" s="40">
        <v>0</v>
      </c>
      <c r="N21" s="40">
        <f>O21+P21</f>
        <v>0</v>
      </c>
      <c r="O21" s="160">
        <v>0</v>
      </c>
      <c r="P21" s="40">
        <v>0</v>
      </c>
      <c r="Q21" s="38" t="e">
        <f t="shared" si="31"/>
        <v>#DIV/0!</v>
      </c>
      <c r="R21" s="38" t="e">
        <f t="shared" si="32"/>
        <v>#DIV/0!</v>
      </c>
    </row>
    <row r="22" spans="1:18" s="7" customFormat="1" ht="33" hidden="1" x14ac:dyDescent="0.25">
      <c r="A22" s="16" t="s">
        <v>122</v>
      </c>
      <c r="B22" s="5" t="s">
        <v>119</v>
      </c>
      <c r="C22" s="14" t="s">
        <v>10</v>
      </c>
      <c r="D22" s="14" t="s">
        <v>1</v>
      </c>
      <c r="E22" s="37">
        <f>G22+F22</f>
        <v>0</v>
      </c>
      <c r="F22" s="165"/>
      <c r="G22" s="41">
        <v>0</v>
      </c>
      <c r="H22" s="40">
        <f>I22+J22</f>
        <v>0</v>
      </c>
      <c r="I22" s="160"/>
      <c r="J22" s="40">
        <v>0</v>
      </c>
      <c r="K22" s="40">
        <f>L22+M22</f>
        <v>0</v>
      </c>
      <c r="L22" s="160">
        <v>0</v>
      </c>
      <c r="M22" s="40">
        <v>0</v>
      </c>
      <c r="N22" s="40">
        <f>O22+P22</f>
        <v>0</v>
      </c>
      <c r="O22" s="160">
        <v>0</v>
      </c>
      <c r="P22" s="40">
        <v>0</v>
      </c>
      <c r="Q22" s="38" t="e">
        <f t="shared" si="31"/>
        <v>#DIV/0!</v>
      </c>
      <c r="R22" s="38" t="e">
        <f t="shared" si="32"/>
        <v>#DIV/0!</v>
      </c>
    </row>
    <row r="23" spans="1:18" s="7" customFormat="1" ht="16.5" x14ac:dyDescent="0.25">
      <c r="A23" s="16" t="s">
        <v>72</v>
      </c>
      <c r="B23" s="113" t="s">
        <v>120</v>
      </c>
      <c r="C23" s="113"/>
      <c r="D23" s="113"/>
      <c r="E23" s="37">
        <f>SUM(E24:E28)</f>
        <v>18860.7</v>
      </c>
      <c r="F23" s="164">
        <f t="shared" ref="F23:P23" si="33">SUM(F24:F28)</f>
        <v>0</v>
      </c>
      <c r="G23" s="37">
        <f t="shared" si="33"/>
        <v>18860.7</v>
      </c>
      <c r="H23" s="37">
        <f t="shared" si="33"/>
        <v>585.29999999999995</v>
      </c>
      <c r="I23" s="164">
        <f t="shared" si="33"/>
        <v>0</v>
      </c>
      <c r="J23" s="37">
        <f t="shared" si="33"/>
        <v>585.29999999999995</v>
      </c>
      <c r="K23" s="37">
        <f>SUM(K24:K28)</f>
        <v>585.29999999999995</v>
      </c>
      <c r="L23" s="164">
        <f t="shared" si="33"/>
        <v>0</v>
      </c>
      <c r="M23" s="37">
        <f t="shared" si="33"/>
        <v>585.29999999999995</v>
      </c>
      <c r="N23" s="37">
        <f t="shared" si="33"/>
        <v>585.29999999999995</v>
      </c>
      <c r="O23" s="164">
        <f t="shared" si="33"/>
        <v>0</v>
      </c>
      <c r="P23" s="37">
        <f t="shared" si="33"/>
        <v>585.29999999999995</v>
      </c>
      <c r="Q23" s="38">
        <f t="shared" si="31"/>
        <v>1</v>
      </c>
      <c r="R23" s="38">
        <f t="shared" si="32"/>
        <v>1</v>
      </c>
    </row>
    <row r="24" spans="1:18" s="7" customFormat="1" ht="82.5" x14ac:dyDescent="0.25">
      <c r="A24" s="16" t="s">
        <v>148</v>
      </c>
      <c r="B24" s="5" t="s">
        <v>158</v>
      </c>
      <c r="C24" s="14" t="s">
        <v>10</v>
      </c>
      <c r="D24" s="14" t="s">
        <v>9</v>
      </c>
      <c r="E24" s="37">
        <f>G24+F24</f>
        <v>585.29999999999995</v>
      </c>
      <c r="F24" s="165"/>
      <c r="G24" s="41">
        <v>585.29999999999995</v>
      </c>
      <c r="H24" s="40">
        <f>I24+J24</f>
        <v>585.29999999999995</v>
      </c>
      <c r="I24" s="160">
        <v>0</v>
      </c>
      <c r="J24" s="40">
        <v>585.29999999999995</v>
      </c>
      <c r="K24" s="40">
        <f>L24+M24</f>
        <v>585.29999999999995</v>
      </c>
      <c r="L24" s="160">
        <v>0</v>
      </c>
      <c r="M24" s="40">
        <v>585.29999999999995</v>
      </c>
      <c r="N24" s="40">
        <f>O24+P24</f>
        <v>585.29999999999995</v>
      </c>
      <c r="O24" s="160">
        <v>0</v>
      </c>
      <c r="P24" s="40">
        <f>M24</f>
        <v>585.29999999999995</v>
      </c>
      <c r="Q24" s="36">
        <f t="shared" ref="Q24" si="34">K24/H24</f>
        <v>1</v>
      </c>
      <c r="R24" s="36">
        <f t="shared" ref="R24" si="35">N24/H24</f>
        <v>1</v>
      </c>
    </row>
    <row r="25" spans="1:18" s="7" customFormat="1" ht="66" x14ac:dyDescent="0.25">
      <c r="A25" s="16" t="s">
        <v>121</v>
      </c>
      <c r="B25" s="5" t="s">
        <v>159</v>
      </c>
      <c r="C25" s="14" t="s">
        <v>10</v>
      </c>
      <c r="D25" s="14" t="s">
        <v>9</v>
      </c>
      <c r="E25" s="37">
        <f>G25+F25</f>
        <v>9206.4</v>
      </c>
      <c r="F25" s="165"/>
      <c r="G25" s="41">
        <v>9206.4</v>
      </c>
      <c r="H25" s="110">
        <f>I25+J25</f>
        <v>0</v>
      </c>
      <c r="I25" s="160">
        <v>0</v>
      </c>
      <c r="J25" s="110">
        <v>0</v>
      </c>
      <c r="K25" s="110">
        <f>L25+M25</f>
        <v>0</v>
      </c>
      <c r="L25" s="160">
        <v>0</v>
      </c>
      <c r="M25" s="110">
        <v>0</v>
      </c>
      <c r="N25" s="110">
        <f>O25+P25</f>
        <v>0</v>
      </c>
      <c r="O25" s="160">
        <v>0</v>
      </c>
      <c r="P25" s="110">
        <v>0</v>
      </c>
      <c r="Q25" s="36" t="s">
        <v>154</v>
      </c>
      <c r="R25" s="36" t="s">
        <v>154</v>
      </c>
    </row>
    <row r="26" spans="1:18" s="7" customFormat="1" ht="49.5" x14ac:dyDescent="0.25">
      <c r="A26" s="16" t="s">
        <v>122</v>
      </c>
      <c r="B26" s="5" t="s">
        <v>160</v>
      </c>
      <c r="C26" s="14" t="s">
        <v>10</v>
      </c>
      <c r="D26" s="14" t="s">
        <v>9</v>
      </c>
      <c r="E26" s="37">
        <f>G26+F26</f>
        <v>1892.2</v>
      </c>
      <c r="F26" s="165"/>
      <c r="G26" s="41">
        <v>1892.2</v>
      </c>
      <c r="H26" s="110">
        <f>I26+J26</f>
        <v>0</v>
      </c>
      <c r="I26" s="160">
        <v>0</v>
      </c>
      <c r="J26" s="110">
        <v>0</v>
      </c>
      <c r="K26" s="110">
        <f>L26+M26</f>
        <v>0</v>
      </c>
      <c r="L26" s="160">
        <v>0</v>
      </c>
      <c r="M26" s="110">
        <v>0</v>
      </c>
      <c r="N26" s="110">
        <f>O26+P26</f>
        <v>0</v>
      </c>
      <c r="O26" s="160">
        <v>0</v>
      </c>
      <c r="P26" s="110">
        <v>0</v>
      </c>
      <c r="Q26" s="36" t="s">
        <v>154</v>
      </c>
      <c r="R26" s="36" t="s">
        <v>154</v>
      </c>
    </row>
    <row r="27" spans="1:18" s="7" customFormat="1" ht="66" x14ac:dyDescent="0.25">
      <c r="A27" s="16" t="s">
        <v>157</v>
      </c>
      <c r="B27" s="5" t="s">
        <v>161</v>
      </c>
      <c r="C27" s="14" t="s">
        <v>10</v>
      </c>
      <c r="D27" s="14" t="s">
        <v>9</v>
      </c>
      <c r="E27" s="37">
        <f>G27+F27</f>
        <v>5152.6000000000004</v>
      </c>
      <c r="F27" s="165"/>
      <c r="G27" s="41">
        <v>5152.6000000000004</v>
      </c>
      <c r="H27" s="110">
        <f>I27+J27</f>
        <v>0</v>
      </c>
      <c r="I27" s="160">
        <v>0</v>
      </c>
      <c r="J27" s="110">
        <v>0</v>
      </c>
      <c r="K27" s="110">
        <f>L27+M27</f>
        <v>0</v>
      </c>
      <c r="L27" s="160">
        <v>0</v>
      </c>
      <c r="M27" s="110">
        <v>0</v>
      </c>
      <c r="N27" s="110">
        <f>O27+P27</f>
        <v>0</v>
      </c>
      <c r="O27" s="160">
        <v>0</v>
      </c>
      <c r="P27" s="110">
        <v>0</v>
      </c>
      <c r="Q27" s="36" t="s">
        <v>154</v>
      </c>
      <c r="R27" s="36" t="s">
        <v>154</v>
      </c>
    </row>
    <row r="28" spans="1:18" s="7" customFormat="1" ht="60.75" customHeight="1" x14ac:dyDescent="0.25">
      <c r="A28" s="16" t="s">
        <v>258</v>
      </c>
      <c r="B28" s="5" t="s">
        <v>259</v>
      </c>
      <c r="C28" s="14" t="s">
        <v>10</v>
      </c>
      <c r="D28" s="14" t="s">
        <v>9</v>
      </c>
      <c r="E28" s="37">
        <f>G28+F28</f>
        <v>2024.2</v>
      </c>
      <c r="F28" s="165"/>
      <c r="G28" s="41">
        <v>2024.2</v>
      </c>
      <c r="H28" s="110">
        <f>I28+J28</f>
        <v>0</v>
      </c>
      <c r="I28" s="160">
        <v>0</v>
      </c>
      <c r="J28" s="110">
        <v>0</v>
      </c>
      <c r="K28" s="110">
        <f>L28+M28</f>
        <v>0</v>
      </c>
      <c r="L28" s="160">
        <v>0</v>
      </c>
      <c r="M28" s="110">
        <v>0</v>
      </c>
      <c r="N28" s="110">
        <f>O28+P28</f>
        <v>0</v>
      </c>
      <c r="O28" s="160">
        <v>0</v>
      </c>
      <c r="P28" s="110">
        <v>0</v>
      </c>
      <c r="Q28" s="36" t="s">
        <v>154</v>
      </c>
      <c r="R28" s="36" t="s">
        <v>154</v>
      </c>
    </row>
    <row r="29" spans="1:18" s="7" customFormat="1" ht="32.25" customHeight="1" x14ac:dyDescent="0.25">
      <c r="A29" s="12" t="s">
        <v>32</v>
      </c>
      <c r="B29" s="111" t="s">
        <v>74</v>
      </c>
      <c r="C29" s="111"/>
      <c r="D29" s="111"/>
      <c r="E29" s="39">
        <f>E30+E50+E69+E72+E83+E86+E97+E100</f>
        <v>126877.20000000001</v>
      </c>
      <c r="F29" s="166">
        <f t="shared" ref="F29:P29" si="36">F30+F50+F69+F72+F83+F86+F97+F100</f>
        <v>0</v>
      </c>
      <c r="G29" s="39">
        <f t="shared" si="36"/>
        <v>126877.20000000001</v>
      </c>
      <c r="H29" s="39">
        <f t="shared" si="36"/>
        <v>59992.9</v>
      </c>
      <c r="I29" s="166">
        <f t="shared" si="36"/>
        <v>0</v>
      </c>
      <c r="J29" s="39">
        <f t="shared" si="36"/>
        <v>59992.9</v>
      </c>
      <c r="K29" s="39">
        <f>K30+K50+K69+K72+K83+K86+K97+K100</f>
        <v>58687.6</v>
      </c>
      <c r="L29" s="166">
        <f t="shared" si="36"/>
        <v>0</v>
      </c>
      <c r="M29" s="39">
        <f>M30+M50+M69+M72+M83+M86+M97+M100</f>
        <v>58687.6</v>
      </c>
      <c r="N29" s="39">
        <f t="shared" si="36"/>
        <v>58687.6</v>
      </c>
      <c r="O29" s="166">
        <f t="shared" si="36"/>
        <v>0</v>
      </c>
      <c r="P29" s="39">
        <f t="shared" si="36"/>
        <v>58687.6</v>
      </c>
      <c r="Q29" s="38">
        <f t="shared" si="25"/>
        <v>0.97824242535366679</v>
      </c>
      <c r="R29" s="38">
        <f t="shared" si="26"/>
        <v>0.97824242535366679</v>
      </c>
    </row>
    <row r="30" spans="1:18" s="7" customFormat="1" ht="34.5" customHeight="1" x14ac:dyDescent="0.25">
      <c r="A30" s="12" t="s">
        <v>38</v>
      </c>
      <c r="B30" s="112" t="s">
        <v>14</v>
      </c>
      <c r="C30" s="112"/>
      <c r="D30" s="112"/>
      <c r="E30" s="39">
        <f>SUM(E31:E49)</f>
        <v>12472.400000000001</v>
      </c>
      <c r="F30" s="166">
        <f t="shared" ref="F30:G30" si="37">SUM(F31:F49)</f>
        <v>0</v>
      </c>
      <c r="G30" s="39">
        <f t="shared" si="37"/>
        <v>12472.400000000001</v>
      </c>
      <c r="H30" s="39">
        <f t="shared" ref="H30" si="38">SUM(H31:H49)</f>
        <v>10549</v>
      </c>
      <c r="I30" s="166">
        <f t="shared" ref="I30" si="39">SUM(I31:I49)</f>
        <v>0</v>
      </c>
      <c r="J30" s="39">
        <f t="shared" ref="J30" si="40">SUM(J31:J49)</f>
        <v>10549</v>
      </c>
      <c r="K30" s="39">
        <f>SUM(K31:K49)</f>
        <v>10122.200000000001</v>
      </c>
      <c r="L30" s="166">
        <f t="shared" ref="L30" si="41">SUM(L31:L49)</f>
        <v>0</v>
      </c>
      <c r="M30" s="39">
        <f t="shared" ref="M30" si="42">SUM(M31:M49)</f>
        <v>10122.200000000001</v>
      </c>
      <c r="N30" s="39">
        <f t="shared" ref="N30" si="43">SUM(N31:N49)</f>
        <v>10122.200000000001</v>
      </c>
      <c r="O30" s="166">
        <f t="shared" ref="O30" si="44">SUM(O31:O49)</f>
        <v>0</v>
      </c>
      <c r="P30" s="39">
        <f t="shared" ref="P30" si="45">SUM(P31:P49)</f>
        <v>10122.200000000001</v>
      </c>
      <c r="Q30" s="38">
        <f t="shared" si="25"/>
        <v>0.9595411887382691</v>
      </c>
      <c r="R30" s="38">
        <f t="shared" si="26"/>
        <v>0.9595411887382691</v>
      </c>
    </row>
    <row r="31" spans="1:18" s="7" customFormat="1" ht="35.25" customHeight="1" x14ac:dyDescent="0.25">
      <c r="A31" s="16" t="s">
        <v>44</v>
      </c>
      <c r="B31" s="17" t="s">
        <v>123</v>
      </c>
      <c r="C31" s="14" t="s">
        <v>10</v>
      </c>
      <c r="D31" s="14" t="s">
        <v>9</v>
      </c>
      <c r="E31" s="37">
        <f>G31</f>
        <v>61.1</v>
      </c>
      <c r="F31" s="161">
        <v>0</v>
      </c>
      <c r="G31" s="52">
        <v>61.1</v>
      </c>
      <c r="H31" s="42">
        <f>I31+J31</f>
        <v>61.1</v>
      </c>
      <c r="I31" s="161">
        <v>0</v>
      </c>
      <c r="J31" s="42">
        <v>61.1</v>
      </c>
      <c r="K31" s="42">
        <f>L31+M31</f>
        <v>60.8</v>
      </c>
      <c r="L31" s="161">
        <v>0</v>
      </c>
      <c r="M31" s="42">
        <v>60.8</v>
      </c>
      <c r="N31" s="42">
        <f>O31+P31</f>
        <v>60.8</v>
      </c>
      <c r="O31" s="161">
        <v>0</v>
      </c>
      <c r="P31" s="42">
        <f>M31</f>
        <v>60.8</v>
      </c>
      <c r="Q31" s="36">
        <f t="shared" si="25"/>
        <v>0.9950900163666121</v>
      </c>
      <c r="R31" s="36">
        <f t="shared" si="26"/>
        <v>0.9950900163666121</v>
      </c>
    </row>
    <row r="32" spans="1:18" s="7" customFormat="1" ht="33" x14ac:dyDescent="0.25">
      <c r="A32" s="16" t="s">
        <v>75</v>
      </c>
      <c r="B32" s="17" t="s">
        <v>110</v>
      </c>
      <c r="C32" s="14" t="s">
        <v>10</v>
      </c>
      <c r="D32" s="14" t="s">
        <v>9</v>
      </c>
      <c r="E32" s="37">
        <f t="shared" ref="E32:E49" si="46">G32</f>
        <v>404.7</v>
      </c>
      <c r="F32" s="161">
        <v>0</v>
      </c>
      <c r="G32" s="52">
        <v>404.7</v>
      </c>
      <c r="H32" s="42">
        <f t="shared" ref="H32:H49" si="47">I32+J32</f>
        <v>173</v>
      </c>
      <c r="I32" s="160">
        <v>0</v>
      </c>
      <c r="J32" s="40">
        <v>173</v>
      </c>
      <c r="K32" s="42">
        <f t="shared" ref="K32:K49" si="48">L32+M32</f>
        <v>173</v>
      </c>
      <c r="L32" s="161">
        <v>0</v>
      </c>
      <c r="M32" s="40">
        <v>173</v>
      </c>
      <c r="N32" s="42">
        <f t="shared" ref="N32:N49" si="49">O32+P32</f>
        <v>173</v>
      </c>
      <c r="O32" s="161">
        <v>0</v>
      </c>
      <c r="P32" s="42">
        <f t="shared" ref="P32:P49" si="50">M32</f>
        <v>173</v>
      </c>
      <c r="Q32" s="36">
        <f t="shared" ref="Q32:Q34" si="51">K32/H32</f>
        <v>1</v>
      </c>
      <c r="R32" s="36">
        <f t="shared" ref="R32:R34" si="52">N32/H32</f>
        <v>1</v>
      </c>
    </row>
    <row r="33" spans="1:18" s="7" customFormat="1" ht="33" x14ac:dyDescent="0.25">
      <c r="A33" s="16" t="s">
        <v>76</v>
      </c>
      <c r="B33" s="17" t="s">
        <v>111</v>
      </c>
      <c r="C33" s="14" t="s">
        <v>10</v>
      </c>
      <c r="D33" s="14" t="s">
        <v>9</v>
      </c>
      <c r="E33" s="37">
        <f t="shared" si="46"/>
        <v>1441.7</v>
      </c>
      <c r="F33" s="161">
        <v>0</v>
      </c>
      <c r="G33" s="52">
        <v>1441.7</v>
      </c>
      <c r="H33" s="42">
        <f t="shared" si="47"/>
        <v>843.8</v>
      </c>
      <c r="I33" s="160">
        <v>0</v>
      </c>
      <c r="J33" s="40">
        <v>843.8</v>
      </c>
      <c r="K33" s="42">
        <f t="shared" si="48"/>
        <v>843.8</v>
      </c>
      <c r="L33" s="161">
        <v>0</v>
      </c>
      <c r="M33" s="40">
        <v>843.8</v>
      </c>
      <c r="N33" s="42">
        <f t="shared" si="49"/>
        <v>843.8</v>
      </c>
      <c r="O33" s="161">
        <v>0</v>
      </c>
      <c r="P33" s="42">
        <f t="shared" si="50"/>
        <v>843.8</v>
      </c>
      <c r="Q33" s="36">
        <f t="shared" si="51"/>
        <v>1</v>
      </c>
      <c r="R33" s="36">
        <f t="shared" si="52"/>
        <v>1</v>
      </c>
    </row>
    <row r="34" spans="1:18" s="7" customFormat="1" ht="33" x14ac:dyDescent="0.25">
      <c r="A34" s="16" t="s">
        <v>77</v>
      </c>
      <c r="B34" s="17" t="s">
        <v>124</v>
      </c>
      <c r="C34" s="14" t="s">
        <v>10</v>
      </c>
      <c r="D34" s="14" t="s">
        <v>9</v>
      </c>
      <c r="E34" s="37">
        <f t="shared" si="46"/>
        <v>301.5</v>
      </c>
      <c r="F34" s="161">
        <v>0</v>
      </c>
      <c r="G34" s="52">
        <v>301.5</v>
      </c>
      <c r="H34" s="42">
        <f t="shared" si="47"/>
        <v>215.9</v>
      </c>
      <c r="I34" s="160">
        <v>0</v>
      </c>
      <c r="J34" s="40">
        <v>215.9</v>
      </c>
      <c r="K34" s="42">
        <f t="shared" si="48"/>
        <v>215.8</v>
      </c>
      <c r="L34" s="161">
        <v>0</v>
      </c>
      <c r="M34" s="40">
        <v>215.8</v>
      </c>
      <c r="N34" s="42">
        <f t="shared" si="49"/>
        <v>215.8</v>
      </c>
      <c r="O34" s="161">
        <v>0</v>
      </c>
      <c r="P34" s="42">
        <f t="shared" si="50"/>
        <v>215.8</v>
      </c>
      <c r="Q34" s="36">
        <f t="shared" si="51"/>
        <v>0.99953682260305698</v>
      </c>
      <c r="R34" s="36">
        <f t="shared" si="52"/>
        <v>0.99953682260305698</v>
      </c>
    </row>
    <row r="35" spans="1:18" s="7" customFormat="1" ht="33" x14ac:dyDescent="0.25">
      <c r="A35" s="16" t="s">
        <v>78</v>
      </c>
      <c r="B35" s="17" t="s">
        <v>125</v>
      </c>
      <c r="C35" s="14" t="s">
        <v>10</v>
      </c>
      <c r="D35" s="14" t="s">
        <v>9</v>
      </c>
      <c r="E35" s="37">
        <f t="shared" si="46"/>
        <v>239.8</v>
      </c>
      <c r="F35" s="161">
        <v>0</v>
      </c>
      <c r="G35" s="52">
        <v>239.8</v>
      </c>
      <c r="H35" s="42">
        <f t="shared" si="47"/>
        <v>134.6</v>
      </c>
      <c r="I35" s="160">
        <v>0</v>
      </c>
      <c r="J35" s="40">
        <v>134.6</v>
      </c>
      <c r="K35" s="42">
        <f t="shared" si="48"/>
        <v>134.6</v>
      </c>
      <c r="L35" s="161">
        <v>0</v>
      </c>
      <c r="M35" s="40">
        <v>134.6</v>
      </c>
      <c r="N35" s="42">
        <f t="shared" si="49"/>
        <v>134.6</v>
      </c>
      <c r="O35" s="161">
        <v>0</v>
      </c>
      <c r="P35" s="42">
        <f t="shared" si="50"/>
        <v>134.6</v>
      </c>
      <c r="Q35" s="36">
        <f t="shared" ref="Q35" si="53">K35/H35</f>
        <v>1</v>
      </c>
      <c r="R35" s="36">
        <f t="shared" ref="R35" si="54">N35/H35</f>
        <v>1</v>
      </c>
    </row>
    <row r="36" spans="1:18" s="7" customFormat="1" ht="33" x14ac:dyDescent="0.25">
      <c r="A36" s="16" t="s">
        <v>79</v>
      </c>
      <c r="B36" s="17" t="s">
        <v>126</v>
      </c>
      <c r="C36" s="14" t="s">
        <v>10</v>
      </c>
      <c r="D36" s="14" t="s">
        <v>9</v>
      </c>
      <c r="E36" s="37">
        <f t="shared" si="46"/>
        <v>209</v>
      </c>
      <c r="F36" s="161">
        <v>0</v>
      </c>
      <c r="G36" s="52">
        <v>209</v>
      </c>
      <c r="H36" s="42">
        <f t="shared" si="47"/>
        <v>169</v>
      </c>
      <c r="I36" s="160">
        <v>0</v>
      </c>
      <c r="J36" s="40">
        <v>169</v>
      </c>
      <c r="K36" s="42">
        <f t="shared" si="48"/>
        <v>168.9</v>
      </c>
      <c r="L36" s="161">
        <v>0</v>
      </c>
      <c r="M36" s="40">
        <v>168.9</v>
      </c>
      <c r="N36" s="42">
        <f t="shared" si="49"/>
        <v>168.9</v>
      </c>
      <c r="O36" s="161">
        <v>0</v>
      </c>
      <c r="P36" s="42">
        <f t="shared" si="50"/>
        <v>168.9</v>
      </c>
      <c r="Q36" s="36">
        <f t="shared" si="25"/>
        <v>0.99940828402366866</v>
      </c>
      <c r="R36" s="36">
        <f t="shared" si="26"/>
        <v>0.99940828402366866</v>
      </c>
    </row>
    <row r="37" spans="1:18" s="7" customFormat="1" ht="33" x14ac:dyDescent="0.25">
      <c r="A37" s="16" t="s">
        <v>80</v>
      </c>
      <c r="B37" s="17" t="s">
        <v>112</v>
      </c>
      <c r="C37" s="14" t="s">
        <v>10</v>
      </c>
      <c r="D37" s="14" t="s">
        <v>9</v>
      </c>
      <c r="E37" s="37">
        <f t="shared" si="46"/>
        <v>375.8</v>
      </c>
      <c r="F37" s="161">
        <v>0</v>
      </c>
      <c r="G37" s="52">
        <v>375.8</v>
      </c>
      <c r="H37" s="42">
        <f t="shared" si="47"/>
        <v>252.1</v>
      </c>
      <c r="I37" s="160">
        <v>0</v>
      </c>
      <c r="J37" s="42">
        <v>252.1</v>
      </c>
      <c r="K37" s="42">
        <f t="shared" si="48"/>
        <v>252</v>
      </c>
      <c r="L37" s="161">
        <v>0</v>
      </c>
      <c r="M37" s="40">
        <v>252</v>
      </c>
      <c r="N37" s="42">
        <f t="shared" si="49"/>
        <v>252</v>
      </c>
      <c r="O37" s="161">
        <v>0</v>
      </c>
      <c r="P37" s="42">
        <f t="shared" si="50"/>
        <v>252</v>
      </c>
      <c r="Q37" s="36">
        <f t="shared" ref="Q37:Q49" si="55">K37/H37</f>
        <v>0.99960333201110674</v>
      </c>
      <c r="R37" s="36">
        <f t="shared" ref="R37:R49" si="56">N37/H37</f>
        <v>0.99960333201110674</v>
      </c>
    </row>
    <row r="38" spans="1:18" s="7" customFormat="1" ht="33" x14ac:dyDescent="0.25">
      <c r="A38" s="16" t="s">
        <v>81</v>
      </c>
      <c r="B38" s="17" t="s">
        <v>127</v>
      </c>
      <c r="C38" s="14" t="s">
        <v>10</v>
      </c>
      <c r="D38" s="14" t="s">
        <v>9</v>
      </c>
      <c r="E38" s="37">
        <f t="shared" si="46"/>
        <v>826.2</v>
      </c>
      <c r="F38" s="161">
        <v>0</v>
      </c>
      <c r="G38" s="52">
        <v>826.2</v>
      </c>
      <c r="H38" s="42">
        <f t="shared" si="47"/>
        <v>714.5</v>
      </c>
      <c r="I38" s="160">
        <v>0</v>
      </c>
      <c r="J38" s="40">
        <v>714.5</v>
      </c>
      <c r="K38" s="42">
        <f t="shared" si="48"/>
        <v>291.5</v>
      </c>
      <c r="L38" s="161">
        <v>0</v>
      </c>
      <c r="M38" s="40">
        <v>291.5</v>
      </c>
      <c r="N38" s="42">
        <f t="shared" si="49"/>
        <v>291.5</v>
      </c>
      <c r="O38" s="161">
        <v>0</v>
      </c>
      <c r="P38" s="42">
        <f t="shared" si="50"/>
        <v>291.5</v>
      </c>
      <c r="Q38" s="36">
        <f t="shared" si="55"/>
        <v>0.40797760671798461</v>
      </c>
      <c r="R38" s="36">
        <f t="shared" si="56"/>
        <v>0.40797760671798461</v>
      </c>
    </row>
    <row r="39" spans="1:18" s="7" customFormat="1" ht="33" x14ac:dyDescent="0.25">
      <c r="A39" s="16" t="s">
        <v>82</v>
      </c>
      <c r="B39" s="17" t="s">
        <v>128</v>
      </c>
      <c r="C39" s="14" t="s">
        <v>10</v>
      </c>
      <c r="D39" s="14" t="s">
        <v>9</v>
      </c>
      <c r="E39" s="37">
        <f t="shared" si="46"/>
        <v>713.9</v>
      </c>
      <c r="F39" s="161">
        <v>0</v>
      </c>
      <c r="G39" s="52">
        <v>713.9</v>
      </c>
      <c r="H39" s="42">
        <f t="shared" si="47"/>
        <v>713.9</v>
      </c>
      <c r="I39" s="160">
        <v>0</v>
      </c>
      <c r="J39" s="42">
        <v>713.9</v>
      </c>
      <c r="K39" s="42">
        <f t="shared" si="48"/>
        <v>713.9</v>
      </c>
      <c r="L39" s="161">
        <v>0</v>
      </c>
      <c r="M39" s="42">
        <v>713.9</v>
      </c>
      <c r="N39" s="42">
        <f t="shared" si="49"/>
        <v>713.9</v>
      </c>
      <c r="O39" s="161">
        <v>0</v>
      </c>
      <c r="P39" s="42">
        <f t="shared" si="50"/>
        <v>713.9</v>
      </c>
      <c r="Q39" s="36">
        <f t="shared" si="55"/>
        <v>1</v>
      </c>
      <c r="R39" s="36">
        <f t="shared" si="56"/>
        <v>1</v>
      </c>
    </row>
    <row r="40" spans="1:18" s="7" customFormat="1" ht="33" x14ac:dyDescent="0.25">
      <c r="A40" s="16" t="s">
        <v>83</v>
      </c>
      <c r="B40" s="17" t="s">
        <v>113</v>
      </c>
      <c r="C40" s="14" t="s">
        <v>10</v>
      </c>
      <c r="D40" s="14" t="s">
        <v>9</v>
      </c>
      <c r="E40" s="37">
        <f t="shared" si="46"/>
        <v>804.4</v>
      </c>
      <c r="F40" s="161">
        <v>0</v>
      </c>
      <c r="G40" s="52">
        <v>804.4</v>
      </c>
      <c r="H40" s="42">
        <f t="shared" si="47"/>
        <v>603.29999999999995</v>
      </c>
      <c r="I40" s="160">
        <v>0</v>
      </c>
      <c r="J40" s="42">
        <v>603.29999999999995</v>
      </c>
      <c r="K40" s="42">
        <f t="shared" si="48"/>
        <v>603.29999999999995</v>
      </c>
      <c r="L40" s="161">
        <v>0</v>
      </c>
      <c r="M40" s="42">
        <v>603.29999999999995</v>
      </c>
      <c r="N40" s="42">
        <f t="shared" si="49"/>
        <v>603.29999999999995</v>
      </c>
      <c r="O40" s="161">
        <v>0</v>
      </c>
      <c r="P40" s="42">
        <f t="shared" si="50"/>
        <v>603.29999999999995</v>
      </c>
      <c r="Q40" s="36">
        <f t="shared" si="55"/>
        <v>1</v>
      </c>
      <c r="R40" s="36">
        <f t="shared" si="56"/>
        <v>1</v>
      </c>
    </row>
    <row r="41" spans="1:18" s="7" customFormat="1" ht="33" x14ac:dyDescent="0.25">
      <c r="A41" s="16" t="s">
        <v>84</v>
      </c>
      <c r="B41" s="17" t="s">
        <v>114</v>
      </c>
      <c r="C41" s="14" t="s">
        <v>10</v>
      </c>
      <c r="D41" s="14" t="s">
        <v>9</v>
      </c>
      <c r="E41" s="37">
        <f t="shared" si="46"/>
        <v>298.3</v>
      </c>
      <c r="F41" s="161">
        <v>0</v>
      </c>
      <c r="G41" s="52">
        <v>298.3</v>
      </c>
      <c r="H41" s="42">
        <f t="shared" si="47"/>
        <v>88.8</v>
      </c>
      <c r="I41" s="160">
        <v>0</v>
      </c>
      <c r="J41" s="40">
        <v>88.8</v>
      </c>
      <c r="K41" s="42">
        <f t="shared" si="48"/>
        <v>88.8</v>
      </c>
      <c r="L41" s="161">
        <v>0</v>
      </c>
      <c r="M41" s="40">
        <v>88.8</v>
      </c>
      <c r="N41" s="42">
        <f t="shared" si="49"/>
        <v>88.8</v>
      </c>
      <c r="O41" s="161">
        <v>0</v>
      </c>
      <c r="P41" s="42">
        <f t="shared" si="50"/>
        <v>88.8</v>
      </c>
      <c r="Q41" s="36">
        <f t="shared" si="55"/>
        <v>1</v>
      </c>
      <c r="R41" s="36">
        <f t="shared" si="56"/>
        <v>1</v>
      </c>
    </row>
    <row r="42" spans="1:18" s="7" customFormat="1" ht="33" x14ac:dyDescent="0.25">
      <c r="A42" s="16" t="s">
        <v>85</v>
      </c>
      <c r="B42" s="17" t="s">
        <v>115</v>
      </c>
      <c r="C42" s="14" t="s">
        <v>10</v>
      </c>
      <c r="D42" s="14" t="s">
        <v>9</v>
      </c>
      <c r="E42" s="37">
        <f t="shared" si="46"/>
        <v>351.8</v>
      </c>
      <c r="F42" s="161">
        <v>0</v>
      </c>
      <c r="G42" s="52">
        <v>351.8</v>
      </c>
      <c r="H42" s="42">
        <f t="shared" si="47"/>
        <v>300.39999999999998</v>
      </c>
      <c r="I42" s="160">
        <v>0</v>
      </c>
      <c r="J42" s="40">
        <v>300.39999999999998</v>
      </c>
      <c r="K42" s="42">
        <f t="shared" si="48"/>
        <v>300.3</v>
      </c>
      <c r="L42" s="161">
        <v>0</v>
      </c>
      <c r="M42" s="40">
        <v>300.3</v>
      </c>
      <c r="N42" s="42">
        <f t="shared" si="49"/>
        <v>300.3</v>
      </c>
      <c r="O42" s="161">
        <v>0</v>
      </c>
      <c r="P42" s="42">
        <f t="shared" si="50"/>
        <v>300.3</v>
      </c>
      <c r="Q42" s="36">
        <f t="shared" si="55"/>
        <v>0.99966711051930768</v>
      </c>
      <c r="R42" s="36">
        <f t="shared" si="56"/>
        <v>0.99966711051930768</v>
      </c>
    </row>
    <row r="43" spans="1:18" s="7" customFormat="1" ht="33" x14ac:dyDescent="0.25">
      <c r="A43" s="16" t="s">
        <v>86</v>
      </c>
      <c r="B43" s="17" t="s">
        <v>116</v>
      </c>
      <c r="C43" s="14" t="s">
        <v>10</v>
      </c>
      <c r="D43" s="14" t="s">
        <v>9</v>
      </c>
      <c r="E43" s="37">
        <f t="shared" si="46"/>
        <v>380.8</v>
      </c>
      <c r="F43" s="161">
        <v>0</v>
      </c>
      <c r="G43" s="52">
        <v>380.8</v>
      </c>
      <c r="H43" s="42">
        <f t="shared" si="47"/>
        <v>380.8</v>
      </c>
      <c r="I43" s="160">
        <v>0</v>
      </c>
      <c r="J43" s="40">
        <v>380.8</v>
      </c>
      <c r="K43" s="42">
        <f t="shared" si="48"/>
        <v>378.3</v>
      </c>
      <c r="L43" s="161">
        <v>0</v>
      </c>
      <c r="M43" s="40">
        <v>378.3</v>
      </c>
      <c r="N43" s="42">
        <f t="shared" si="49"/>
        <v>378.3</v>
      </c>
      <c r="O43" s="161">
        <v>0</v>
      </c>
      <c r="P43" s="42">
        <f t="shared" si="50"/>
        <v>378.3</v>
      </c>
      <c r="Q43" s="36">
        <f t="shared" si="55"/>
        <v>0.99343487394957986</v>
      </c>
      <c r="R43" s="36">
        <f t="shared" si="56"/>
        <v>0.99343487394957986</v>
      </c>
    </row>
    <row r="44" spans="1:18" s="7" customFormat="1" ht="33" x14ac:dyDescent="0.25">
      <c r="A44" s="16" t="s">
        <v>87</v>
      </c>
      <c r="B44" s="17" t="s">
        <v>129</v>
      </c>
      <c r="C44" s="14" t="s">
        <v>10</v>
      </c>
      <c r="D44" s="14" t="s">
        <v>9</v>
      </c>
      <c r="E44" s="37">
        <f t="shared" si="46"/>
        <v>333</v>
      </c>
      <c r="F44" s="161">
        <v>0</v>
      </c>
      <c r="G44" s="52">
        <v>333</v>
      </c>
      <c r="H44" s="42">
        <f t="shared" si="47"/>
        <v>333</v>
      </c>
      <c r="I44" s="165">
        <v>0</v>
      </c>
      <c r="J44" s="42">
        <v>333</v>
      </c>
      <c r="K44" s="42">
        <f t="shared" si="48"/>
        <v>333</v>
      </c>
      <c r="L44" s="161">
        <v>0</v>
      </c>
      <c r="M44" s="41">
        <v>333</v>
      </c>
      <c r="N44" s="42">
        <f t="shared" si="49"/>
        <v>333</v>
      </c>
      <c r="O44" s="161">
        <v>0</v>
      </c>
      <c r="P44" s="42">
        <f t="shared" si="50"/>
        <v>333</v>
      </c>
      <c r="Q44" s="36">
        <f t="shared" si="55"/>
        <v>1</v>
      </c>
      <c r="R44" s="36">
        <f t="shared" si="56"/>
        <v>1</v>
      </c>
    </row>
    <row r="45" spans="1:18" s="7" customFormat="1" ht="33" x14ac:dyDescent="0.25">
      <c r="A45" s="16" t="s">
        <v>88</v>
      </c>
      <c r="B45" s="17" t="s">
        <v>117</v>
      </c>
      <c r="C45" s="14" t="s">
        <v>10</v>
      </c>
      <c r="D45" s="14" t="s">
        <v>9</v>
      </c>
      <c r="E45" s="37">
        <f t="shared" si="46"/>
        <v>366.6</v>
      </c>
      <c r="F45" s="161">
        <v>0</v>
      </c>
      <c r="G45" s="52">
        <v>366.6</v>
      </c>
      <c r="H45" s="42">
        <f t="shared" si="47"/>
        <v>278.39999999999998</v>
      </c>
      <c r="I45" s="160">
        <v>0</v>
      </c>
      <c r="J45" s="40">
        <v>278.39999999999998</v>
      </c>
      <c r="K45" s="42">
        <f t="shared" si="48"/>
        <v>278.39999999999998</v>
      </c>
      <c r="L45" s="161">
        <v>0</v>
      </c>
      <c r="M45" s="40">
        <v>278.39999999999998</v>
      </c>
      <c r="N45" s="42">
        <f t="shared" si="49"/>
        <v>278.39999999999998</v>
      </c>
      <c r="O45" s="161">
        <v>0</v>
      </c>
      <c r="P45" s="42">
        <f t="shared" si="50"/>
        <v>278.39999999999998</v>
      </c>
      <c r="Q45" s="36">
        <f t="shared" si="55"/>
        <v>1</v>
      </c>
      <c r="R45" s="36">
        <f t="shared" si="56"/>
        <v>1</v>
      </c>
    </row>
    <row r="46" spans="1:18" s="7" customFormat="1" ht="33" x14ac:dyDescent="0.25">
      <c r="A46" s="16" t="s">
        <v>89</v>
      </c>
      <c r="B46" s="17" t="s">
        <v>130</v>
      </c>
      <c r="C46" s="14" t="s">
        <v>10</v>
      </c>
      <c r="D46" s="14" t="s">
        <v>9</v>
      </c>
      <c r="E46" s="37">
        <f t="shared" si="46"/>
        <v>217.8</v>
      </c>
      <c r="F46" s="161">
        <v>0</v>
      </c>
      <c r="G46" s="52">
        <v>217.8</v>
      </c>
      <c r="H46" s="42">
        <f t="shared" si="47"/>
        <v>140.4</v>
      </c>
      <c r="I46" s="160">
        <v>0</v>
      </c>
      <c r="J46" s="40">
        <v>140.4</v>
      </c>
      <c r="K46" s="42">
        <f t="shared" si="48"/>
        <v>140.30000000000001</v>
      </c>
      <c r="L46" s="161">
        <v>0</v>
      </c>
      <c r="M46" s="40">
        <v>140.30000000000001</v>
      </c>
      <c r="N46" s="42">
        <f t="shared" si="49"/>
        <v>140.30000000000001</v>
      </c>
      <c r="O46" s="161">
        <v>0</v>
      </c>
      <c r="P46" s="42">
        <f t="shared" si="50"/>
        <v>140.30000000000001</v>
      </c>
      <c r="Q46" s="36">
        <f t="shared" si="55"/>
        <v>0.99928774928774933</v>
      </c>
      <c r="R46" s="36">
        <f t="shared" si="56"/>
        <v>0.99928774928774933</v>
      </c>
    </row>
    <row r="47" spans="1:18" s="7" customFormat="1" ht="36.75" customHeight="1" x14ac:dyDescent="0.25">
      <c r="A47" s="16" t="s">
        <v>90</v>
      </c>
      <c r="B47" s="17" t="s">
        <v>131</v>
      </c>
      <c r="C47" s="14" t="s">
        <v>10</v>
      </c>
      <c r="D47" s="14" t="s">
        <v>9</v>
      </c>
      <c r="E47" s="37">
        <f t="shared" si="46"/>
        <v>301.5</v>
      </c>
      <c r="F47" s="161">
        <v>0</v>
      </c>
      <c r="G47" s="52">
        <v>301.5</v>
      </c>
      <c r="H47" s="42">
        <f t="shared" si="47"/>
        <v>301.5</v>
      </c>
      <c r="I47" s="161">
        <v>0</v>
      </c>
      <c r="J47" s="42">
        <v>301.5</v>
      </c>
      <c r="K47" s="42">
        <f t="shared" si="48"/>
        <v>301.5</v>
      </c>
      <c r="L47" s="161">
        <v>0</v>
      </c>
      <c r="M47" s="42">
        <v>301.5</v>
      </c>
      <c r="N47" s="42">
        <f t="shared" si="49"/>
        <v>301.5</v>
      </c>
      <c r="O47" s="161">
        <v>0</v>
      </c>
      <c r="P47" s="42">
        <f t="shared" si="50"/>
        <v>301.5</v>
      </c>
      <c r="Q47" s="36">
        <f t="shared" si="55"/>
        <v>1</v>
      </c>
      <c r="R47" s="36">
        <f t="shared" si="56"/>
        <v>1</v>
      </c>
    </row>
    <row r="48" spans="1:18" s="7" customFormat="1" ht="40.5" customHeight="1" x14ac:dyDescent="0.25">
      <c r="A48" s="16" t="s">
        <v>91</v>
      </c>
      <c r="B48" s="17" t="s">
        <v>132</v>
      </c>
      <c r="C48" s="14" t="s">
        <v>10</v>
      </c>
      <c r="D48" s="14" t="s">
        <v>9</v>
      </c>
      <c r="E48" s="37">
        <f t="shared" si="46"/>
        <v>279.5</v>
      </c>
      <c r="F48" s="161">
        <v>0</v>
      </c>
      <c r="G48" s="52">
        <v>279.5</v>
      </c>
      <c r="H48" s="42">
        <f t="shared" si="47"/>
        <v>279.5</v>
      </c>
      <c r="I48" s="160">
        <v>0</v>
      </c>
      <c r="J48" s="40">
        <v>279.5</v>
      </c>
      <c r="K48" s="42">
        <f t="shared" si="48"/>
        <v>279</v>
      </c>
      <c r="L48" s="161">
        <v>0</v>
      </c>
      <c r="M48" s="40">
        <v>279</v>
      </c>
      <c r="N48" s="42">
        <f t="shared" si="49"/>
        <v>279</v>
      </c>
      <c r="O48" s="161">
        <v>0</v>
      </c>
      <c r="P48" s="42">
        <f t="shared" si="50"/>
        <v>279</v>
      </c>
      <c r="Q48" s="36">
        <f t="shared" si="55"/>
        <v>0.99821109123434704</v>
      </c>
      <c r="R48" s="36">
        <f>N48/H48</f>
        <v>0.99821109123434704</v>
      </c>
    </row>
    <row r="49" spans="1:18" s="7" customFormat="1" ht="42" customHeight="1" x14ac:dyDescent="0.25">
      <c r="A49" s="16" t="s">
        <v>92</v>
      </c>
      <c r="B49" s="17" t="s">
        <v>15</v>
      </c>
      <c r="C49" s="14" t="s">
        <v>10</v>
      </c>
      <c r="D49" s="14" t="s">
        <v>9</v>
      </c>
      <c r="E49" s="37">
        <f t="shared" si="46"/>
        <v>4565</v>
      </c>
      <c r="F49" s="161">
        <v>0</v>
      </c>
      <c r="G49" s="52">
        <v>4565</v>
      </c>
      <c r="H49" s="42">
        <f t="shared" si="47"/>
        <v>4565</v>
      </c>
      <c r="I49" s="160">
        <v>0</v>
      </c>
      <c r="J49" s="40">
        <v>4565</v>
      </c>
      <c r="K49" s="42">
        <f t="shared" si="48"/>
        <v>4565</v>
      </c>
      <c r="L49" s="161">
        <v>0</v>
      </c>
      <c r="M49" s="40">
        <v>4565</v>
      </c>
      <c r="N49" s="42">
        <f t="shared" si="49"/>
        <v>4565</v>
      </c>
      <c r="O49" s="161">
        <v>0</v>
      </c>
      <c r="P49" s="42">
        <f t="shared" si="50"/>
        <v>4565</v>
      </c>
      <c r="Q49" s="36">
        <f t="shared" si="55"/>
        <v>1</v>
      </c>
      <c r="R49" s="36">
        <f t="shared" si="56"/>
        <v>1</v>
      </c>
    </row>
    <row r="50" spans="1:18" s="7" customFormat="1" ht="22.5" customHeight="1" x14ac:dyDescent="0.25">
      <c r="A50" s="12" t="s">
        <v>39</v>
      </c>
      <c r="B50" s="111" t="s">
        <v>16</v>
      </c>
      <c r="C50" s="111"/>
      <c r="D50" s="111"/>
      <c r="E50" s="39">
        <f>SUM(E51:E68)</f>
        <v>55812.700000000004</v>
      </c>
      <c r="F50" s="166">
        <f t="shared" ref="F50:G50" si="57">SUM(F51:F68)</f>
        <v>0</v>
      </c>
      <c r="G50" s="39">
        <f t="shared" si="57"/>
        <v>55812.700000000004</v>
      </c>
      <c r="H50" s="39">
        <f t="shared" ref="H50" si="58">SUM(H51:H68)</f>
        <v>30755.599999999999</v>
      </c>
      <c r="I50" s="166">
        <f t="shared" ref="I50" si="59">SUM(I51:I68)</f>
        <v>0</v>
      </c>
      <c r="J50" s="39">
        <f t="shared" ref="J50" si="60">SUM(J51:J68)</f>
        <v>30755.599999999999</v>
      </c>
      <c r="K50" s="39">
        <f>SUM(K51:K68)</f>
        <v>30753.499999999996</v>
      </c>
      <c r="L50" s="166">
        <f t="shared" ref="L50" si="61">SUM(L51:L68)</f>
        <v>0</v>
      </c>
      <c r="M50" s="39">
        <f t="shared" ref="M50" si="62">SUM(M51:M68)</f>
        <v>30753.499999999996</v>
      </c>
      <c r="N50" s="39">
        <f t="shared" ref="N50" si="63">SUM(N51:N68)</f>
        <v>30753.499999999996</v>
      </c>
      <c r="O50" s="166">
        <f t="shared" ref="O50" si="64">SUM(O51:O68)</f>
        <v>0</v>
      </c>
      <c r="P50" s="39">
        <f t="shared" ref="P50" si="65">SUM(P51:P68)</f>
        <v>30753.499999999996</v>
      </c>
      <c r="Q50" s="45">
        <f>K50/H50</f>
        <v>0.99993171975185002</v>
      </c>
      <c r="R50" s="45">
        <f>N50/H50</f>
        <v>0.99993171975185002</v>
      </c>
    </row>
    <row r="51" spans="1:18" s="7" customFormat="1" ht="33" x14ac:dyDescent="0.25">
      <c r="A51" s="16" t="s">
        <v>45</v>
      </c>
      <c r="B51" s="5" t="s">
        <v>123</v>
      </c>
      <c r="C51" s="14" t="s">
        <v>10</v>
      </c>
      <c r="D51" s="14" t="s">
        <v>9</v>
      </c>
      <c r="E51" s="40">
        <f>G51</f>
        <v>1449.9</v>
      </c>
      <c r="F51" s="165">
        <v>0</v>
      </c>
      <c r="G51" s="35">
        <v>1449.9</v>
      </c>
      <c r="H51" s="40">
        <f>I51+J51</f>
        <v>627.6</v>
      </c>
      <c r="I51" s="165">
        <v>0</v>
      </c>
      <c r="J51" s="42">
        <v>627.6</v>
      </c>
      <c r="K51" s="41">
        <f>L51+M51</f>
        <v>627.5</v>
      </c>
      <c r="L51" s="165">
        <v>0</v>
      </c>
      <c r="M51" s="41">
        <v>627.5</v>
      </c>
      <c r="N51" s="41">
        <f>O51+P51</f>
        <v>627.5</v>
      </c>
      <c r="O51" s="165">
        <v>0</v>
      </c>
      <c r="P51" s="41">
        <f>M51</f>
        <v>627.5</v>
      </c>
      <c r="Q51" s="46">
        <f t="shared" ref="Q51" si="66">K51/H51</f>
        <v>0.99984066284257489</v>
      </c>
      <c r="R51" s="46">
        <f t="shared" ref="R51" si="67">N51/H51</f>
        <v>0.99984066284257489</v>
      </c>
    </row>
    <row r="52" spans="1:18" s="7" customFormat="1" ht="33" x14ac:dyDescent="0.25">
      <c r="A52" s="16" t="s">
        <v>46</v>
      </c>
      <c r="B52" s="5" t="s">
        <v>110</v>
      </c>
      <c r="C52" s="14" t="s">
        <v>10</v>
      </c>
      <c r="D52" s="14" t="s">
        <v>9</v>
      </c>
      <c r="E52" s="40">
        <f t="shared" ref="E52:E68" si="68">G52</f>
        <v>6907.7</v>
      </c>
      <c r="F52" s="165">
        <v>0</v>
      </c>
      <c r="G52" s="35">
        <v>6907.7</v>
      </c>
      <c r="H52" s="40">
        <f t="shared" ref="H52:H68" si="69">I52+J52</f>
        <v>2364.9</v>
      </c>
      <c r="I52" s="165">
        <v>0</v>
      </c>
      <c r="J52" s="42">
        <v>2364.9</v>
      </c>
      <c r="K52" s="41">
        <f t="shared" ref="K52:K68" si="70">L52+M52</f>
        <v>2364.9</v>
      </c>
      <c r="L52" s="165">
        <v>0</v>
      </c>
      <c r="M52" s="41">
        <v>2364.9</v>
      </c>
      <c r="N52" s="41">
        <f t="shared" ref="N52:N68" si="71">O52+P52</f>
        <v>2364.9</v>
      </c>
      <c r="O52" s="165">
        <v>0</v>
      </c>
      <c r="P52" s="41">
        <f t="shared" ref="P52:P68" si="72">M52</f>
        <v>2364.9</v>
      </c>
      <c r="Q52" s="46">
        <f t="shared" ref="Q52" si="73">K52/H52</f>
        <v>1</v>
      </c>
      <c r="R52" s="46">
        <f t="shared" ref="R52" si="74">N52/H52</f>
        <v>1</v>
      </c>
    </row>
    <row r="53" spans="1:18" s="7" customFormat="1" ht="33" x14ac:dyDescent="0.25">
      <c r="A53" s="16" t="s">
        <v>47</v>
      </c>
      <c r="B53" s="5" t="s">
        <v>13</v>
      </c>
      <c r="C53" s="14" t="s">
        <v>10</v>
      </c>
      <c r="D53" s="14" t="s">
        <v>9</v>
      </c>
      <c r="E53" s="40">
        <f t="shared" si="68"/>
        <v>1953.7</v>
      </c>
      <c r="F53" s="165">
        <v>0</v>
      </c>
      <c r="G53" s="43">
        <v>1953.7</v>
      </c>
      <c r="H53" s="40">
        <f t="shared" si="69"/>
        <v>947.9</v>
      </c>
      <c r="I53" s="165">
        <v>0</v>
      </c>
      <c r="J53" s="42">
        <v>947.9</v>
      </c>
      <c r="K53" s="41">
        <f t="shared" si="70"/>
        <v>947.9</v>
      </c>
      <c r="L53" s="165">
        <v>0</v>
      </c>
      <c r="M53" s="41">
        <v>947.9</v>
      </c>
      <c r="N53" s="41">
        <f t="shared" si="71"/>
        <v>947.9</v>
      </c>
      <c r="O53" s="165">
        <v>0</v>
      </c>
      <c r="P53" s="41">
        <f t="shared" si="72"/>
        <v>947.9</v>
      </c>
      <c r="Q53" s="46">
        <f t="shared" ref="Q53" si="75">K53/H53</f>
        <v>1</v>
      </c>
      <c r="R53" s="46">
        <f t="shared" ref="R53" si="76">N53/H53</f>
        <v>1</v>
      </c>
    </row>
    <row r="54" spans="1:18" s="7" customFormat="1" ht="33" x14ac:dyDescent="0.25">
      <c r="A54" s="16" t="s">
        <v>48</v>
      </c>
      <c r="B54" s="5" t="s">
        <v>111</v>
      </c>
      <c r="C54" s="14" t="s">
        <v>10</v>
      </c>
      <c r="D54" s="14" t="s">
        <v>9</v>
      </c>
      <c r="E54" s="40">
        <f t="shared" si="68"/>
        <v>8644.5</v>
      </c>
      <c r="F54" s="165">
        <v>0</v>
      </c>
      <c r="G54" s="35">
        <v>8644.5</v>
      </c>
      <c r="H54" s="40">
        <f t="shared" si="69"/>
        <v>4958.6000000000004</v>
      </c>
      <c r="I54" s="165">
        <v>0</v>
      </c>
      <c r="J54" s="42">
        <v>4958.6000000000004</v>
      </c>
      <c r="K54" s="41">
        <f t="shared" si="70"/>
        <v>4958.6000000000004</v>
      </c>
      <c r="L54" s="165">
        <v>0</v>
      </c>
      <c r="M54" s="41">
        <v>4958.6000000000004</v>
      </c>
      <c r="N54" s="41">
        <f t="shared" si="71"/>
        <v>4958.6000000000004</v>
      </c>
      <c r="O54" s="165">
        <v>0</v>
      </c>
      <c r="P54" s="41">
        <f t="shared" si="72"/>
        <v>4958.6000000000004</v>
      </c>
      <c r="Q54" s="46">
        <f t="shared" ref="Q54:Q82" si="77">K54/H54</f>
        <v>1</v>
      </c>
      <c r="R54" s="46">
        <f t="shared" ref="R54:R82" si="78">N54/H54</f>
        <v>1</v>
      </c>
    </row>
    <row r="55" spans="1:18" s="7" customFormat="1" ht="33" x14ac:dyDescent="0.25">
      <c r="A55" s="16" t="s">
        <v>49</v>
      </c>
      <c r="B55" s="5" t="s">
        <v>124</v>
      </c>
      <c r="C55" s="14" t="s">
        <v>10</v>
      </c>
      <c r="D55" s="14" t="s">
        <v>9</v>
      </c>
      <c r="E55" s="40">
        <f t="shared" si="68"/>
        <v>694.5</v>
      </c>
      <c r="F55" s="165">
        <v>0</v>
      </c>
      <c r="G55" s="35">
        <v>694.5</v>
      </c>
      <c r="H55" s="40">
        <f t="shared" si="69"/>
        <v>392.8</v>
      </c>
      <c r="I55" s="165">
        <v>0</v>
      </c>
      <c r="J55" s="40">
        <v>392.8</v>
      </c>
      <c r="K55" s="41">
        <f t="shared" si="70"/>
        <v>392.8</v>
      </c>
      <c r="L55" s="165">
        <v>0</v>
      </c>
      <c r="M55" s="40">
        <v>392.8</v>
      </c>
      <c r="N55" s="41">
        <f t="shared" si="71"/>
        <v>392.8</v>
      </c>
      <c r="O55" s="165">
        <v>0</v>
      </c>
      <c r="P55" s="41">
        <f t="shared" si="72"/>
        <v>392.8</v>
      </c>
      <c r="Q55" s="46">
        <f t="shared" si="77"/>
        <v>1</v>
      </c>
      <c r="R55" s="46">
        <f t="shared" si="78"/>
        <v>1</v>
      </c>
    </row>
    <row r="56" spans="1:18" s="7" customFormat="1" ht="33" x14ac:dyDescent="0.25">
      <c r="A56" s="16" t="s">
        <v>50</v>
      </c>
      <c r="B56" s="5" t="s">
        <v>125</v>
      </c>
      <c r="C56" s="14" t="s">
        <v>10</v>
      </c>
      <c r="D56" s="14" t="s">
        <v>9</v>
      </c>
      <c r="E56" s="40">
        <f t="shared" si="68"/>
        <v>746.6</v>
      </c>
      <c r="F56" s="165">
        <v>0</v>
      </c>
      <c r="G56" s="35">
        <v>746.6</v>
      </c>
      <c r="H56" s="40">
        <f t="shared" si="69"/>
        <v>581.29999999999995</v>
      </c>
      <c r="I56" s="165">
        <v>0</v>
      </c>
      <c r="J56" s="40">
        <v>581.29999999999995</v>
      </c>
      <c r="K56" s="41">
        <f t="shared" si="70"/>
        <v>581.1</v>
      </c>
      <c r="L56" s="165">
        <v>0</v>
      </c>
      <c r="M56" s="40">
        <v>581.1</v>
      </c>
      <c r="N56" s="41">
        <f t="shared" si="71"/>
        <v>581.1</v>
      </c>
      <c r="O56" s="165">
        <v>0</v>
      </c>
      <c r="P56" s="41">
        <f t="shared" si="72"/>
        <v>581.1</v>
      </c>
      <c r="Q56" s="46">
        <f t="shared" ref="Q56" si="79">K56/H56</f>
        <v>0.99965594357474641</v>
      </c>
      <c r="R56" s="46">
        <f t="shared" ref="R56" si="80">N56/H56</f>
        <v>0.99965594357474641</v>
      </c>
    </row>
    <row r="57" spans="1:18" s="7" customFormat="1" ht="36" customHeight="1" x14ac:dyDescent="0.25">
      <c r="A57" s="16" t="s">
        <v>51</v>
      </c>
      <c r="B57" s="5" t="s">
        <v>126</v>
      </c>
      <c r="C57" s="14" t="s">
        <v>10</v>
      </c>
      <c r="D57" s="14" t="s">
        <v>9</v>
      </c>
      <c r="E57" s="40">
        <f t="shared" si="68"/>
        <v>2581.6</v>
      </c>
      <c r="F57" s="165">
        <v>0</v>
      </c>
      <c r="G57" s="35">
        <v>2581.6</v>
      </c>
      <c r="H57" s="40">
        <f t="shared" si="69"/>
        <v>1383.3</v>
      </c>
      <c r="I57" s="165">
        <v>0</v>
      </c>
      <c r="J57" s="40">
        <v>1383.3</v>
      </c>
      <c r="K57" s="41">
        <f t="shared" si="70"/>
        <v>1383.3</v>
      </c>
      <c r="L57" s="165">
        <v>0</v>
      </c>
      <c r="M57" s="40">
        <v>1383.3</v>
      </c>
      <c r="N57" s="41">
        <f t="shared" si="71"/>
        <v>1383.3</v>
      </c>
      <c r="O57" s="165">
        <v>0</v>
      </c>
      <c r="P57" s="41">
        <f t="shared" si="72"/>
        <v>1383.3</v>
      </c>
      <c r="Q57" s="46">
        <f t="shared" si="77"/>
        <v>1</v>
      </c>
      <c r="R57" s="46">
        <f t="shared" si="78"/>
        <v>1</v>
      </c>
    </row>
    <row r="58" spans="1:18" s="7" customFormat="1" ht="33" x14ac:dyDescent="0.25">
      <c r="A58" s="16" t="s">
        <v>52</v>
      </c>
      <c r="B58" s="5" t="s">
        <v>112</v>
      </c>
      <c r="C58" s="14" t="s">
        <v>10</v>
      </c>
      <c r="D58" s="14" t="s">
        <v>9</v>
      </c>
      <c r="E58" s="40">
        <f t="shared" si="68"/>
        <v>2530.5</v>
      </c>
      <c r="F58" s="165">
        <v>0</v>
      </c>
      <c r="G58" s="35">
        <v>2530.5</v>
      </c>
      <c r="H58" s="40">
        <f t="shared" si="69"/>
        <v>866</v>
      </c>
      <c r="I58" s="165">
        <v>0</v>
      </c>
      <c r="J58" s="42">
        <v>866</v>
      </c>
      <c r="K58" s="41">
        <f t="shared" si="70"/>
        <v>865.1</v>
      </c>
      <c r="L58" s="165">
        <v>0</v>
      </c>
      <c r="M58" s="47">
        <v>865.1</v>
      </c>
      <c r="N58" s="41">
        <f t="shared" si="71"/>
        <v>865.1</v>
      </c>
      <c r="O58" s="165">
        <v>0</v>
      </c>
      <c r="P58" s="41">
        <f t="shared" si="72"/>
        <v>865.1</v>
      </c>
      <c r="Q58" s="46">
        <f t="shared" si="77"/>
        <v>0.99896073903002314</v>
      </c>
      <c r="R58" s="46">
        <f t="shared" si="78"/>
        <v>0.99896073903002314</v>
      </c>
    </row>
    <row r="59" spans="1:18" s="7" customFormat="1" ht="33" x14ac:dyDescent="0.25">
      <c r="A59" s="16" t="s">
        <v>53</v>
      </c>
      <c r="B59" s="5" t="s">
        <v>127</v>
      </c>
      <c r="C59" s="14" t="s">
        <v>10</v>
      </c>
      <c r="D59" s="14" t="s">
        <v>9</v>
      </c>
      <c r="E59" s="40">
        <f t="shared" si="68"/>
        <v>5351.7</v>
      </c>
      <c r="F59" s="165">
        <v>0</v>
      </c>
      <c r="G59" s="35">
        <v>5351.7</v>
      </c>
      <c r="H59" s="40">
        <f t="shared" si="69"/>
        <v>2416</v>
      </c>
      <c r="I59" s="165">
        <v>0</v>
      </c>
      <c r="J59" s="42">
        <v>2416</v>
      </c>
      <c r="K59" s="41">
        <f t="shared" si="70"/>
        <v>2416</v>
      </c>
      <c r="L59" s="165">
        <v>0</v>
      </c>
      <c r="M59" s="47">
        <v>2416</v>
      </c>
      <c r="N59" s="41">
        <f t="shared" si="71"/>
        <v>2416</v>
      </c>
      <c r="O59" s="165">
        <v>0</v>
      </c>
      <c r="P59" s="41">
        <f t="shared" si="72"/>
        <v>2416</v>
      </c>
      <c r="Q59" s="46">
        <f t="shared" si="77"/>
        <v>1</v>
      </c>
      <c r="R59" s="46">
        <f t="shared" si="78"/>
        <v>1</v>
      </c>
    </row>
    <row r="60" spans="1:18" s="7" customFormat="1" ht="33" x14ac:dyDescent="0.25">
      <c r="A60" s="16" t="s">
        <v>93</v>
      </c>
      <c r="B60" s="5" t="s">
        <v>128</v>
      </c>
      <c r="C60" s="14" t="s">
        <v>10</v>
      </c>
      <c r="D60" s="14" t="s">
        <v>9</v>
      </c>
      <c r="E60" s="40">
        <f t="shared" si="68"/>
        <v>5771.1</v>
      </c>
      <c r="F60" s="165">
        <v>0</v>
      </c>
      <c r="G60" s="35">
        <v>5771.1</v>
      </c>
      <c r="H60" s="40">
        <f t="shared" si="69"/>
        <v>3770.7</v>
      </c>
      <c r="I60" s="165">
        <v>0</v>
      </c>
      <c r="J60" s="42">
        <v>3770.7</v>
      </c>
      <c r="K60" s="41">
        <f t="shared" si="70"/>
        <v>3770.6</v>
      </c>
      <c r="L60" s="165">
        <v>0</v>
      </c>
      <c r="M60" s="47">
        <v>3770.6</v>
      </c>
      <c r="N60" s="41">
        <f t="shared" si="71"/>
        <v>3770.6</v>
      </c>
      <c r="O60" s="165">
        <v>0</v>
      </c>
      <c r="P60" s="41">
        <f t="shared" si="72"/>
        <v>3770.6</v>
      </c>
      <c r="Q60" s="46">
        <f t="shared" ref="Q60" si="81">K60/H60</f>
        <v>0.99997347972524997</v>
      </c>
      <c r="R60" s="46">
        <f t="shared" ref="R60" si="82">N60/H60</f>
        <v>0.99997347972524997</v>
      </c>
    </row>
    <row r="61" spans="1:18" s="7" customFormat="1" ht="33" x14ac:dyDescent="0.25">
      <c r="A61" s="16" t="s">
        <v>94</v>
      </c>
      <c r="B61" s="5" t="s">
        <v>132</v>
      </c>
      <c r="C61" s="14" t="s">
        <v>10</v>
      </c>
      <c r="D61" s="14" t="s">
        <v>9</v>
      </c>
      <c r="E61" s="40">
        <f t="shared" si="68"/>
        <v>1045.2</v>
      </c>
      <c r="F61" s="165">
        <v>0</v>
      </c>
      <c r="G61" s="43">
        <v>1045.2</v>
      </c>
      <c r="H61" s="40">
        <f t="shared" si="69"/>
        <v>469.9</v>
      </c>
      <c r="I61" s="165">
        <v>0</v>
      </c>
      <c r="J61" s="42">
        <v>469.9</v>
      </c>
      <c r="K61" s="41">
        <f t="shared" si="70"/>
        <v>469.8</v>
      </c>
      <c r="L61" s="165">
        <v>0</v>
      </c>
      <c r="M61" s="47">
        <v>469.8</v>
      </c>
      <c r="N61" s="41">
        <f t="shared" si="71"/>
        <v>469.8</v>
      </c>
      <c r="O61" s="165">
        <v>0</v>
      </c>
      <c r="P61" s="41">
        <f t="shared" si="72"/>
        <v>469.8</v>
      </c>
      <c r="Q61" s="46">
        <f t="shared" si="77"/>
        <v>0.99978718876356676</v>
      </c>
      <c r="R61" s="46">
        <f t="shared" si="78"/>
        <v>0.99978718876356676</v>
      </c>
    </row>
    <row r="62" spans="1:18" s="7" customFormat="1" ht="33" x14ac:dyDescent="0.25">
      <c r="A62" s="16" t="s">
        <v>95</v>
      </c>
      <c r="B62" s="5" t="s">
        <v>113</v>
      </c>
      <c r="C62" s="14" t="s">
        <v>10</v>
      </c>
      <c r="D62" s="14" t="s">
        <v>9</v>
      </c>
      <c r="E62" s="40">
        <f t="shared" si="68"/>
        <v>1033.5999999999999</v>
      </c>
      <c r="F62" s="165">
        <v>0</v>
      </c>
      <c r="G62" s="35">
        <v>1033.5999999999999</v>
      </c>
      <c r="H62" s="40">
        <f t="shared" si="69"/>
        <v>509.2</v>
      </c>
      <c r="I62" s="165">
        <v>0</v>
      </c>
      <c r="J62" s="42">
        <v>509.2</v>
      </c>
      <c r="K62" s="41">
        <f t="shared" si="70"/>
        <v>509.1</v>
      </c>
      <c r="L62" s="165">
        <v>0</v>
      </c>
      <c r="M62" s="47">
        <v>509.1</v>
      </c>
      <c r="N62" s="41">
        <f t="shared" si="71"/>
        <v>509.1</v>
      </c>
      <c r="O62" s="165">
        <v>0</v>
      </c>
      <c r="P62" s="41">
        <f t="shared" si="72"/>
        <v>509.1</v>
      </c>
      <c r="Q62" s="46">
        <f t="shared" ref="Q62" si="83">K62/H62</f>
        <v>0.99980361351139047</v>
      </c>
      <c r="R62" s="46">
        <f t="shared" ref="R62" si="84">N62/H62</f>
        <v>0.99980361351139047</v>
      </c>
    </row>
    <row r="63" spans="1:18" s="7" customFormat="1" ht="33" x14ac:dyDescent="0.25">
      <c r="A63" s="16" t="s">
        <v>96</v>
      </c>
      <c r="B63" s="5" t="s">
        <v>133</v>
      </c>
      <c r="C63" s="14" t="s">
        <v>10</v>
      </c>
      <c r="D63" s="14" t="s">
        <v>9</v>
      </c>
      <c r="E63" s="40">
        <f t="shared" si="68"/>
        <v>4440.1000000000004</v>
      </c>
      <c r="F63" s="165">
        <v>0</v>
      </c>
      <c r="G63" s="35">
        <v>4440.1000000000004</v>
      </c>
      <c r="H63" s="40">
        <f t="shared" si="69"/>
        <v>2960.3</v>
      </c>
      <c r="I63" s="165">
        <v>0</v>
      </c>
      <c r="J63" s="42">
        <v>2960.3</v>
      </c>
      <c r="K63" s="41">
        <f t="shared" si="70"/>
        <v>2960.2</v>
      </c>
      <c r="L63" s="165">
        <v>0</v>
      </c>
      <c r="M63" s="47">
        <v>2960.2</v>
      </c>
      <c r="N63" s="41">
        <f t="shared" si="71"/>
        <v>2960.2</v>
      </c>
      <c r="O63" s="165">
        <v>0</v>
      </c>
      <c r="P63" s="41">
        <f t="shared" si="72"/>
        <v>2960.2</v>
      </c>
      <c r="Q63" s="46">
        <f t="shared" si="77"/>
        <v>0.99996621963990129</v>
      </c>
      <c r="R63" s="46">
        <f t="shared" si="78"/>
        <v>0.99996621963990129</v>
      </c>
    </row>
    <row r="64" spans="1:18" s="7" customFormat="1" ht="33" x14ac:dyDescent="0.25">
      <c r="A64" s="16" t="s">
        <v>97</v>
      </c>
      <c r="B64" s="5" t="s">
        <v>115</v>
      </c>
      <c r="C64" s="14" t="s">
        <v>10</v>
      </c>
      <c r="D64" s="14" t="s">
        <v>9</v>
      </c>
      <c r="E64" s="40">
        <f t="shared" si="68"/>
        <v>2159</v>
      </c>
      <c r="F64" s="165">
        <v>0</v>
      </c>
      <c r="G64" s="35">
        <v>2159</v>
      </c>
      <c r="H64" s="40">
        <f t="shared" si="69"/>
        <v>1545.5</v>
      </c>
      <c r="I64" s="165">
        <v>0</v>
      </c>
      <c r="J64" s="42">
        <v>1545.5</v>
      </c>
      <c r="K64" s="41">
        <f t="shared" si="70"/>
        <v>1545.4</v>
      </c>
      <c r="L64" s="165">
        <v>0</v>
      </c>
      <c r="M64" s="47">
        <v>1545.4</v>
      </c>
      <c r="N64" s="41">
        <f t="shared" si="71"/>
        <v>1545.4</v>
      </c>
      <c r="O64" s="165">
        <v>0</v>
      </c>
      <c r="P64" s="41">
        <f t="shared" si="72"/>
        <v>1545.4</v>
      </c>
      <c r="Q64" s="46">
        <f t="shared" si="77"/>
        <v>0.9999352960207053</v>
      </c>
      <c r="R64" s="46">
        <f t="shared" si="78"/>
        <v>0.9999352960207053</v>
      </c>
    </row>
    <row r="65" spans="1:18" s="7" customFormat="1" ht="33" x14ac:dyDescent="0.25">
      <c r="A65" s="16" t="s">
        <v>98</v>
      </c>
      <c r="B65" s="5" t="s">
        <v>116</v>
      </c>
      <c r="C65" s="14" t="s">
        <v>10</v>
      </c>
      <c r="D65" s="14" t="s">
        <v>9</v>
      </c>
      <c r="E65" s="40">
        <f t="shared" si="68"/>
        <v>4400.8</v>
      </c>
      <c r="F65" s="165">
        <v>0</v>
      </c>
      <c r="G65" s="35">
        <v>4400.8</v>
      </c>
      <c r="H65" s="40">
        <f t="shared" si="69"/>
        <v>3084.2</v>
      </c>
      <c r="I65" s="165">
        <v>0</v>
      </c>
      <c r="J65" s="42">
        <v>3084.2</v>
      </c>
      <c r="K65" s="41">
        <f t="shared" si="70"/>
        <v>3084.1</v>
      </c>
      <c r="L65" s="165">
        <v>0</v>
      </c>
      <c r="M65" s="47">
        <v>3084.1</v>
      </c>
      <c r="N65" s="41">
        <f t="shared" si="71"/>
        <v>3084.1</v>
      </c>
      <c r="O65" s="165">
        <v>0</v>
      </c>
      <c r="P65" s="41">
        <f t="shared" si="72"/>
        <v>3084.1</v>
      </c>
      <c r="Q65" s="46">
        <f t="shared" si="77"/>
        <v>0.99996757668114911</v>
      </c>
      <c r="R65" s="46">
        <f t="shared" si="78"/>
        <v>0.99996757668114911</v>
      </c>
    </row>
    <row r="66" spans="1:18" s="7" customFormat="1" ht="33" x14ac:dyDescent="0.25">
      <c r="A66" s="16" t="s">
        <v>99</v>
      </c>
      <c r="B66" s="5" t="s">
        <v>117</v>
      </c>
      <c r="C66" s="14" t="s">
        <v>10</v>
      </c>
      <c r="D66" s="14" t="s">
        <v>9</v>
      </c>
      <c r="E66" s="40">
        <f t="shared" si="68"/>
        <v>1033.4000000000001</v>
      </c>
      <c r="F66" s="165">
        <v>0</v>
      </c>
      <c r="G66" s="35">
        <v>1033.4000000000001</v>
      </c>
      <c r="H66" s="40">
        <f t="shared" si="69"/>
        <v>991.5</v>
      </c>
      <c r="I66" s="165">
        <v>0</v>
      </c>
      <c r="J66" s="42">
        <v>991.5</v>
      </c>
      <c r="K66" s="41">
        <f t="shared" si="70"/>
        <v>991.3</v>
      </c>
      <c r="L66" s="165">
        <v>0</v>
      </c>
      <c r="M66" s="47">
        <v>991.3</v>
      </c>
      <c r="N66" s="41">
        <f t="shared" si="71"/>
        <v>991.3</v>
      </c>
      <c r="O66" s="165">
        <v>0</v>
      </c>
      <c r="P66" s="41">
        <f t="shared" si="72"/>
        <v>991.3</v>
      </c>
      <c r="Q66" s="46">
        <f t="shared" si="77"/>
        <v>0.99979828542612204</v>
      </c>
      <c r="R66" s="46">
        <f t="shared" si="78"/>
        <v>0.99979828542612204</v>
      </c>
    </row>
    <row r="67" spans="1:18" s="7" customFormat="1" ht="33" x14ac:dyDescent="0.25">
      <c r="A67" s="16" t="s">
        <v>100</v>
      </c>
      <c r="B67" s="5" t="s">
        <v>130</v>
      </c>
      <c r="C67" s="14" t="s">
        <v>10</v>
      </c>
      <c r="D67" s="14" t="s">
        <v>9</v>
      </c>
      <c r="E67" s="40">
        <f t="shared" si="68"/>
        <v>1618.9</v>
      </c>
      <c r="F67" s="165">
        <v>0</v>
      </c>
      <c r="G67" s="35">
        <v>1618.9</v>
      </c>
      <c r="H67" s="40">
        <f t="shared" si="69"/>
        <v>781.6</v>
      </c>
      <c r="I67" s="165">
        <v>0</v>
      </c>
      <c r="J67" s="42">
        <v>781.6</v>
      </c>
      <c r="K67" s="41">
        <f t="shared" si="70"/>
        <v>781.5</v>
      </c>
      <c r="L67" s="165">
        <v>0</v>
      </c>
      <c r="M67" s="47">
        <v>781.5</v>
      </c>
      <c r="N67" s="41">
        <f t="shared" si="71"/>
        <v>781.5</v>
      </c>
      <c r="O67" s="165">
        <v>0</v>
      </c>
      <c r="P67" s="41">
        <f t="shared" si="72"/>
        <v>781.5</v>
      </c>
      <c r="Q67" s="46">
        <f t="shared" si="77"/>
        <v>0.99987205731832141</v>
      </c>
      <c r="R67" s="46">
        <f t="shared" si="78"/>
        <v>0.99987205731832141</v>
      </c>
    </row>
    <row r="68" spans="1:18" s="7" customFormat="1" ht="33" x14ac:dyDescent="0.25">
      <c r="A68" s="16" t="s">
        <v>101</v>
      </c>
      <c r="B68" s="5" t="s">
        <v>131</v>
      </c>
      <c r="C68" s="14" t="s">
        <v>10</v>
      </c>
      <c r="D68" s="14" t="s">
        <v>9</v>
      </c>
      <c r="E68" s="40">
        <f t="shared" si="68"/>
        <v>3449.9</v>
      </c>
      <c r="F68" s="165">
        <v>0</v>
      </c>
      <c r="G68" s="35">
        <v>3449.9</v>
      </c>
      <c r="H68" s="40">
        <f t="shared" si="69"/>
        <v>2104.3000000000002</v>
      </c>
      <c r="I68" s="165">
        <v>0</v>
      </c>
      <c r="J68" s="42">
        <v>2104.3000000000002</v>
      </c>
      <c r="K68" s="41">
        <f t="shared" si="70"/>
        <v>2104.3000000000002</v>
      </c>
      <c r="L68" s="165">
        <v>0</v>
      </c>
      <c r="M68" s="47">
        <v>2104.3000000000002</v>
      </c>
      <c r="N68" s="41">
        <f t="shared" si="71"/>
        <v>2104.3000000000002</v>
      </c>
      <c r="O68" s="165">
        <v>0</v>
      </c>
      <c r="P68" s="41">
        <f t="shared" si="72"/>
        <v>2104.3000000000002</v>
      </c>
      <c r="Q68" s="46">
        <f t="shared" si="77"/>
        <v>1</v>
      </c>
      <c r="R68" s="46">
        <f t="shared" si="78"/>
        <v>1</v>
      </c>
    </row>
    <row r="69" spans="1:18" s="7" customFormat="1" ht="39" customHeight="1" x14ac:dyDescent="0.25">
      <c r="A69" s="12" t="s">
        <v>40</v>
      </c>
      <c r="B69" s="111" t="s">
        <v>102</v>
      </c>
      <c r="C69" s="111"/>
      <c r="D69" s="111"/>
      <c r="E69" s="39">
        <f t="shared" ref="E69:P69" si="85">SUM(E70:E71)</f>
        <v>957.9</v>
      </c>
      <c r="F69" s="166">
        <f t="shared" si="85"/>
        <v>0</v>
      </c>
      <c r="G69" s="39">
        <f t="shared" si="85"/>
        <v>957.9</v>
      </c>
      <c r="H69" s="39">
        <f t="shared" si="85"/>
        <v>327.39999999999998</v>
      </c>
      <c r="I69" s="166">
        <f t="shared" si="85"/>
        <v>0</v>
      </c>
      <c r="J69" s="39">
        <f t="shared" si="85"/>
        <v>327.39999999999998</v>
      </c>
      <c r="K69" s="39">
        <f>SUM(K70:K71)</f>
        <v>327.39999999999998</v>
      </c>
      <c r="L69" s="166">
        <f t="shared" si="85"/>
        <v>0</v>
      </c>
      <c r="M69" s="39">
        <f t="shared" si="85"/>
        <v>327.39999999999998</v>
      </c>
      <c r="N69" s="39">
        <f t="shared" si="85"/>
        <v>327.39999999999998</v>
      </c>
      <c r="O69" s="166">
        <f t="shared" si="85"/>
        <v>0</v>
      </c>
      <c r="P69" s="39">
        <f t="shared" si="85"/>
        <v>327.39999999999998</v>
      </c>
      <c r="Q69" s="36">
        <f t="shared" si="77"/>
        <v>1</v>
      </c>
      <c r="R69" s="46">
        <f t="shared" si="78"/>
        <v>1</v>
      </c>
    </row>
    <row r="70" spans="1:18" s="7" customFormat="1" ht="33" x14ac:dyDescent="0.25">
      <c r="A70" s="16" t="s">
        <v>54</v>
      </c>
      <c r="B70" s="5" t="s">
        <v>149</v>
      </c>
      <c r="C70" s="14" t="s">
        <v>10</v>
      </c>
      <c r="D70" s="14" t="s">
        <v>9</v>
      </c>
      <c r="E70" s="40">
        <f>G70</f>
        <v>327.39999999999998</v>
      </c>
      <c r="F70" s="165">
        <v>0</v>
      </c>
      <c r="G70" s="41">
        <v>327.39999999999998</v>
      </c>
      <c r="H70" s="40">
        <f>I70+J70</f>
        <v>327.39999999999998</v>
      </c>
      <c r="I70" s="160">
        <v>0</v>
      </c>
      <c r="J70" s="40">
        <v>327.39999999999998</v>
      </c>
      <c r="K70" s="40">
        <f>L70+M70</f>
        <v>327.39999999999998</v>
      </c>
      <c r="L70" s="160">
        <v>0</v>
      </c>
      <c r="M70" s="40">
        <v>327.39999999999998</v>
      </c>
      <c r="N70" s="40">
        <f>O70+P70</f>
        <v>327.39999999999998</v>
      </c>
      <c r="O70" s="160">
        <v>0</v>
      </c>
      <c r="P70" s="40">
        <f>M70</f>
        <v>327.39999999999998</v>
      </c>
      <c r="Q70" s="36">
        <f t="shared" si="77"/>
        <v>1</v>
      </c>
      <c r="R70" s="46">
        <f t="shared" si="78"/>
        <v>1</v>
      </c>
    </row>
    <row r="71" spans="1:18" s="7" customFormat="1" ht="33" x14ac:dyDescent="0.25">
      <c r="A71" s="16" t="s">
        <v>103</v>
      </c>
      <c r="B71" s="5" t="s">
        <v>110</v>
      </c>
      <c r="C71" s="14" t="s">
        <v>10</v>
      </c>
      <c r="D71" s="14" t="s">
        <v>9</v>
      </c>
      <c r="E71" s="40">
        <f t="shared" ref="E71" si="86">G71</f>
        <v>630.5</v>
      </c>
      <c r="F71" s="165">
        <v>0</v>
      </c>
      <c r="G71" s="41">
        <v>630.5</v>
      </c>
      <c r="H71" s="160">
        <f t="shared" ref="H71" si="87">I71+J71</f>
        <v>0</v>
      </c>
      <c r="I71" s="160">
        <v>0</v>
      </c>
      <c r="J71" s="161">
        <v>0</v>
      </c>
      <c r="K71" s="160">
        <f t="shared" ref="K71" si="88">L71+M71</f>
        <v>0</v>
      </c>
      <c r="L71" s="161">
        <v>0</v>
      </c>
      <c r="M71" s="162">
        <v>0</v>
      </c>
      <c r="N71" s="165">
        <f t="shared" ref="N71" si="89">O71+P71</f>
        <v>0</v>
      </c>
      <c r="O71" s="165">
        <v>0</v>
      </c>
      <c r="P71" s="165">
        <f t="shared" ref="P71" si="90">M71</f>
        <v>0</v>
      </c>
      <c r="Q71" s="36" t="s">
        <v>154</v>
      </c>
      <c r="R71" s="36" t="s">
        <v>154</v>
      </c>
    </row>
    <row r="72" spans="1:18" s="7" customFormat="1" ht="23.25" customHeight="1" x14ac:dyDescent="0.25">
      <c r="A72" s="12" t="s">
        <v>41</v>
      </c>
      <c r="B72" s="111" t="s">
        <v>104</v>
      </c>
      <c r="C72" s="111"/>
      <c r="D72" s="111"/>
      <c r="E72" s="39">
        <f>SUM(E73:E82)</f>
        <v>38113.199999999997</v>
      </c>
      <c r="F72" s="166">
        <f t="shared" ref="F72:P72" si="91">SUM(F73:F82)</f>
        <v>0</v>
      </c>
      <c r="G72" s="39">
        <f t="shared" si="91"/>
        <v>38113.199999999997</v>
      </c>
      <c r="H72" s="39">
        <f t="shared" si="91"/>
        <v>4962.2</v>
      </c>
      <c r="I72" s="166">
        <f t="shared" si="91"/>
        <v>0</v>
      </c>
      <c r="J72" s="39">
        <f t="shared" si="91"/>
        <v>4962.2</v>
      </c>
      <c r="K72" s="39">
        <f t="shared" si="91"/>
        <v>4463</v>
      </c>
      <c r="L72" s="166">
        <f t="shared" si="91"/>
        <v>0</v>
      </c>
      <c r="M72" s="39">
        <f>SUM(M73:M82)</f>
        <v>4463</v>
      </c>
      <c r="N72" s="39">
        <f t="shared" si="91"/>
        <v>4463</v>
      </c>
      <c r="O72" s="166">
        <f t="shared" si="91"/>
        <v>0</v>
      </c>
      <c r="P72" s="39">
        <f t="shared" si="91"/>
        <v>4463</v>
      </c>
      <c r="Q72" s="38">
        <f t="shared" si="77"/>
        <v>0.89939945991697234</v>
      </c>
      <c r="R72" s="45">
        <f t="shared" si="78"/>
        <v>0.89939945991697234</v>
      </c>
    </row>
    <row r="73" spans="1:18" s="7" customFormat="1" ht="61.5" customHeight="1" x14ac:dyDescent="0.25">
      <c r="A73" s="16" t="s">
        <v>105</v>
      </c>
      <c r="B73" s="19" t="s">
        <v>140</v>
      </c>
      <c r="C73" s="14" t="s">
        <v>10</v>
      </c>
      <c r="D73" s="14" t="s">
        <v>9</v>
      </c>
      <c r="E73" s="40">
        <f>G73</f>
        <v>684.1</v>
      </c>
      <c r="F73" s="165">
        <v>0</v>
      </c>
      <c r="G73" s="41">
        <v>684.1</v>
      </c>
      <c r="H73" s="160">
        <f>I73+J73</f>
        <v>0</v>
      </c>
      <c r="I73" s="160">
        <v>0</v>
      </c>
      <c r="J73" s="160">
        <v>0</v>
      </c>
      <c r="K73" s="160">
        <f>L73+M73</f>
        <v>0</v>
      </c>
      <c r="L73" s="160">
        <v>0</v>
      </c>
      <c r="M73" s="160">
        <v>0</v>
      </c>
      <c r="N73" s="160">
        <f>O73+P73</f>
        <v>0</v>
      </c>
      <c r="O73" s="160">
        <v>0</v>
      </c>
      <c r="P73" s="160">
        <v>0</v>
      </c>
      <c r="Q73" s="36" t="s">
        <v>154</v>
      </c>
      <c r="R73" s="36" t="s">
        <v>154</v>
      </c>
    </row>
    <row r="74" spans="1:18" s="7" customFormat="1" ht="61.5" customHeight="1" x14ac:dyDescent="0.25">
      <c r="A74" s="16" t="s">
        <v>134</v>
      </c>
      <c r="B74" s="19" t="s">
        <v>141</v>
      </c>
      <c r="C74" s="14" t="s">
        <v>10</v>
      </c>
      <c r="D74" s="14" t="s">
        <v>9</v>
      </c>
      <c r="E74" s="40">
        <f t="shared" ref="E74:E79" si="92">G74</f>
        <v>684.1</v>
      </c>
      <c r="F74" s="165">
        <v>0</v>
      </c>
      <c r="G74" s="41">
        <v>684.1</v>
      </c>
      <c r="H74" s="160">
        <f t="shared" ref="H74:H79" si="93">I74+J74</f>
        <v>0</v>
      </c>
      <c r="I74" s="160">
        <v>0</v>
      </c>
      <c r="J74" s="160">
        <v>0</v>
      </c>
      <c r="K74" s="160">
        <f t="shared" ref="K74:K79" si="94">L74+M74</f>
        <v>0</v>
      </c>
      <c r="L74" s="160">
        <v>0</v>
      </c>
      <c r="M74" s="160">
        <v>0</v>
      </c>
      <c r="N74" s="160">
        <f t="shared" ref="N74:N79" si="95">O74+P74</f>
        <v>0</v>
      </c>
      <c r="O74" s="160">
        <v>0</v>
      </c>
      <c r="P74" s="160">
        <v>0</v>
      </c>
      <c r="Q74" s="36" t="s">
        <v>154</v>
      </c>
      <c r="R74" s="36" t="s">
        <v>154</v>
      </c>
    </row>
    <row r="75" spans="1:18" s="7" customFormat="1" ht="61.5" customHeight="1" x14ac:dyDescent="0.25">
      <c r="A75" s="16" t="s">
        <v>135</v>
      </c>
      <c r="B75" s="19" t="s">
        <v>150</v>
      </c>
      <c r="C75" s="14" t="s">
        <v>10</v>
      </c>
      <c r="D75" s="14" t="s">
        <v>9</v>
      </c>
      <c r="E75" s="40">
        <f t="shared" si="92"/>
        <v>2890.5</v>
      </c>
      <c r="F75" s="165">
        <v>0</v>
      </c>
      <c r="G75" s="41">
        <v>2890.5</v>
      </c>
      <c r="H75" s="160">
        <f t="shared" si="93"/>
        <v>0</v>
      </c>
      <c r="I75" s="160">
        <v>0</v>
      </c>
      <c r="J75" s="160">
        <v>0</v>
      </c>
      <c r="K75" s="160">
        <f t="shared" si="94"/>
        <v>0</v>
      </c>
      <c r="L75" s="160">
        <v>0</v>
      </c>
      <c r="M75" s="160">
        <v>0</v>
      </c>
      <c r="N75" s="160">
        <f t="shared" si="95"/>
        <v>0</v>
      </c>
      <c r="O75" s="160">
        <v>0</v>
      </c>
      <c r="P75" s="160">
        <v>0</v>
      </c>
      <c r="Q75" s="36" t="s">
        <v>154</v>
      </c>
      <c r="R75" s="36" t="s">
        <v>154</v>
      </c>
    </row>
    <row r="76" spans="1:18" s="7" customFormat="1" ht="82.5" customHeight="1" x14ac:dyDescent="0.25">
      <c r="A76" s="16" t="s">
        <v>136</v>
      </c>
      <c r="B76" s="19" t="s">
        <v>165</v>
      </c>
      <c r="C76" s="14" t="s">
        <v>10</v>
      </c>
      <c r="D76" s="14" t="s">
        <v>9</v>
      </c>
      <c r="E76" s="40">
        <f t="shared" si="92"/>
        <v>9710.4</v>
      </c>
      <c r="F76" s="165">
        <v>0</v>
      </c>
      <c r="G76" s="41">
        <v>9710.4</v>
      </c>
      <c r="H76" s="160">
        <f t="shared" si="93"/>
        <v>0</v>
      </c>
      <c r="I76" s="160">
        <v>0</v>
      </c>
      <c r="J76" s="160">
        <v>0</v>
      </c>
      <c r="K76" s="160">
        <f t="shared" si="94"/>
        <v>0</v>
      </c>
      <c r="L76" s="160">
        <v>0</v>
      </c>
      <c r="M76" s="160">
        <v>0</v>
      </c>
      <c r="N76" s="160">
        <f t="shared" si="95"/>
        <v>0</v>
      </c>
      <c r="O76" s="160">
        <v>0</v>
      </c>
      <c r="P76" s="160">
        <v>0</v>
      </c>
      <c r="Q76" s="36" t="s">
        <v>154</v>
      </c>
      <c r="R76" s="36" t="s">
        <v>154</v>
      </c>
    </row>
    <row r="77" spans="1:18" s="7" customFormat="1" ht="78.75" customHeight="1" x14ac:dyDescent="0.25">
      <c r="A77" s="16" t="s">
        <v>137</v>
      </c>
      <c r="B77" s="19" t="s">
        <v>329</v>
      </c>
      <c r="C77" s="14" t="s">
        <v>10</v>
      </c>
      <c r="D77" s="14" t="s">
        <v>9</v>
      </c>
      <c r="E77" s="40">
        <f t="shared" si="92"/>
        <v>2363</v>
      </c>
      <c r="F77" s="165">
        <v>0</v>
      </c>
      <c r="G77" s="41">
        <v>2363</v>
      </c>
      <c r="H77" s="40">
        <f t="shared" si="93"/>
        <v>2363</v>
      </c>
      <c r="I77" s="160">
        <v>0</v>
      </c>
      <c r="J77" s="40">
        <v>2363</v>
      </c>
      <c r="K77" s="40">
        <f t="shared" si="94"/>
        <v>2363</v>
      </c>
      <c r="L77" s="160">
        <v>0</v>
      </c>
      <c r="M77" s="40">
        <v>2363</v>
      </c>
      <c r="N77" s="40">
        <f t="shared" si="95"/>
        <v>2363</v>
      </c>
      <c r="O77" s="160">
        <v>0</v>
      </c>
      <c r="P77" s="40">
        <f>M77</f>
        <v>2363</v>
      </c>
      <c r="Q77" s="36">
        <f t="shared" si="77"/>
        <v>1</v>
      </c>
      <c r="R77" s="36">
        <f t="shared" si="78"/>
        <v>1</v>
      </c>
    </row>
    <row r="78" spans="1:18" s="7" customFormat="1" ht="61.5" customHeight="1" x14ac:dyDescent="0.25">
      <c r="A78" s="16" t="s">
        <v>138</v>
      </c>
      <c r="B78" s="20" t="s">
        <v>166</v>
      </c>
      <c r="C78" s="14" t="s">
        <v>10</v>
      </c>
      <c r="D78" s="14" t="s">
        <v>9</v>
      </c>
      <c r="E78" s="40">
        <f t="shared" si="92"/>
        <v>499.2</v>
      </c>
      <c r="F78" s="165">
        <v>0</v>
      </c>
      <c r="G78" s="53">
        <v>499.2</v>
      </c>
      <c r="H78" s="40">
        <f t="shared" si="93"/>
        <v>499.2</v>
      </c>
      <c r="I78" s="160">
        <v>0</v>
      </c>
      <c r="J78" s="40">
        <v>499.2</v>
      </c>
      <c r="K78" s="40">
        <f t="shared" si="94"/>
        <v>0</v>
      </c>
      <c r="L78" s="160">
        <v>0</v>
      </c>
      <c r="M78" s="40">
        <v>0</v>
      </c>
      <c r="N78" s="40">
        <f t="shared" si="95"/>
        <v>0</v>
      </c>
      <c r="O78" s="160">
        <v>0</v>
      </c>
      <c r="P78" s="40">
        <v>0</v>
      </c>
      <c r="Q78" s="36">
        <f t="shared" si="77"/>
        <v>0</v>
      </c>
      <c r="R78" s="36">
        <v>0</v>
      </c>
    </row>
    <row r="79" spans="1:18" s="7" customFormat="1" ht="67.5" customHeight="1" x14ac:dyDescent="0.25">
      <c r="A79" s="16" t="s">
        <v>139</v>
      </c>
      <c r="B79" s="21" t="s">
        <v>167</v>
      </c>
      <c r="C79" s="14" t="s">
        <v>10</v>
      </c>
      <c r="D79" s="14" t="s">
        <v>9</v>
      </c>
      <c r="E79" s="40">
        <f t="shared" si="92"/>
        <v>4591.2</v>
      </c>
      <c r="F79" s="165">
        <v>0</v>
      </c>
      <c r="G79" s="35">
        <v>4591.2</v>
      </c>
      <c r="H79" s="160">
        <f t="shared" si="93"/>
        <v>0</v>
      </c>
      <c r="I79" s="160">
        <v>0</v>
      </c>
      <c r="J79" s="160">
        <v>0</v>
      </c>
      <c r="K79" s="160">
        <f t="shared" si="94"/>
        <v>0</v>
      </c>
      <c r="L79" s="160">
        <v>0</v>
      </c>
      <c r="M79" s="160">
        <v>0</v>
      </c>
      <c r="N79" s="160">
        <f t="shared" si="95"/>
        <v>0</v>
      </c>
      <c r="O79" s="160">
        <v>0</v>
      </c>
      <c r="P79" s="160">
        <v>0</v>
      </c>
      <c r="Q79" s="36" t="s">
        <v>154</v>
      </c>
      <c r="R79" s="36" t="s">
        <v>154</v>
      </c>
    </row>
    <row r="80" spans="1:18" s="7" customFormat="1" ht="67.5" customHeight="1" x14ac:dyDescent="0.25">
      <c r="A80" s="16" t="s">
        <v>162</v>
      </c>
      <c r="B80" s="21" t="s">
        <v>168</v>
      </c>
      <c r="C80" s="14" t="s">
        <v>10</v>
      </c>
      <c r="D80" s="14" t="s">
        <v>9</v>
      </c>
      <c r="E80" s="40">
        <f t="shared" ref="E80:E82" si="96">G80</f>
        <v>5191.3999999999996</v>
      </c>
      <c r="F80" s="165">
        <v>0</v>
      </c>
      <c r="G80" s="35">
        <v>5191.3999999999996</v>
      </c>
      <c r="H80" s="160">
        <f t="shared" ref="H80:H82" si="97">I80+J80</f>
        <v>0</v>
      </c>
      <c r="I80" s="160">
        <v>0</v>
      </c>
      <c r="J80" s="160">
        <v>0</v>
      </c>
      <c r="K80" s="160">
        <f t="shared" ref="K80:K82" si="98">L80+M80</f>
        <v>0</v>
      </c>
      <c r="L80" s="160">
        <v>0</v>
      </c>
      <c r="M80" s="160">
        <v>0</v>
      </c>
      <c r="N80" s="160">
        <f t="shared" ref="N80:N82" si="99">O80+P80</f>
        <v>0</v>
      </c>
      <c r="O80" s="160">
        <v>0</v>
      </c>
      <c r="P80" s="160">
        <v>0</v>
      </c>
      <c r="Q80" s="36" t="s">
        <v>154</v>
      </c>
      <c r="R80" s="36" t="s">
        <v>154</v>
      </c>
    </row>
    <row r="81" spans="1:18" s="7" customFormat="1" ht="67.5" customHeight="1" x14ac:dyDescent="0.25">
      <c r="A81" s="16" t="s">
        <v>163</v>
      </c>
      <c r="B81" s="21" t="s">
        <v>169</v>
      </c>
      <c r="C81" s="14" t="s">
        <v>10</v>
      </c>
      <c r="D81" s="14" t="s">
        <v>9</v>
      </c>
      <c r="E81" s="40">
        <f t="shared" si="96"/>
        <v>9399.2999999999993</v>
      </c>
      <c r="F81" s="165">
        <v>0</v>
      </c>
      <c r="G81" s="35">
        <v>9399.2999999999993</v>
      </c>
      <c r="H81" s="160">
        <f t="shared" si="97"/>
        <v>0</v>
      </c>
      <c r="I81" s="160">
        <v>0</v>
      </c>
      <c r="J81" s="160">
        <v>0</v>
      </c>
      <c r="K81" s="160">
        <f t="shared" si="98"/>
        <v>0</v>
      </c>
      <c r="L81" s="160">
        <v>0</v>
      </c>
      <c r="M81" s="160">
        <v>0</v>
      </c>
      <c r="N81" s="160">
        <f t="shared" si="99"/>
        <v>0</v>
      </c>
      <c r="O81" s="160">
        <v>0</v>
      </c>
      <c r="P81" s="160">
        <v>0</v>
      </c>
      <c r="Q81" s="36" t="s">
        <v>154</v>
      </c>
      <c r="R81" s="36" t="s">
        <v>154</v>
      </c>
    </row>
    <row r="82" spans="1:18" s="7" customFormat="1" ht="67.5" customHeight="1" x14ac:dyDescent="0.25">
      <c r="A82" s="16" t="s">
        <v>164</v>
      </c>
      <c r="B82" s="21" t="s">
        <v>170</v>
      </c>
      <c r="C82" s="14" t="s">
        <v>10</v>
      </c>
      <c r="D82" s="14" t="s">
        <v>9</v>
      </c>
      <c r="E82" s="40">
        <f t="shared" si="96"/>
        <v>2100</v>
      </c>
      <c r="F82" s="165">
        <v>0</v>
      </c>
      <c r="G82" s="52">
        <v>2100</v>
      </c>
      <c r="H82" s="40">
        <f t="shared" si="97"/>
        <v>2100</v>
      </c>
      <c r="I82" s="160">
        <v>0</v>
      </c>
      <c r="J82" s="40">
        <v>2100</v>
      </c>
      <c r="K82" s="40">
        <f t="shared" si="98"/>
        <v>2100</v>
      </c>
      <c r="L82" s="160">
        <v>0</v>
      </c>
      <c r="M82" s="40">
        <v>2100</v>
      </c>
      <c r="N82" s="40">
        <f t="shared" si="99"/>
        <v>2100</v>
      </c>
      <c r="O82" s="160">
        <v>0</v>
      </c>
      <c r="P82" s="40">
        <f>M82</f>
        <v>2100</v>
      </c>
      <c r="Q82" s="36">
        <f t="shared" si="77"/>
        <v>1</v>
      </c>
      <c r="R82" s="46">
        <f t="shared" si="78"/>
        <v>1</v>
      </c>
    </row>
    <row r="83" spans="1:18" s="7" customFormat="1" ht="25.5" customHeight="1" x14ac:dyDescent="0.25">
      <c r="A83" s="12" t="s">
        <v>42</v>
      </c>
      <c r="B83" s="111" t="s">
        <v>106</v>
      </c>
      <c r="C83" s="111"/>
      <c r="D83" s="111"/>
      <c r="E83" s="39">
        <f t="shared" ref="E83:P83" si="100">SUM(E84:E85)</f>
        <v>2995.6000000000004</v>
      </c>
      <c r="F83" s="166">
        <f t="shared" si="100"/>
        <v>0</v>
      </c>
      <c r="G83" s="39">
        <f t="shared" si="100"/>
        <v>2995.6000000000004</v>
      </c>
      <c r="H83" s="39">
        <f t="shared" si="100"/>
        <v>2995.6000000000004</v>
      </c>
      <c r="I83" s="166">
        <f t="shared" si="100"/>
        <v>0</v>
      </c>
      <c r="J83" s="39">
        <f t="shared" si="100"/>
        <v>2995.6000000000004</v>
      </c>
      <c r="K83" s="39">
        <f>SUM(K84:K85)</f>
        <v>2995.6000000000004</v>
      </c>
      <c r="L83" s="166">
        <f t="shared" si="100"/>
        <v>0</v>
      </c>
      <c r="M83" s="39">
        <f>SUM(M84:M85)</f>
        <v>2995.6000000000004</v>
      </c>
      <c r="N83" s="39">
        <f t="shared" si="100"/>
        <v>2995.6000000000004</v>
      </c>
      <c r="O83" s="166">
        <f t="shared" si="100"/>
        <v>0</v>
      </c>
      <c r="P83" s="39">
        <f t="shared" si="100"/>
        <v>2995.6000000000004</v>
      </c>
      <c r="Q83" s="45">
        <f t="shared" ref="Q83:Q88" si="101">K83/H83</f>
        <v>1</v>
      </c>
      <c r="R83" s="45">
        <f t="shared" ref="R83:R88" si="102">N83/H83</f>
        <v>1</v>
      </c>
    </row>
    <row r="84" spans="1:18" s="7" customFormat="1" ht="62.25" customHeight="1" x14ac:dyDescent="0.25">
      <c r="A84" s="16" t="s">
        <v>107</v>
      </c>
      <c r="B84" s="5" t="s">
        <v>151</v>
      </c>
      <c r="C84" s="14" t="s">
        <v>10</v>
      </c>
      <c r="D84" s="14" t="s">
        <v>9</v>
      </c>
      <c r="E84" s="40">
        <f t="shared" ref="E84:E85" si="103">G84</f>
        <v>2476.3000000000002</v>
      </c>
      <c r="F84" s="160">
        <v>0</v>
      </c>
      <c r="G84" s="42">
        <v>2476.3000000000002</v>
      </c>
      <c r="H84" s="40">
        <f t="shared" ref="H84:H85" si="104">I84+J84</f>
        <v>2476.3000000000002</v>
      </c>
      <c r="I84" s="160">
        <v>0</v>
      </c>
      <c r="J84" s="40">
        <v>2476.3000000000002</v>
      </c>
      <c r="K84" s="40">
        <f t="shared" ref="K84:K85" si="105">L84+M84</f>
        <v>2476.3000000000002</v>
      </c>
      <c r="L84" s="160">
        <v>0</v>
      </c>
      <c r="M84" s="40">
        <v>2476.3000000000002</v>
      </c>
      <c r="N84" s="40">
        <f t="shared" ref="N84:N85" si="106">O84+P84</f>
        <v>2476.3000000000002</v>
      </c>
      <c r="O84" s="160">
        <v>0</v>
      </c>
      <c r="P84" s="40">
        <f>M84</f>
        <v>2476.3000000000002</v>
      </c>
      <c r="Q84" s="46">
        <f t="shared" si="101"/>
        <v>1</v>
      </c>
      <c r="R84" s="46">
        <f t="shared" si="102"/>
        <v>1</v>
      </c>
    </row>
    <row r="85" spans="1:18" s="7" customFormat="1" ht="69.75" customHeight="1" x14ac:dyDescent="0.25">
      <c r="A85" s="16" t="s">
        <v>108</v>
      </c>
      <c r="B85" s="5" t="s">
        <v>171</v>
      </c>
      <c r="C85" s="14" t="s">
        <v>10</v>
      </c>
      <c r="D85" s="14" t="s">
        <v>9</v>
      </c>
      <c r="E85" s="40">
        <f t="shared" si="103"/>
        <v>519.29999999999995</v>
      </c>
      <c r="F85" s="165">
        <v>0</v>
      </c>
      <c r="G85" s="42">
        <v>519.29999999999995</v>
      </c>
      <c r="H85" s="40">
        <f t="shared" si="104"/>
        <v>519.29999999999995</v>
      </c>
      <c r="I85" s="160">
        <v>0</v>
      </c>
      <c r="J85" s="40">
        <v>519.29999999999995</v>
      </c>
      <c r="K85" s="40">
        <f t="shared" si="105"/>
        <v>519.29999999999995</v>
      </c>
      <c r="L85" s="160">
        <v>0</v>
      </c>
      <c r="M85" s="40">
        <v>519.29999999999995</v>
      </c>
      <c r="N85" s="40">
        <f t="shared" si="106"/>
        <v>519.29999999999995</v>
      </c>
      <c r="O85" s="160">
        <v>0</v>
      </c>
      <c r="P85" s="40">
        <f>M85</f>
        <v>519.29999999999995</v>
      </c>
      <c r="Q85" s="46">
        <f t="shared" si="101"/>
        <v>1</v>
      </c>
      <c r="R85" s="46">
        <f t="shared" si="102"/>
        <v>1</v>
      </c>
    </row>
    <row r="86" spans="1:18" s="7" customFormat="1" ht="39" customHeight="1" x14ac:dyDescent="0.25">
      <c r="A86" s="12" t="s">
        <v>142</v>
      </c>
      <c r="B86" s="111" t="s">
        <v>172</v>
      </c>
      <c r="C86" s="111"/>
      <c r="D86" s="111"/>
      <c r="E86" s="39">
        <f>SUM(E87:E96)</f>
        <v>6308.5999999999995</v>
      </c>
      <c r="F86" s="166">
        <f t="shared" ref="F86:P86" si="107">SUM(F87:F96)</f>
        <v>0</v>
      </c>
      <c r="G86" s="39">
        <f t="shared" si="107"/>
        <v>6308.5999999999995</v>
      </c>
      <c r="H86" s="39">
        <f t="shared" si="107"/>
        <v>3579.3999999999996</v>
      </c>
      <c r="I86" s="166">
        <f t="shared" si="107"/>
        <v>0</v>
      </c>
      <c r="J86" s="39">
        <f t="shared" si="107"/>
        <v>3579.3999999999996</v>
      </c>
      <c r="K86" s="39">
        <f>SUM(K87:K96)</f>
        <v>3341.3</v>
      </c>
      <c r="L86" s="166">
        <f t="shared" si="107"/>
        <v>0</v>
      </c>
      <c r="M86" s="39">
        <f>SUM(M87:M96)</f>
        <v>3341.3</v>
      </c>
      <c r="N86" s="39">
        <f t="shared" si="107"/>
        <v>3341.3</v>
      </c>
      <c r="O86" s="166">
        <f t="shared" si="107"/>
        <v>0</v>
      </c>
      <c r="P86" s="39">
        <f t="shared" si="107"/>
        <v>3341.3</v>
      </c>
      <c r="Q86" s="45">
        <f t="shared" si="101"/>
        <v>0.93348047158741698</v>
      </c>
      <c r="R86" s="45">
        <f t="shared" si="102"/>
        <v>0.93348047158741698</v>
      </c>
    </row>
    <row r="87" spans="1:18" s="7" customFormat="1" ht="54.75" customHeight="1" x14ac:dyDescent="0.25">
      <c r="A87" s="16" t="s">
        <v>143</v>
      </c>
      <c r="B87" s="22" t="s">
        <v>182</v>
      </c>
      <c r="C87" s="14" t="s">
        <v>10</v>
      </c>
      <c r="D87" s="14" t="s">
        <v>9</v>
      </c>
      <c r="E87" s="40">
        <f t="shared" ref="E87" si="108">G87</f>
        <v>273.5</v>
      </c>
      <c r="F87" s="160">
        <v>0</v>
      </c>
      <c r="G87" s="52">
        <v>273.5</v>
      </c>
      <c r="H87" s="40">
        <f>J87</f>
        <v>127.9</v>
      </c>
      <c r="I87" s="160">
        <v>0</v>
      </c>
      <c r="J87" s="42">
        <v>127.9</v>
      </c>
      <c r="K87" s="42">
        <f>M87</f>
        <v>127.4</v>
      </c>
      <c r="L87" s="161">
        <v>0</v>
      </c>
      <c r="M87" s="47">
        <v>127.4</v>
      </c>
      <c r="N87" s="42">
        <f>P87</f>
        <v>127.4</v>
      </c>
      <c r="O87" s="161">
        <v>0</v>
      </c>
      <c r="P87" s="47">
        <f>M87</f>
        <v>127.4</v>
      </c>
      <c r="Q87" s="46">
        <f t="shared" si="101"/>
        <v>0.99609069585613763</v>
      </c>
      <c r="R87" s="46">
        <f t="shared" si="102"/>
        <v>0.99609069585613763</v>
      </c>
    </row>
    <row r="88" spans="1:18" s="7" customFormat="1" ht="52.5" customHeight="1" x14ac:dyDescent="0.25">
      <c r="A88" s="16" t="s">
        <v>173</v>
      </c>
      <c r="B88" s="22" t="s">
        <v>183</v>
      </c>
      <c r="C88" s="14" t="s">
        <v>10</v>
      </c>
      <c r="D88" s="14" t="s">
        <v>9</v>
      </c>
      <c r="E88" s="40">
        <f t="shared" ref="E88:E96" si="109">G88</f>
        <v>1441</v>
      </c>
      <c r="F88" s="160">
        <v>0</v>
      </c>
      <c r="G88" s="52">
        <v>1441</v>
      </c>
      <c r="H88" s="40">
        <f>J88</f>
        <v>1178.5999999999999</v>
      </c>
      <c r="I88" s="160">
        <v>0</v>
      </c>
      <c r="J88" s="42">
        <v>1178.5999999999999</v>
      </c>
      <c r="K88" s="42">
        <f>M88</f>
        <v>1178.5</v>
      </c>
      <c r="L88" s="161">
        <v>0</v>
      </c>
      <c r="M88" s="47">
        <v>1178.5</v>
      </c>
      <c r="N88" s="42">
        <f>P88</f>
        <v>1178.5</v>
      </c>
      <c r="O88" s="161">
        <v>0</v>
      </c>
      <c r="P88" s="47">
        <f>M88</f>
        <v>1178.5</v>
      </c>
      <c r="Q88" s="46">
        <f t="shared" si="101"/>
        <v>0.99991515357203464</v>
      </c>
      <c r="R88" s="46">
        <f t="shared" si="102"/>
        <v>0.99991515357203464</v>
      </c>
    </row>
    <row r="89" spans="1:18" s="7" customFormat="1" ht="51" customHeight="1" x14ac:dyDescent="0.25">
      <c r="A89" s="16" t="s">
        <v>174</v>
      </c>
      <c r="B89" s="22" t="s">
        <v>184</v>
      </c>
      <c r="C89" s="14" t="s">
        <v>10</v>
      </c>
      <c r="D89" s="14" t="s">
        <v>9</v>
      </c>
      <c r="E89" s="40">
        <f t="shared" si="109"/>
        <v>963.6</v>
      </c>
      <c r="F89" s="160">
        <v>0</v>
      </c>
      <c r="G89" s="52">
        <v>963.6</v>
      </c>
      <c r="H89" s="160">
        <f t="shared" ref="H89:H96" si="110">J89</f>
        <v>0</v>
      </c>
      <c r="I89" s="160">
        <v>0</v>
      </c>
      <c r="J89" s="161">
        <v>0</v>
      </c>
      <c r="K89" s="161">
        <f t="shared" ref="K89:K96" si="111">M89</f>
        <v>0</v>
      </c>
      <c r="L89" s="161">
        <v>0</v>
      </c>
      <c r="M89" s="162">
        <v>0</v>
      </c>
      <c r="N89" s="161">
        <f t="shared" ref="N89:N96" si="112">P89</f>
        <v>0</v>
      </c>
      <c r="O89" s="161">
        <v>0</v>
      </c>
      <c r="P89" s="162">
        <f t="shared" ref="P89:P96" si="113">M89</f>
        <v>0</v>
      </c>
      <c r="Q89" s="46" t="s">
        <v>154</v>
      </c>
      <c r="R89" s="46" t="s">
        <v>154</v>
      </c>
    </row>
    <row r="90" spans="1:18" s="7" customFormat="1" ht="48.75" customHeight="1" x14ac:dyDescent="0.25">
      <c r="A90" s="16" t="s">
        <v>175</v>
      </c>
      <c r="B90" s="22" t="s">
        <v>185</v>
      </c>
      <c r="C90" s="14" t="s">
        <v>10</v>
      </c>
      <c r="D90" s="14" t="s">
        <v>9</v>
      </c>
      <c r="E90" s="40">
        <f t="shared" si="109"/>
        <v>243.8</v>
      </c>
      <c r="F90" s="160">
        <v>0</v>
      </c>
      <c r="G90" s="52">
        <v>243.8</v>
      </c>
      <c r="H90" s="160">
        <f t="shared" si="110"/>
        <v>0</v>
      </c>
      <c r="I90" s="160">
        <v>0</v>
      </c>
      <c r="J90" s="161">
        <v>0</v>
      </c>
      <c r="K90" s="161">
        <f t="shared" si="111"/>
        <v>0</v>
      </c>
      <c r="L90" s="161">
        <v>0</v>
      </c>
      <c r="M90" s="162">
        <v>0</v>
      </c>
      <c r="N90" s="161">
        <f t="shared" si="112"/>
        <v>0</v>
      </c>
      <c r="O90" s="161">
        <v>0</v>
      </c>
      <c r="P90" s="162">
        <f t="shared" si="113"/>
        <v>0</v>
      </c>
      <c r="Q90" s="46" t="s">
        <v>154</v>
      </c>
      <c r="R90" s="46" t="s">
        <v>154</v>
      </c>
    </row>
    <row r="91" spans="1:18" s="7" customFormat="1" ht="59.25" customHeight="1" x14ac:dyDescent="0.25">
      <c r="A91" s="16" t="s">
        <v>176</v>
      </c>
      <c r="B91" s="22" t="s">
        <v>186</v>
      </c>
      <c r="C91" s="14" t="s">
        <v>10</v>
      </c>
      <c r="D91" s="14" t="s">
        <v>9</v>
      </c>
      <c r="E91" s="40">
        <f t="shared" si="109"/>
        <v>403.3</v>
      </c>
      <c r="F91" s="160">
        <v>0</v>
      </c>
      <c r="G91" s="52">
        <v>403.3</v>
      </c>
      <c r="H91" s="40">
        <f t="shared" si="110"/>
        <v>263.89999999999998</v>
      </c>
      <c r="I91" s="160">
        <v>0</v>
      </c>
      <c r="J91" s="42">
        <v>263.89999999999998</v>
      </c>
      <c r="K91" s="42">
        <f t="shared" si="111"/>
        <v>263.8</v>
      </c>
      <c r="L91" s="161">
        <v>0</v>
      </c>
      <c r="M91" s="47">
        <v>263.8</v>
      </c>
      <c r="N91" s="42">
        <f t="shared" si="112"/>
        <v>263.8</v>
      </c>
      <c r="O91" s="161">
        <v>0</v>
      </c>
      <c r="P91" s="47">
        <f t="shared" si="113"/>
        <v>263.8</v>
      </c>
      <c r="Q91" s="46">
        <f>K91/H91</f>
        <v>0.99962106858658595</v>
      </c>
      <c r="R91" s="46">
        <f>N91/H91</f>
        <v>0.99962106858658595</v>
      </c>
    </row>
    <row r="92" spans="1:18" s="7" customFormat="1" ht="55.5" customHeight="1" x14ac:dyDescent="0.25">
      <c r="A92" s="16" t="s">
        <v>177</v>
      </c>
      <c r="B92" s="22" t="s">
        <v>187</v>
      </c>
      <c r="C92" s="14" t="s">
        <v>10</v>
      </c>
      <c r="D92" s="14" t="s">
        <v>9</v>
      </c>
      <c r="E92" s="40">
        <f t="shared" si="109"/>
        <v>630.5</v>
      </c>
      <c r="F92" s="160">
        <v>0</v>
      </c>
      <c r="G92" s="52">
        <v>630.5</v>
      </c>
      <c r="H92" s="40">
        <f t="shared" si="110"/>
        <v>472.8</v>
      </c>
      <c r="I92" s="160">
        <v>0</v>
      </c>
      <c r="J92" s="42">
        <v>472.8</v>
      </c>
      <c r="K92" s="42">
        <f t="shared" si="111"/>
        <v>235.8</v>
      </c>
      <c r="L92" s="161">
        <v>0</v>
      </c>
      <c r="M92" s="47">
        <v>235.8</v>
      </c>
      <c r="N92" s="42">
        <f t="shared" si="112"/>
        <v>235.8</v>
      </c>
      <c r="O92" s="161">
        <v>0</v>
      </c>
      <c r="P92" s="47">
        <f t="shared" si="113"/>
        <v>235.8</v>
      </c>
      <c r="Q92" s="46">
        <f>K92/H92</f>
        <v>0.4987309644670051</v>
      </c>
      <c r="R92" s="46">
        <f>N92/H92</f>
        <v>0.4987309644670051</v>
      </c>
    </row>
    <row r="93" spans="1:18" s="7" customFormat="1" ht="48.75" customHeight="1" x14ac:dyDescent="0.25">
      <c r="A93" s="16" t="s">
        <v>178</v>
      </c>
      <c r="B93" s="22" t="s">
        <v>188</v>
      </c>
      <c r="C93" s="14" t="s">
        <v>10</v>
      </c>
      <c r="D93" s="14" t="s">
        <v>9</v>
      </c>
      <c r="E93" s="40">
        <f t="shared" si="109"/>
        <v>533.9</v>
      </c>
      <c r="F93" s="160">
        <v>0</v>
      </c>
      <c r="G93" s="52">
        <v>533.9</v>
      </c>
      <c r="H93" s="40">
        <f t="shared" si="110"/>
        <v>252</v>
      </c>
      <c r="I93" s="160">
        <v>0</v>
      </c>
      <c r="J93" s="42">
        <v>252</v>
      </c>
      <c r="K93" s="42">
        <f t="shared" si="111"/>
        <v>252</v>
      </c>
      <c r="L93" s="161">
        <v>0</v>
      </c>
      <c r="M93" s="47">
        <v>252</v>
      </c>
      <c r="N93" s="42">
        <f t="shared" si="112"/>
        <v>252</v>
      </c>
      <c r="O93" s="161">
        <v>0</v>
      </c>
      <c r="P93" s="47">
        <f t="shared" si="113"/>
        <v>252</v>
      </c>
      <c r="Q93" s="46">
        <f>K93/H93</f>
        <v>1</v>
      </c>
      <c r="R93" s="46">
        <f>N93/H93</f>
        <v>1</v>
      </c>
    </row>
    <row r="94" spans="1:18" s="7" customFormat="1" ht="46.5" customHeight="1" x14ac:dyDescent="0.25">
      <c r="A94" s="16" t="s">
        <v>179</v>
      </c>
      <c r="B94" s="22" t="s">
        <v>189</v>
      </c>
      <c r="C94" s="14" t="s">
        <v>10</v>
      </c>
      <c r="D94" s="14" t="s">
        <v>9</v>
      </c>
      <c r="E94" s="40">
        <f t="shared" si="109"/>
        <v>915.9</v>
      </c>
      <c r="F94" s="160">
        <v>0</v>
      </c>
      <c r="G94" s="52">
        <v>915.9</v>
      </c>
      <c r="H94" s="40">
        <f t="shared" si="110"/>
        <v>915</v>
      </c>
      <c r="I94" s="160">
        <v>0</v>
      </c>
      <c r="J94" s="42">
        <v>915</v>
      </c>
      <c r="K94" s="42">
        <f t="shared" si="111"/>
        <v>915</v>
      </c>
      <c r="L94" s="161">
        <v>0</v>
      </c>
      <c r="M94" s="47">
        <v>915</v>
      </c>
      <c r="N94" s="42">
        <f t="shared" si="112"/>
        <v>915</v>
      </c>
      <c r="O94" s="161">
        <v>0</v>
      </c>
      <c r="P94" s="47">
        <f t="shared" si="113"/>
        <v>915</v>
      </c>
      <c r="Q94" s="46">
        <f>K94/H94</f>
        <v>1</v>
      </c>
      <c r="R94" s="46">
        <f>N94/H94</f>
        <v>1</v>
      </c>
    </row>
    <row r="95" spans="1:18" s="7" customFormat="1" ht="51" customHeight="1" x14ac:dyDescent="0.25">
      <c r="A95" s="16" t="s">
        <v>180</v>
      </c>
      <c r="B95" s="22" t="s">
        <v>190</v>
      </c>
      <c r="C95" s="14" t="s">
        <v>10</v>
      </c>
      <c r="D95" s="14" t="s">
        <v>9</v>
      </c>
      <c r="E95" s="40">
        <f t="shared" si="109"/>
        <v>533.9</v>
      </c>
      <c r="F95" s="160">
        <v>0</v>
      </c>
      <c r="G95" s="52">
        <v>533.9</v>
      </c>
      <c r="H95" s="160">
        <f t="shared" si="110"/>
        <v>0</v>
      </c>
      <c r="I95" s="160">
        <v>0</v>
      </c>
      <c r="J95" s="161">
        <v>0</v>
      </c>
      <c r="K95" s="161">
        <f t="shared" si="111"/>
        <v>0</v>
      </c>
      <c r="L95" s="161">
        <v>0</v>
      </c>
      <c r="M95" s="162">
        <v>0</v>
      </c>
      <c r="N95" s="161">
        <f t="shared" si="112"/>
        <v>0</v>
      </c>
      <c r="O95" s="161">
        <v>0</v>
      </c>
      <c r="P95" s="162">
        <f t="shared" si="113"/>
        <v>0</v>
      </c>
      <c r="Q95" s="46" t="s">
        <v>154</v>
      </c>
      <c r="R95" s="46" t="s">
        <v>154</v>
      </c>
    </row>
    <row r="96" spans="1:18" s="7" customFormat="1" ht="46.5" customHeight="1" x14ac:dyDescent="0.25">
      <c r="A96" s="16" t="s">
        <v>181</v>
      </c>
      <c r="B96" s="22" t="s">
        <v>191</v>
      </c>
      <c r="C96" s="14" t="s">
        <v>10</v>
      </c>
      <c r="D96" s="14" t="s">
        <v>9</v>
      </c>
      <c r="E96" s="40">
        <f t="shared" si="109"/>
        <v>369.2</v>
      </c>
      <c r="F96" s="160">
        <v>0</v>
      </c>
      <c r="G96" s="52">
        <v>369.2</v>
      </c>
      <c r="H96" s="40">
        <f t="shared" si="110"/>
        <v>369.2</v>
      </c>
      <c r="I96" s="160">
        <v>0</v>
      </c>
      <c r="J96" s="42">
        <v>369.2</v>
      </c>
      <c r="K96" s="42">
        <f t="shared" si="111"/>
        <v>368.8</v>
      </c>
      <c r="L96" s="161">
        <v>0</v>
      </c>
      <c r="M96" s="47">
        <v>368.8</v>
      </c>
      <c r="N96" s="42">
        <f t="shared" si="112"/>
        <v>368.8</v>
      </c>
      <c r="O96" s="161">
        <v>0</v>
      </c>
      <c r="P96" s="47">
        <f t="shared" si="113"/>
        <v>368.8</v>
      </c>
      <c r="Q96" s="46">
        <f t="shared" ref="Q96" si="114">K96/H96</f>
        <v>0.99891657638136522</v>
      </c>
      <c r="R96" s="46">
        <f t="shared" ref="R96" si="115">N96/H96</f>
        <v>0.99891657638136522</v>
      </c>
    </row>
    <row r="97" spans="1:18" s="7" customFormat="1" ht="55.5" customHeight="1" x14ac:dyDescent="0.25">
      <c r="A97" s="12" t="s">
        <v>192</v>
      </c>
      <c r="B97" s="111" t="s">
        <v>195</v>
      </c>
      <c r="C97" s="111"/>
      <c r="D97" s="111"/>
      <c r="E97" s="39">
        <f>SUM(E98:E99)</f>
        <v>4993.3</v>
      </c>
      <c r="F97" s="166">
        <f t="shared" ref="F97:P97" si="116">SUM(F98:F99)</f>
        <v>0</v>
      </c>
      <c r="G97" s="39">
        <f t="shared" si="116"/>
        <v>4993.3</v>
      </c>
      <c r="H97" s="39">
        <f t="shared" si="116"/>
        <v>3461.3</v>
      </c>
      <c r="I97" s="166">
        <f t="shared" si="116"/>
        <v>0</v>
      </c>
      <c r="J97" s="39">
        <f t="shared" si="116"/>
        <v>3461.3</v>
      </c>
      <c r="K97" s="39">
        <f>SUM(K98:K99)</f>
        <v>3461.2000000000003</v>
      </c>
      <c r="L97" s="166">
        <f t="shared" si="116"/>
        <v>0</v>
      </c>
      <c r="M97" s="39">
        <f>SUM(M98:M99)</f>
        <v>3461.2000000000003</v>
      </c>
      <c r="N97" s="39">
        <f t="shared" si="116"/>
        <v>3461.2000000000003</v>
      </c>
      <c r="O97" s="166">
        <f t="shared" si="116"/>
        <v>0</v>
      </c>
      <c r="P97" s="39">
        <f t="shared" si="116"/>
        <v>3461.2000000000003</v>
      </c>
      <c r="Q97" s="45">
        <f t="shared" ref="Q97:Q103" si="117">K97/H97</f>
        <v>0.99997110912085052</v>
      </c>
      <c r="R97" s="45">
        <f t="shared" ref="R97:R103" si="118">N97/H97</f>
        <v>0.99997110912085052</v>
      </c>
    </row>
    <row r="98" spans="1:18" s="7" customFormat="1" ht="54.75" customHeight="1" x14ac:dyDescent="0.25">
      <c r="A98" s="16" t="s">
        <v>193</v>
      </c>
      <c r="B98" s="5" t="s">
        <v>196</v>
      </c>
      <c r="C98" s="14" t="s">
        <v>10</v>
      </c>
      <c r="D98" s="14" t="s">
        <v>9</v>
      </c>
      <c r="E98" s="40">
        <f t="shared" ref="E98:E99" si="119">G98</f>
        <v>4903.3</v>
      </c>
      <c r="F98" s="165">
        <v>0</v>
      </c>
      <c r="G98" s="42">
        <v>4903.3</v>
      </c>
      <c r="H98" s="40">
        <f t="shared" ref="H98:H99" si="120">J98</f>
        <v>3383</v>
      </c>
      <c r="I98" s="160">
        <v>0</v>
      </c>
      <c r="J98" s="42">
        <v>3383</v>
      </c>
      <c r="K98" s="42">
        <f t="shared" ref="K98:K99" si="121">M98</f>
        <v>3382.9</v>
      </c>
      <c r="L98" s="161">
        <v>0</v>
      </c>
      <c r="M98" s="47">
        <v>3382.9</v>
      </c>
      <c r="N98" s="42">
        <f t="shared" ref="N98:N99" si="122">P98</f>
        <v>3382.9</v>
      </c>
      <c r="O98" s="161">
        <v>0</v>
      </c>
      <c r="P98" s="47">
        <f t="shared" ref="P98:P99" si="123">M98</f>
        <v>3382.9</v>
      </c>
      <c r="Q98" s="46">
        <f t="shared" si="117"/>
        <v>0.99997044043748151</v>
      </c>
      <c r="R98" s="46">
        <f t="shared" si="118"/>
        <v>0.99997044043748151</v>
      </c>
    </row>
    <row r="99" spans="1:18" s="7" customFormat="1" ht="52.5" customHeight="1" x14ac:dyDescent="0.25">
      <c r="A99" s="16" t="s">
        <v>194</v>
      </c>
      <c r="B99" s="5" t="s">
        <v>197</v>
      </c>
      <c r="C99" s="14" t="s">
        <v>10</v>
      </c>
      <c r="D99" s="14" t="s">
        <v>9</v>
      </c>
      <c r="E99" s="40">
        <f t="shared" si="119"/>
        <v>90</v>
      </c>
      <c r="F99" s="165">
        <v>0</v>
      </c>
      <c r="G99" s="42">
        <v>90</v>
      </c>
      <c r="H99" s="40">
        <f t="shared" si="120"/>
        <v>78.3</v>
      </c>
      <c r="I99" s="160">
        <v>0</v>
      </c>
      <c r="J99" s="42">
        <v>78.3</v>
      </c>
      <c r="K99" s="42">
        <f t="shared" si="121"/>
        <v>78.3</v>
      </c>
      <c r="L99" s="161">
        <v>0</v>
      </c>
      <c r="M99" s="47">
        <v>78.3</v>
      </c>
      <c r="N99" s="42">
        <f t="shared" si="122"/>
        <v>78.3</v>
      </c>
      <c r="O99" s="161">
        <v>0</v>
      </c>
      <c r="P99" s="47">
        <f t="shared" si="123"/>
        <v>78.3</v>
      </c>
      <c r="Q99" s="46">
        <f t="shared" si="117"/>
        <v>1</v>
      </c>
      <c r="R99" s="46">
        <f t="shared" si="118"/>
        <v>1</v>
      </c>
    </row>
    <row r="100" spans="1:18" s="7" customFormat="1" ht="67.5" customHeight="1" x14ac:dyDescent="0.25">
      <c r="A100" s="12" t="s">
        <v>198</v>
      </c>
      <c r="B100" s="111" t="s">
        <v>200</v>
      </c>
      <c r="C100" s="111"/>
      <c r="D100" s="111"/>
      <c r="E100" s="39">
        <f>SUM(E101:E114)</f>
        <v>5223.5</v>
      </c>
      <c r="F100" s="166">
        <f t="shared" ref="F100" si="124">SUM(F101:F114)</f>
        <v>0</v>
      </c>
      <c r="G100" s="39">
        <f t="shared" ref="G100" si="125">SUM(G101:G114)</f>
        <v>5223.5</v>
      </c>
      <c r="H100" s="39">
        <f t="shared" ref="H100" si="126">SUM(H101:H114)</f>
        <v>3362.4</v>
      </c>
      <c r="I100" s="166">
        <f t="shared" ref="I100" si="127">SUM(I101:I114)</f>
        <v>0</v>
      </c>
      <c r="J100" s="39">
        <f t="shared" ref="J100" si="128">SUM(J101:J114)</f>
        <v>3362.4</v>
      </c>
      <c r="K100" s="39">
        <f>SUM(K101:K114)</f>
        <v>3223.4</v>
      </c>
      <c r="L100" s="166">
        <f t="shared" ref="L100" si="129">SUM(L101:L114)</f>
        <v>0</v>
      </c>
      <c r="M100" s="39">
        <f>SUM(M101:M114)</f>
        <v>3223.4</v>
      </c>
      <c r="N100" s="39">
        <f t="shared" ref="N100" si="130">SUM(N101:N114)</f>
        <v>3223.4</v>
      </c>
      <c r="O100" s="166">
        <f t="shared" ref="O100" si="131">SUM(O101:O114)</f>
        <v>0</v>
      </c>
      <c r="P100" s="39">
        <f t="shared" ref="P100" si="132">SUM(P101:P114)</f>
        <v>3223.4</v>
      </c>
      <c r="Q100" s="45">
        <f t="shared" si="117"/>
        <v>0.95866048060908871</v>
      </c>
      <c r="R100" s="45">
        <f t="shared" si="118"/>
        <v>0.95866048060908871</v>
      </c>
    </row>
    <row r="101" spans="1:18" s="7" customFormat="1" ht="33.75" customHeight="1" x14ac:dyDescent="0.25">
      <c r="A101" s="16" t="s">
        <v>199</v>
      </c>
      <c r="B101" s="23" t="s">
        <v>123</v>
      </c>
      <c r="C101" s="14" t="s">
        <v>10</v>
      </c>
      <c r="D101" s="14" t="s">
        <v>9</v>
      </c>
      <c r="E101" s="40">
        <f t="shared" ref="E101:E114" si="133">G101</f>
        <v>217.9</v>
      </c>
      <c r="F101" s="160">
        <v>0</v>
      </c>
      <c r="G101" s="54">
        <v>217.9</v>
      </c>
      <c r="H101" s="40">
        <f t="shared" ref="H101" si="134">J101</f>
        <v>109</v>
      </c>
      <c r="I101" s="160">
        <v>0</v>
      </c>
      <c r="J101" s="42">
        <v>109</v>
      </c>
      <c r="K101" s="42">
        <f t="shared" ref="K101" si="135">M101</f>
        <v>108.9</v>
      </c>
      <c r="L101" s="161">
        <v>0</v>
      </c>
      <c r="M101" s="47">
        <v>108.9</v>
      </c>
      <c r="N101" s="42">
        <f t="shared" ref="N101" si="136">P101</f>
        <v>108.9</v>
      </c>
      <c r="O101" s="161">
        <v>0</v>
      </c>
      <c r="P101" s="47">
        <f t="shared" ref="P101" si="137">M101</f>
        <v>108.9</v>
      </c>
      <c r="Q101" s="46">
        <f t="shared" si="117"/>
        <v>0.99908256880733948</v>
      </c>
      <c r="R101" s="46">
        <f t="shared" si="118"/>
        <v>0.99908256880733948</v>
      </c>
    </row>
    <row r="102" spans="1:18" s="7" customFormat="1" ht="40.5" customHeight="1" x14ac:dyDescent="0.25">
      <c r="A102" s="16" t="s">
        <v>173</v>
      </c>
      <c r="B102" s="24" t="s">
        <v>110</v>
      </c>
      <c r="C102" s="14" t="s">
        <v>10</v>
      </c>
      <c r="D102" s="14" t="s">
        <v>9</v>
      </c>
      <c r="E102" s="40">
        <f t="shared" si="133"/>
        <v>653.70000000000005</v>
      </c>
      <c r="F102" s="160">
        <v>0</v>
      </c>
      <c r="G102" s="54">
        <v>653.70000000000005</v>
      </c>
      <c r="H102" s="40">
        <f t="shared" ref="H102:H114" si="138">J102</f>
        <v>390.1</v>
      </c>
      <c r="I102" s="160">
        <v>0</v>
      </c>
      <c r="J102" s="42">
        <v>390.1</v>
      </c>
      <c r="K102" s="42">
        <f t="shared" ref="K102:K114" si="139">M102</f>
        <v>390</v>
      </c>
      <c r="L102" s="161">
        <v>0</v>
      </c>
      <c r="M102" s="47">
        <v>390</v>
      </c>
      <c r="N102" s="42">
        <f t="shared" ref="N102:N114" si="140">P102</f>
        <v>390</v>
      </c>
      <c r="O102" s="161">
        <v>0</v>
      </c>
      <c r="P102" s="47">
        <f t="shared" ref="P102:P114" si="141">M102</f>
        <v>390</v>
      </c>
      <c r="Q102" s="46">
        <f t="shared" si="117"/>
        <v>0.99974365547295563</v>
      </c>
      <c r="R102" s="46">
        <f t="shared" si="118"/>
        <v>0.99974365547295563</v>
      </c>
    </row>
    <row r="103" spans="1:18" s="7" customFormat="1" ht="33.75" customHeight="1" x14ac:dyDescent="0.25">
      <c r="A103" s="16" t="s">
        <v>174</v>
      </c>
      <c r="B103" s="23" t="s">
        <v>111</v>
      </c>
      <c r="C103" s="14" t="s">
        <v>10</v>
      </c>
      <c r="D103" s="14" t="s">
        <v>9</v>
      </c>
      <c r="E103" s="40">
        <f t="shared" si="133"/>
        <v>109</v>
      </c>
      <c r="F103" s="160">
        <v>0</v>
      </c>
      <c r="G103" s="54">
        <v>109</v>
      </c>
      <c r="H103" s="40">
        <f t="shared" si="138"/>
        <v>54.6</v>
      </c>
      <c r="I103" s="160">
        <v>0</v>
      </c>
      <c r="J103" s="42">
        <v>54.6</v>
      </c>
      <c r="K103" s="42">
        <f t="shared" si="139"/>
        <v>54.5</v>
      </c>
      <c r="L103" s="161">
        <v>0</v>
      </c>
      <c r="M103" s="47">
        <v>54.5</v>
      </c>
      <c r="N103" s="42">
        <f t="shared" si="140"/>
        <v>54.5</v>
      </c>
      <c r="O103" s="161">
        <v>0</v>
      </c>
      <c r="P103" s="47">
        <f t="shared" si="141"/>
        <v>54.5</v>
      </c>
      <c r="Q103" s="46">
        <f t="shared" si="117"/>
        <v>0.99816849816849818</v>
      </c>
      <c r="R103" s="46">
        <f t="shared" si="118"/>
        <v>0.99816849816849818</v>
      </c>
    </row>
    <row r="104" spans="1:18" s="7" customFormat="1" ht="31.5" customHeight="1" x14ac:dyDescent="0.25">
      <c r="A104" s="16" t="s">
        <v>175</v>
      </c>
      <c r="B104" s="23" t="s">
        <v>124</v>
      </c>
      <c r="C104" s="14" t="s">
        <v>10</v>
      </c>
      <c r="D104" s="14" t="s">
        <v>9</v>
      </c>
      <c r="E104" s="40">
        <f t="shared" si="133"/>
        <v>311.3</v>
      </c>
      <c r="F104" s="160">
        <v>0</v>
      </c>
      <c r="G104" s="54">
        <v>311.3</v>
      </c>
      <c r="H104" s="40">
        <f t="shared" si="138"/>
        <v>170.1</v>
      </c>
      <c r="I104" s="160">
        <v>0</v>
      </c>
      <c r="J104" s="42">
        <v>170.1</v>
      </c>
      <c r="K104" s="42">
        <f t="shared" si="139"/>
        <v>170</v>
      </c>
      <c r="L104" s="161">
        <v>0</v>
      </c>
      <c r="M104" s="47">
        <v>170</v>
      </c>
      <c r="N104" s="42">
        <f t="shared" si="140"/>
        <v>170</v>
      </c>
      <c r="O104" s="161">
        <v>0</v>
      </c>
      <c r="P104" s="47">
        <f t="shared" si="141"/>
        <v>170</v>
      </c>
      <c r="Q104" s="46">
        <f t="shared" ref="Q104:Q111" si="142">K104/H104</f>
        <v>0.99941211052322165</v>
      </c>
      <c r="R104" s="46">
        <f t="shared" ref="R104:R111" si="143">N104/H104</f>
        <v>0.99941211052322165</v>
      </c>
    </row>
    <row r="105" spans="1:18" s="7" customFormat="1" ht="30.75" customHeight="1" x14ac:dyDescent="0.25">
      <c r="A105" s="16" t="s">
        <v>176</v>
      </c>
      <c r="B105" s="24" t="s">
        <v>126</v>
      </c>
      <c r="C105" s="14" t="s">
        <v>10</v>
      </c>
      <c r="D105" s="14" t="s">
        <v>9</v>
      </c>
      <c r="E105" s="40">
        <f t="shared" si="133"/>
        <v>373.5</v>
      </c>
      <c r="F105" s="160">
        <v>0</v>
      </c>
      <c r="G105" s="54">
        <v>373.5</v>
      </c>
      <c r="H105" s="40">
        <f t="shared" si="138"/>
        <v>272.39999999999998</v>
      </c>
      <c r="I105" s="160">
        <v>0</v>
      </c>
      <c r="J105" s="42">
        <v>272.39999999999998</v>
      </c>
      <c r="K105" s="42">
        <f t="shared" si="139"/>
        <v>272.39999999999998</v>
      </c>
      <c r="L105" s="161">
        <v>0</v>
      </c>
      <c r="M105" s="47">
        <v>272.39999999999998</v>
      </c>
      <c r="N105" s="42">
        <f t="shared" si="140"/>
        <v>272.39999999999998</v>
      </c>
      <c r="O105" s="161">
        <v>0</v>
      </c>
      <c r="P105" s="47">
        <f t="shared" si="141"/>
        <v>272.39999999999998</v>
      </c>
      <c r="Q105" s="46">
        <f t="shared" si="142"/>
        <v>1</v>
      </c>
      <c r="R105" s="46">
        <f t="shared" si="143"/>
        <v>1</v>
      </c>
    </row>
    <row r="106" spans="1:18" s="7" customFormat="1" ht="32.25" customHeight="1" x14ac:dyDescent="0.25">
      <c r="A106" s="16" t="s">
        <v>177</v>
      </c>
      <c r="B106" s="25" t="s">
        <v>112</v>
      </c>
      <c r="C106" s="14" t="s">
        <v>10</v>
      </c>
      <c r="D106" s="14" t="s">
        <v>9</v>
      </c>
      <c r="E106" s="40">
        <f t="shared" si="133"/>
        <v>747.1</v>
      </c>
      <c r="F106" s="160">
        <v>0</v>
      </c>
      <c r="G106" s="54">
        <v>747.1</v>
      </c>
      <c r="H106" s="40">
        <f t="shared" si="138"/>
        <v>498.1</v>
      </c>
      <c r="I106" s="160">
        <v>0</v>
      </c>
      <c r="J106" s="42">
        <v>498.1</v>
      </c>
      <c r="K106" s="42">
        <f t="shared" si="139"/>
        <v>498.1</v>
      </c>
      <c r="L106" s="161">
        <v>0</v>
      </c>
      <c r="M106" s="47">
        <v>498.1</v>
      </c>
      <c r="N106" s="42">
        <f t="shared" si="140"/>
        <v>498.1</v>
      </c>
      <c r="O106" s="161">
        <v>0</v>
      </c>
      <c r="P106" s="47">
        <f t="shared" si="141"/>
        <v>498.1</v>
      </c>
      <c r="Q106" s="46">
        <f t="shared" si="142"/>
        <v>1</v>
      </c>
      <c r="R106" s="46">
        <f t="shared" si="143"/>
        <v>1</v>
      </c>
    </row>
    <row r="107" spans="1:18" s="7" customFormat="1" ht="32.25" customHeight="1" x14ac:dyDescent="0.25">
      <c r="A107" s="16" t="s">
        <v>178</v>
      </c>
      <c r="B107" s="23" t="s">
        <v>127</v>
      </c>
      <c r="C107" s="14" t="s">
        <v>10</v>
      </c>
      <c r="D107" s="14" t="s">
        <v>9</v>
      </c>
      <c r="E107" s="40">
        <f t="shared" ref="E107:E111" si="144">G107</f>
        <v>389.1</v>
      </c>
      <c r="F107" s="160">
        <v>0</v>
      </c>
      <c r="G107" s="54">
        <v>389.1</v>
      </c>
      <c r="H107" s="40">
        <f t="shared" si="138"/>
        <v>291.89999999999998</v>
      </c>
      <c r="I107" s="160">
        <v>0</v>
      </c>
      <c r="J107" s="42">
        <v>291.89999999999998</v>
      </c>
      <c r="K107" s="42">
        <f t="shared" si="139"/>
        <v>166.3</v>
      </c>
      <c r="L107" s="161">
        <v>0</v>
      </c>
      <c r="M107" s="47">
        <v>166.3</v>
      </c>
      <c r="N107" s="42">
        <f t="shared" si="140"/>
        <v>166.3</v>
      </c>
      <c r="O107" s="161">
        <v>0</v>
      </c>
      <c r="P107" s="47">
        <f t="shared" si="141"/>
        <v>166.3</v>
      </c>
      <c r="Q107" s="46">
        <f t="shared" si="142"/>
        <v>0.56971565604659136</v>
      </c>
      <c r="R107" s="46">
        <f t="shared" si="143"/>
        <v>0.56971565604659136</v>
      </c>
    </row>
    <row r="108" spans="1:18" s="7" customFormat="1" ht="35.25" customHeight="1" x14ac:dyDescent="0.25">
      <c r="A108" s="16" t="s">
        <v>179</v>
      </c>
      <c r="B108" s="25" t="s">
        <v>128</v>
      </c>
      <c r="C108" s="14" t="s">
        <v>10</v>
      </c>
      <c r="D108" s="14" t="s">
        <v>9</v>
      </c>
      <c r="E108" s="40">
        <f t="shared" si="144"/>
        <v>513.6</v>
      </c>
      <c r="F108" s="160">
        <v>0</v>
      </c>
      <c r="G108" s="54">
        <v>513.6</v>
      </c>
      <c r="H108" s="40">
        <f t="shared" si="138"/>
        <v>342.4</v>
      </c>
      <c r="I108" s="160">
        <v>0</v>
      </c>
      <c r="J108" s="42">
        <v>342.4</v>
      </c>
      <c r="K108" s="42">
        <f t="shared" si="139"/>
        <v>342.4</v>
      </c>
      <c r="L108" s="161">
        <v>0</v>
      </c>
      <c r="M108" s="47">
        <v>342.4</v>
      </c>
      <c r="N108" s="42">
        <f t="shared" si="140"/>
        <v>342.4</v>
      </c>
      <c r="O108" s="161">
        <v>0</v>
      </c>
      <c r="P108" s="47">
        <f t="shared" si="141"/>
        <v>342.4</v>
      </c>
      <c r="Q108" s="46">
        <f t="shared" si="142"/>
        <v>1</v>
      </c>
      <c r="R108" s="46">
        <f t="shared" si="143"/>
        <v>1</v>
      </c>
    </row>
    <row r="109" spans="1:18" s="7" customFormat="1" ht="38.25" customHeight="1" x14ac:dyDescent="0.25">
      <c r="A109" s="16" t="s">
        <v>180</v>
      </c>
      <c r="B109" s="23" t="s">
        <v>113</v>
      </c>
      <c r="C109" s="14" t="s">
        <v>10</v>
      </c>
      <c r="D109" s="14" t="s">
        <v>9</v>
      </c>
      <c r="E109" s="40">
        <f t="shared" si="144"/>
        <v>638.20000000000005</v>
      </c>
      <c r="F109" s="160">
        <v>0</v>
      </c>
      <c r="G109" s="54">
        <v>638.20000000000005</v>
      </c>
      <c r="H109" s="40">
        <f t="shared" si="138"/>
        <v>400.9</v>
      </c>
      <c r="I109" s="160">
        <v>0</v>
      </c>
      <c r="J109" s="42">
        <v>400.9</v>
      </c>
      <c r="K109" s="42">
        <f t="shared" si="139"/>
        <v>400.8</v>
      </c>
      <c r="L109" s="161">
        <v>0</v>
      </c>
      <c r="M109" s="47">
        <v>400.8</v>
      </c>
      <c r="N109" s="42">
        <f t="shared" si="140"/>
        <v>400.8</v>
      </c>
      <c r="O109" s="161">
        <v>0</v>
      </c>
      <c r="P109" s="47">
        <f t="shared" si="141"/>
        <v>400.8</v>
      </c>
      <c r="Q109" s="46">
        <f t="shared" si="142"/>
        <v>0.9997505612372164</v>
      </c>
      <c r="R109" s="46">
        <f t="shared" si="143"/>
        <v>0.9997505612372164</v>
      </c>
    </row>
    <row r="110" spans="1:18" s="7" customFormat="1" ht="36" customHeight="1" x14ac:dyDescent="0.25">
      <c r="A110" s="16" t="s">
        <v>181</v>
      </c>
      <c r="B110" s="26" t="s">
        <v>115</v>
      </c>
      <c r="C110" s="14" t="s">
        <v>10</v>
      </c>
      <c r="D110" s="14" t="s">
        <v>9</v>
      </c>
      <c r="E110" s="40">
        <f t="shared" si="144"/>
        <v>482.4</v>
      </c>
      <c r="F110" s="160">
        <v>0</v>
      </c>
      <c r="G110" s="54">
        <v>482.4</v>
      </c>
      <c r="H110" s="40">
        <f t="shared" si="138"/>
        <v>321.60000000000002</v>
      </c>
      <c r="I110" s="160">
        <v>0</v>
      </c>
      <c r="J110" s="42">
        <v>321.60000000000002</v>
      </c>
      <c r="K110" s="42">
        <f t="shared" si="139"/>
        <v>321.60000000000002</v>
      </c>
      <c r="L110" s="161">
        <v>0</v>
      </c>
      <c r="M110" s="47">
        <v>321.60000000000002</v>
      </c>
      <c r="N110" s="42">
        <f t="shared" si="140"/>
        <v>321.60000000000002</v>
      </c>
      <c r="O110" s="161">
        <v>0</v>
      </c>
      <c r="P110" s="47">
        <f t="shared" si="141"/>
        <v>321.60000000000002</v>
      </c>
      <c r="Q110" s="46">
        <f t="shared" si="142"/>
        <v>1</v>
      </c>
      <c r="R110" s="46">
        <f t="shared" si="143"/>
        <v>1</v>
      </c>
    </row>
    <row r="111" spans="1:18" s="7" customFormat="1" ht="30" customHeight="1" x14ac:dyDescent="0.25">
      <c r="A111" s="16" t="s">
        <v>201</v>
      </c>
      <c r="B111" s="26" t="s">
        <v>129</v>
      </c>
      <c r="C111" s="14" t="s">
        <v>10</v>
      </c>
      <c r="D111" s="14" t="s">
        <v>9</v>
      </c>
      <c r="E111" s="40">
        <f t="shared" si="144"/>
        <v>173.2</v>
      </c>
      <c r="F111" s="160">
        <v>0</v>
      </c>
      <c r="G111" s="54">
        <v>173.2</v>
      </c>
      <c r="H111" s="40">
        <f t="shared" si="138"/>
        <v>100.1</v>
      </c>
      <c r="I111" s="160">
        <v>0</v>
      </c>
      <c r="J111" s="42">
        <v>100.1</v>
      </c>
      <c r="K111" s="42">
        <f t="shared" si="139"/>
        <v>100.1</v>
      </c>
      <c r="L111" s="161">
        <v>0</v>
      </c>
      <c r="M111" s="47">
        <v>100.1</v>
      </c>
      <c r="N111" s="42">
        <f t="shared" si="140"/>
        <v>100.1</v>
      </c>
      <c r="O111" s="161">
        <v>0</v>
      </c>
      <c r="P111" s="47">
        <f t="shared" si="141"/>
        <v>100.1</v>
      </c>
      <c r="Q111" s="46">
        <f t="shared" si="142"/>
        <v>1</v>
      </c>
      <c r="R111" s="46">
        <f t="shared" si="143"/>
        <v>1</v>
      </c>
    </row>
    <row r="112" spans="1:18" s="7" customFormat="1" ht="33" customHeight="1" x14ac:dyDescent="0.25">
      <c r="A112" s="16" t="s">
        <v>202</v>
      </c>
      <c r="B112" s="26" t="s">
        <v>117</v>
      </c>
      <c r="C112" s="14" t="s">
        <v>10</v>
      </c>
      <c r="D112" s="14" t="s">
        <v>9</v>
      </c>
      <c r="E112" s="40">
        <f t="shared" si="133"/>
        <v>264.60000000000002</v>
      </c>
      <c r="F112" s="160">
        <v>0</v>
      </c>
      <c r="G112" s="54">
        <v>264.60000000000002</v>
      </c>
      <c r="H112" s="40">
        <f t="shared" si="138"/>
        <v>176.5</v>
      </c>
      <c r="I112" s="160">
        <v>0</v>
      </c>
      <c r="J112" s="42">
        <v>176.5</v>
      </c>
      <c r="K112" s="42">
        <f t="shared" si="139"/>
        <v>176.4</v>
      </c>
      <c r="L112" s="161">
        <v>0</v>
      </c>
      <c r="M112" s="47">
        <v>176.4</v>
      </c>
      <c r="N112" s="42">
        <f t="shared" si="140"/>
        <v>176.4</v>
      </c>
      <c r="O112" s="161">
        <v>0</v>
      </c>
      <c r="P112" s="47">
        <f t="shared" si="141"/>
        <v>176.4</v>
      </c>
      <c r="Q112" s="46">
        <f t="shared" ref="Q112" si="145">K112/H112</f>
        <v>0.99943342776203969</v>
      </c>
      <c r="R112" s="46">
        <f t="shared" ref="R112" si="146">N112/H112</f>
        <v>0.99943342776203969</v>
      </c>
    </row>
    <row r="113" spans="1:18" s="7" customFormat="1" ht="31.5" customHeight="1" x14ac:dyDescent="0.25">
      <c r="A113" s="16" t="s">
        <v>203</v>
      </c>
      <c r="B113" s="26" t="s">
        <v>131</v>
      </c>
      <c r="C113" s="14" t="s">
        <v>10</v>
      </c>
      <c r="D113" s="14" t="s">
        <v>9</v>
      </c>
      <c r="E113" s="40">
        <f t="shared" si="133"/>
        <v>118.1</v>
      </c>
      <c r="F113" s="160">
        <v>0</v>
      </c>
      <c r="G113" s="54">
        <v>118.1</v>
      </c>
      <c r="H113" s="40">
        <f t="shared" si="138"/>
        <v>75</v>
      </c>
      <c r="I113" s="160">
        <v>0</v>
      </c>
      <c r="J113" s="42">
        <v>75</v>
      </c>
      <c r="K113" s="42">
        <f t="shared" si="139"/>
        <v>62.3</v>
      </c>
      <c r="L113" s="161">
        <v>0</v>
      </c>
      <c r="M113" s="47">
        <v>62.3</v>
      </c>
      <c r="N113" s="42">
        <f t="shared" si="140"/>
        <v>62.3</v>
      </c>
      <c r="O113" s="161">
        <v>0</v>
      </c>
      <c r="P113" s="47">
        <f t="shared" si="141"/>
        <v>62.3</v>
      </c>
      <c r="Q113" s="46">
        <f>K113/H113</f>
        <v>0.83066666666666666</v>
      </c>
      <c r="R113" s="46">
        <f>N113/H113</f>
        <v>0.83066666666666666</v>
      </c>
    </row>
    <row r="114" spans="1:18" s="7" customFormat="1" ht="42" customHeight="1" x14ac:dyDescent="0.25">
      <c r="A114" s="16" t="s">
        <v>204</v>
      </c>
      <c r="B114" s="25" t="s">
        <v>130</v>
      </c>
      <c r="C114" s="14" t="s">
        <v>10</v>
      </c>
      <c r="D114" s="14" t="s">
        <v>9</v>
      </c>
      <c r="E114" s="40">
        <f t="shared" si="133"/>
        <v>231.8</v>
      </c>
      <c r="F114" s="160">
        <v>0</v>
      </c>
      <c r="G114" s="54">
        <v>231.8</v>
      </c>
      <c r="H114" s="40">
        <f t="shared" si="138"/>
        <v>159.69999999999999</v>
      </c>
      <c r="I114" s="160">
        <v>0</v>
      </c>
      <c r="J114" s="42">
        <v>159.69999999999999</v>
      </c>
      <c r="K114" s="42">
        <f t="shared" si="139"/>
        <v>159.6</v>
      </c>
      <c r="L114" s="161">
        <v>0</v>
      </c>
      <c r="M114" s="47">
        <v>159.6</v>
      </c>
      <c r="N114" s="42">
        <f t="shared" si="140"/>
        <v>159.6</v>
      </c>
      <c r="O114" s="161">
        <v>0</v>
      </c>
      <c r="P114" s="47">
        <f t="shared" si="141"/>
        <v>159.6</v>
      </c>
      <c r="Q114" s="46">
        <f>K114/H114</f>
        <v>0.9993738259236068</v>
      </c>
      <c r="R114" s="46">
        <f>N114/H114</f>
        <v>0.9993738259236068</v>
      </c>
    </row>
    <row r="115" spans="1:18" s="62" customFormat="1" ht="42" customHeight="1" x14ac:dyDescent="0.25">
      <c r="A115" s="60" t="s">
        <v>33</v>
      </c>
      <c r="B115" s="114" t="s">
        <v>292</v>
      </c>
      <c r="C115" s="114"/>
      <c r="D115" s="114"/>
      <c r="E115" s="39">
        <f t="shared" ref="E115:P117" si="147">SUM(E116:E116)</f>
        <v>163.30000000000001</v>
      </c>
      <c r="F115" s="166">
        <f t="shared" si="147"/>
        <v>0</v>
      </c>
      <c r="G115" s="61">
        <f t="shared" si="147"/>
        <v>163.30000000000001</v>
      </c>
      <c r="H115" s="166">
        <f>SUM(H116:H116)</f>
        <v>0</v>
      </c>
      <c r="I115" s="166">
        <f t="shared" si="147"/>
        <v>0</v>
      </c>
      <c r="J115" s="164">
        <f t="shared" si="147"/>
        <v>0</v>
      </c>
      <c r="K115" s="164">
        <f t="shared" si="147"/>
        <v>0</v>
      </c>
      <c r="L115" s="164">
        <f t="shared" si="147"/>
        <v>0</v>
      </c>
      <c r="M115" s="170">
        <f t="shared" si="147"/>
        <v>0</v>
      </c>
      <c r="N115" s="164">
        <f t="shared" si="147"/>
        <v>0</v>
      </c>
      <c r="O115" s="164">
        <f t="shared" si="147"/>
        <v>0</v>
      </c>
      <c r="P115" s="170">
        <f t="shared" si="147"/>
        <v>0</v>
      </c>
      <c r="Q115" s="46" t="s">
        <v>154</v>
      </c>
      <c r="R115" s="46" t="s">
        <v>154</v>
      </c>
    </row>
    <row r="116" spans="1:18" s="7" customFormat="1" ht="87" customHeight="1" x14ac:dyDescent="0.25">
      <c r="A116" s="16" t="s">
        <v>43</v>
      </c>
      <c r="B116" s="31" t="s">
        <v>293</v>
      </c>
      <c r="C116" s="14" t="s">
        <v>10</v>
      </c>
      <c r="D116" s="14" t="s">
        <v>9</v>
      </c>
      <c r="E116" s="40">
        <f t="shared" ref="E116" si="148">G116</f>
        <v>163.30000000000001</v>
      </c>
      <c r="F116" s="160">
        <v>0</v>
      </c>
      <c r="G116" s="54">
        <v>163.30000000000001</v>
      </c>
      <c r="H116" s="160">
        <f t="shared" ref="H116" si="149">J116</f>
        <v>0</v>
      </c>
      <c r="I116" s="160">
        <v>0</v>
      </c>
      <c r="J116" s="161">
        <v>0</v>
      </c>
      <c r="K116" s="161">
        <f t="shared" ref="K116" si="150">M116</f>
        <v>0</v>
      </c>
      <c r="L116" s="161">
        <v>0</v>
      </c>
      <c r="M116" s="162">
        <v>0</v>
      </c>
      <c r="N116" s="161">
        <f>P116</f>
        <v>0</v>
      </c>
      <c r="O116" s="161">
        <v>0</v>
      </c>
      <c r="P116" s="162">
        <f>M116</f>
        <v>0</v>
      </c>
      <c r="Q116" s="46" t="s">
        <v>154</v>
      </c>
      <c r="R116" s="46" t="s">
        <v>154</v>
      </c>
    </row>
    <row r="117" spans="1:18" ht="33.75" customHeight="1" x14ac:dyDescent="0.25">
      <c r="A117" s="12" t="s">
        <v>34</v>
      </c>
      <c r="B117" s="111" t="s">
        <v>144</v>
      </c>
      <c r="C117" s="111"/>
      <c r="D117" s="111"/>
      <c r="E117" s="48">
        <f t="shared" si="147"/>
        <v>2200</v>
      </c>
      <c r="F117" s="167">
        <f t="shared" si="147"/>
        <v>0</v>
      </c>
      <c r="G117" s="48">
        <f t="shared" si="147"/>
        <v>2200</v>
      </c>
      <c r="H117" s="167">
        <f t="shared" si="147"/>
        <v>0</v>
      </c>
      <c r="I117" s="167">
        <f t="shared" si="147"/>
        <v>0</v>
      </c>
      <c r="J117" s="167">
        <f t="shared" si="147"/>
        <v>0</v>
      </c>
      <c r="K117" s="167">
        <f t="shared" si="147"/>
        <v>0</v>
      </c>
      <c r="L117" s="167">
        <f t="shared" si="147"/>
        <v>0</v>
      </c>
      <c r="M117" s="167">
        <f t="shared" si="147"/>
        <v>0</v>
      </c>
      <c r="N117" s="167">
        <f t="shared" si="147"/>
        <v>0</v>
      </c>
      <c r="O117" s="167">
        <f t="shared" si="147"/>
        <v>0</v>
      </c>
      <c r="P117" s="167">
        <f t="shared" si="147"/>
        <v>0</v>
      </c>
      <c r="Q117" s="46" t="s">
        <v>154</v>
      </c>
      <c r="R117" s="46" t="s">
        <v>154</v>
      </c>
    </row>
    <row r="118" spans="1:18" ht="99" x14ac:dyDescent="0.25">
      <c r="A118" s="16" t="s">
        <v>55</v>
      </c>
      <c r="B118" s="5" t="s">
        <v>145</v>
      </c>
      <c r="C118" s="14" t="s">
        <v>10</v>
      </c>
      <c r="D118" s="14" t="s">
        <v>9</v>
      </c>
      <c r="E118" s="50">
        <f>G118</f>
        <v>2200</v>
      </c>
      <c r="F118" s="163">
        <v>0</v>
      </c>
      <c r="G118" s="41">
        <v>2200</v>
      </c>
      <c r="H118" s="160">
        <f t="shared" ref="H118" si="151">J118</f>
        <v>0</v>
      </c>
      <c r="I118" s="160">
        <v>0</v>
      </c>
      <c r="J118" s="161">
        <v>0</v>
      </c>
      <c r="K118" s="161">
        <f t="shared" ref="K118" si="152">M118</f>
        <v>0</v>
      </c>
      <c r="L118" s="161">
        <v>0</v>
      </c>
      <c r="M118" s="162">
        <v>0</v>
      </c>
      <c r="N118" s="161">
        <f t="shared" ref="N118" si="153">P118</f>
        <v>0</v>
      </c>
      <c r="O118" s="161">
        <v>0</v>
      </c>
      <c r="P118" s="162">
        <f t="shared" ref="P118" si="154">M118</f>
        <v>0</v>
      </c>
      <c r="Q118" s="46" t="s">
        <v>154</v>
      </c>
      <c r="R118" s="46" t="s">
        <v>154</v>
      </c>
    </row>
    <row r="119" spans="1:18" ht="35.25" customHeight="1" x14ac:dyDescent="0.25">
      <c r="A119" s="12" t="s">
        <v>36</v>
      </c>
      <c r="B119" s="111" t="s">
        <v>146</v>
      </c>
      <c r="C119" s="111"/>
      <c r="D119" s="111"/>
      <c r="E119" s="48">
        <f>SUM(E120:E121)</f>
        <v>6950.2</v>
      </c>
      <c r="F119" s="167">
        <f t="shared" ref="F119:P119" si="155">SUM(F120:F121)</f>
        <v>0</v>
      </c>
      <c r="G119" s="48">
        <f t="shared" si="155"/>
        <v>6950.2</v>
      </c>
      <c r="H119" s="48">
        <f t="shared" si="155"/>
        <v>1300</v>
      </c>
      <c r="I119" s="167">
        <f t="shared" si="155"/>
        <v>0</v>
      </c>
      <c r="J119" s="48">
        <f t="shared" si="155"/>
        <v>1300</v>
      </c>
      <c r="K119" s="48">
        <f t="shared" si="155"/>
        <v>1300</v>
      </c>
      <c r="L119" s="167">
        <f t="shared" si="155"/>
        <v>0</v>
      </c>
      <c r="M119" s="48">
        <f>SUM(M120:M121)</f>
        <v>1300</v>
      </c>
      <c r="N119" s="48">
        <f t="shared" si="155"/>
        <v>1300</v>
      </c>
      <c r="O119" s="167">
        <f t="shared" si="155"/>
        <v>0</v>
      </c>
      <c r="P119" s="48">
        <f t="shared" si="155"/>
        <v>1300</v>
      </c>
      <c r="Q119" s="45">
        <f>K119/H119</f>
        <v>1</v>
      </c>
      <c r="R119" s="45">
        <f>N119/H119</f>
        <v>1</v>
      </c>
    </row>
    <row r="120" spans="1:18" ht="139.5" customHeight="1" x14ac:dyDescent="0.25">
      <c r="A120" s="16" t="s">
        <v>56</v>
      </c>
      <c r="B120" s="5" t="s">
        <v>152</v>
      </c>
      <c r="C120" s="14" t="s">
        <v>10</v>
      </c>
      <c r="D120" s="14" t="s">
        <v>1</v>
      </c>
      <c r="E120" s="50">
        <f>G120</f>
        <v>1300</v>
      </c>
      <c r="F120" s="163">
        <v>0</v>
      </c>
      <c r="G120" s="41">
        <v>1300</v>
      </c>
      <c r="H120" s="40">
        <f t="shared" ref="H120" si="156">J120</f>
        <v>1300</v>
      </c>
      <c r="I120" s="160">
        <v>0</v>
      </c>
      <c r="J120" s="42">
        <v>1300</v>
      </c>
      <c r="K120" s="42">
        <f t="shared" ref="K120" si="157">M120</f>
        <v>1300</v>
      </c>
      <c r="L120" s="161">
        <v>0</v>
      </c>
      <c r="M120" s="47">
        <v>1300</v>
      </c>
      <c r="N120" s="42">
        <f t="shared" ref="N120" si="158">P120</f>
        <v>1300</v>
      </c>
      <c r="O120" s="161">
        <v>0</v>
      </c>
      <c r="P120" s="47">
        <f t="shared" ref="P120" si="159">M120</f>
        <v>1300</v>
      </c>
      <c r="Q120" s="46">
        <f>K120/H120</f>
        <v>1</v>
      </c>
      <c r="R120" s="46">
        <f>N120/H120</f>
        <v>1</v>
      </c>
    </row>
    <row r="121" spans="1:18" ht="139.5" customHeight="1" x14ac:dyDescent="0.25">
      <c r="A121" s="16" t="s">
        <v>153</v>
      </c>
      <c r="B121" s="31" t="s">
        <v>260</v>
      </c>
      <c r="C121" s="14" t="s">
        <v>10</v>
      </c>
      <c r="D121" s="14" t="s">
        <v>1</v>
      </c>
      <c r="E121" s="50">
        <f>G121</f>
        <v>5650.2</v>
      </c>
      <c r="F121" s="163">
        <v>0</v>
      </c>
      <c r="G121" s="41">
        <v>5650.2</v>
      </c>
      <c r="H121" s="160">
        <f t="shared" ref="H121" si="160">J121</f>
        <v>0</v>
      </c>
      <c r="I121" s="160">
        <v>0</v>
      </c>
      <c r="J121" s="161">
        <v>0</v>
      </c>
      <c r="K121" s="161">
        <f t="shared" ref="K121" si="161">M121</f>
        <v>0</v>
      </c>
      <c r="L121" s="161">
        <v>0</v>
      </c>
      <c r="M121" s="162">
        <v>0</v>
      </c>
      <c r="N121" s="161">
        <f t="shared" ref="N121" si="162">P121</f>
        <v>0</v>
      </c>
      <c r="O121" s="161">
        <v>0</v>
      </c>
      <c r="P121" s="162">
        <f t="shared" ref="P121" si="163">M121</f>
        <v>0</v>
      </c>
      <c r="Q121" s="46" t="s">
        <v>154</v>
      </c>
      <c r="R121" s="46" t="s">
        <v>154</v>
      </c>
    </row>
    <row r="122" spans="1:18" ht="16.5" x14ac:dyDescent="0.25">
      <c r="A122" s="12" t="s">
        <v>217</v>
      </c>
      <c r="B122" s="111" t="s">
        <v>147</v>
      </c>
      <c r="C122" s="111"/>
      <c r="D122" s="111"/>
      <c r="E122" s="48">
        <f>SUM(E123:E138)</f>
        <v>17152.900000000001</v>
      </c>
      <c r="F122" s="167">
        <f t="shared" ref="F122:P122" si="164">SUM(F123:F138)</f>
        <v>0</v>
      </c>
      <c r="G122" s="48">
        <f t="shared" si="164"/>
        <v>17152.900000000001</v>
      </c>
      <c r="H122" s="48">
        <f t="shared" si="164"/>
        <v>11772.799999999997</v>
      </c>
      <c r="I122" s="167">
        <f t="shared" si="164"/>
        <v>0</v>
      </c>
      <c r="J122" s="48">
        <f t="shared" si="164"/>
        <v>11772.799999999997</v>
      </c>
      <c r="K122" s="48">
        <f>SUM(K123:K138)</f>
        <v>11598.599999999999</v>
      </c>
      <c r="L122" s="167">
        <f t="shared" si="164"/>
        <v>0</v>
      </c>
      <c r="M122" s="48">
        <f>SUM(M123:M138)</f>
        <v>11598.599999999999</v>
      </c>
      <c r="N122" s="48">
        <f t="shared" si="164"/>
        <v>11598.599999999999</v>
      </c>
      <c r="O122" s="167">
        <f t="shared" si="164"/>
        <v>0</v>
      </c>
      <c r="P122" s="48">
        <f t="shared" si="164"/>
        <v>11598.599999999999</v>
      </c>
      <c r="Q122" s="45">
        <f>K122/H122</f>
        <v>0.98520318021201425</v>
      </c>
      <c r="R122" s="45">
        <f>N122/H122</f>
        <v>0.98520318021201425</v>
      </c>
    </row>
    <row r="123" spans="1:18" ht="66" x14ac:dyDescent="0.25">
      <c r="A123" s="16" t="s">
        <v>218</v>
      </c>
      <c r="B123" s="27" t="s">
        <v>281</v>
      </c>
      <c r="C123" s="14" t="s">
        <v>10</v>
      </c>
      <c r="D123" s="14" t="s">
        <v>9</v>
      </c>
      <c r="E123" s="50">
        <f>G123</f>
        <v>664.9</v>
      </c>
      <c r="F123" s="163">
        <v>0</v>
      </c>
      <c r="G123" s="42">
        <v>664.9</v>
      </c>
      <c r="H123" s="160">
        <f t="shared" ref="H123" si="165">J123</f>
        <v>0</v>
      </c>
      <c r="I123" s="160">
        <v>0</v>
      </c>
      <c r="J123" s="161">
        <v>0</v>
      </c>
      <c r="K123" s="161">
        <f t="shared" ref="K123" si="166">M123</f>
        <v>0</v>
      </c>
      <c r="L123" s="161">
        <v>0</v>
      </c>
      <c r="M123" s="162">
        <v>0</v>
      </c>
      <c r="N123" s="161">
        <f t="shared" ref="N123" si="167">P123</f>
        <v>0</v>
      </c>
      <c r="O123" s="161">
        <v>0</v>
      </c>
      <c r="P123" s="162">
        <f t="shared" ref="P123" si="168">M123</f>
        <v>0</v>
      </c>
      <c r="Q123" s="46" t="s">
        <v>154</v>
      </c>
      <c r="R123" s="46" t="s">
        <v>154</v>
      </c>
    </row>
    <row r="124" spans="1:18" ht="66" x14ac:dyDescent="0.25">
      <c r="A124" s="16" t="s">
        <v>219</v>
      </c>
      <c r="B124" s="27" t="s">
        <v>205</v>
      </c>
      <c r="C124" s="14" t="s">
        <v>10</v>
      </c>
      <c r="D124" s="14" t="s">
        <v>9</v>
      </c>
      <c r="E124" s="50">
        <f>G124</f>
        <v>1746.7</v>
      </c>
      <c r="F124" s="163">
        <v>0</v>
      </c>
      <c r="G124" s="42">
        <v>1746.7</v>
      </c>
      <c r="H124" s="40">
        <f t="shared" ref="H124" si="169">J124</f>
        <v>1154</v>
      </c>
      <c r="I124" s="160">
        <v>0</v>
      </c>
      <c r="J124" s="42">
        <v>1154</v>
      </c>
      <c r="K124" s="42">
        <f t="shared" ref="K124" si="170">M124</f>
        <v>1154</v>
      </c>
      <c r="L124" s="161">
        <v>0</v>
      </c>
      <c r="M124" s="47">
        <v>1154</v>
      </c>
      <c r="N124" s="42">
        <f t="shared" ref="N124" si="171">P124</f>
        <v>1154</v>
      </c>
      <c r="O124" s="161">
        <v>0</v>
      </c>
      <c r="P124" s="47">
        <f t="shared" ref="P124" si="172">M124</f>
        <v>1154</v>
      </c>
      <c r="Q124" s="46">
        <f>K124/H124</f>
        <v>1</v>
      </c>
      <c r="R124" s="46">
        <f>N124/H124</f>
        <v>1</v>
      </c>
    </row>
    <row r="125" spans="1:18" ht="82.5" x14ac:dyDescent="0.25">
      <c r="A125" s="16" t="s">
        <v>220</v>
      </c>
      <c r="B125" s="27" t="s">
        <v>206</v>
      </c>
      <c r="C125" s="14" t="s">
        <v>10</v>
      </c>
      <c r="D125" s="14" t="s">
        <v>9</v>
      </c>
      <c r="E125" s="50">
        <f t="shared" ref="E125:E135" si="173">G125</f>
        <v>2832.3</v>
      </c>
      <c r="F125" s="163">
        <v>0</v>
      </c>
      <c r="G125" s="42">
        <v>2832.3</v>
      </c>
      <c r="H125" s="160">
        <f t="shared" ref="H125:H135" si="174">J125</f>
        <v>0</v>
      </c>
      <c r="I125" s="160">
        <v>0</v>
      </c>
      <c r="J125" s="161">
        <v>0</v>
      </c>
      <c r="K125" s="161">
        <f t="shared" ref="K125:K135" si="175">M125</f>
        <v>0</v>
      </c>
      <c r="L125" s="161">
        <v>0</v>
      </c>
      <c r="M125" s="162">
        <v>0</v>
      </c>
      <c r="N125" s="161">
        <f t="shared" ref="N125:N135" si="176">P125</f>
        <v>0</v>
      </c>
      <c r="O125" s="161">
        <v>0</v>
      </c>
      <c r="P125" s="162">
        <f t="shared" ref="P125:P135" si="177">M125</f>
        <v>0</v>
      </c>
      <c r="Q125" s="46" t="s">
        <v>154</v>
      </c>
      <c r="R125" s="46" t="s">
        <v>154</v>
      </c>
    </row>
    <row r="126" spans="1:18" ht="49.5" x14ac:dyDescent="0.25">
      <c r="A126" s="16" t="s">
        <v>221</v>
      </c>
      <c r="B126" s="27" t="s">
        <v>207</v>
      </c>
      <c r="C126" s="14" t="s">
        <v>10</v>
      </c>
      <c r="D126" s="14" t="s">
        <v>9</v>
      </c>
      <c r="E126" s="50">
        <f t="shared" si="173"/>
        <v>1560</v>
      </c>
      <c r="F126" s="163">
        <v>0</v>
      </c>
      <c r="G126" s="42">
        <v>1560</v>
      </c>
      <c r="H126" s="40">
        <f t="shared" si="174"/>
        <v>1560</v>
      </c>
      <c r="I126" s="160">
        <v>0</v>
      </c>
      <c r="J126" s="42">
        <v>1560</v>
      </c>
      <c r="K126" s="42">
        <f t="shared" si="175"/>
        <v>1560</v>
      </c>
      <c r="L126" s="161">
        <v>0</v>
      </c>
      <c r="M126" s="47">
        <v>1560</v>
      </c>
      <c r="N126" s="42">
        <f t="shared" si="176"/>
        <v>1560</v>
      </c>
      <c r="O126" s="161">
        <v>0</v>
      </c>
      <c r="P126" s="47">
        <f t="shared" si="177"/>
        <v>1560</v>
      </c>
      <c r="Q126" s="46">
        <f>K126/H126</f>
        <v>1</v>
      </c>
      <c r="R126" s="46">
        <f>N126/H126</f>
        <v>1</v>
      </c>
    </row>
    <row r="127" spans="1:18" ht="96" customHeight="1" x14ac:dyDescent="0.25">
      <c r="A127" s="16" t="s">
        <v>222</v>
      </c>
      <c r="B127" s="27" t="s">
        <v>208</v>
      </c>
      <c r="C127" s="14" t="s">
        <v>10</v>
      </c>
      <c r="D127" s="14" t="s">
        <v>9</v>
      </c>
      <c r="E127" s="50">
        <f t="shared" si="173"/>
        <v>2243.8000000000002</v>
      </c>
      <c r="F127" s="163">
        <v>0</v>
      </c>
      <c r="G127" s="42">
        <v>2243.8000000000002</v>
      </c>
      <c r="H127" s="40">
        <f t="shared" si="174"/>
        <v>2184.5</v>
      </c>
      <c r="I127" s="160">
        <v>0</v>
      </c>
      <c r="J127" s="42">
        <v>2184.5</v>
      </c>
      <c r="K127" s="42">
        <f t="shared" si="175"/>
        <v>2010.7</v>
      </c>
      <c r="L127" s="161">
        <v>0</v>
      </c>
      <c r="M127" s="47">
        <v>2010.7</v>
      </c>
      <c r="N127" s="42">
        <f t="shared" si="176"/>
        <v>2010.7</v>
      </c>
      <c r="O127" s="161">
        <v>0</v>
      </c>
      <c r="P127" s="47">
        <f t="shared" si="177"/>
        <v>2010.7</v>
      </c>
      <c r="Q127" s="46">
        <f>K127/H127</f>
        <v>0.92043945983062492</v>
      </c>
      <c r="R127" s="46">
        <f>N127/H127</f>
        <v>0.92043945983062492</v>
      </c>
    </row>
    <row r="128" spans="1:18" ht="66" x14ac:dyDescent="0.25">
      <c r="A128" s="16" t="s">
        <v>223</v>
      </c>
      <c r="B128" s="27" t="s">
        <v>209</v>
      </c>
      <c r="C128" s="14" t="s">
        <v>10</v>
      </c>
      <c r="D128" s="14" t="s">
        <v>9</v>
      </c>
      <c r="E128" s="50">
        <f t="shared" si="173"/>
        <v>516.1</v>
      </c>
      <c r="F128" s="163">
        <v>0</v>
      </c>
      <c r="G128" s="55">
        <v>516.1</v>
      </c>
      <c r="H128" s="160">
        <f t="shared" si="174"/>
        <v>0</v>
      </c>
      <c r="I128" s="160">
        <v>0</v>
      </c>
      <c r="J128" s="161">
        <v>0</v>
      </c>
      <c r="K128" s="161">
        <f t="shared" si="175"/>
        <v>0</v>
      </c>
      <c r="L128" s="161">
        <v>0</v>
      </c>
      <c r="M128" s="162">
        <v>0</v>
      </c>
      <c r="N128" s="161">
        <f t="shared" si="176"/>
        <v>0</v>
      </c>
      <c r="O128" s="161">
        <v>0</v>
      </c>
      <c r="P128" s="162">
        <f t="shared" si="177"/>
        <v>0</v>
      </c>
      <c r="Q128" s="46" t="s">
        <v>154</v>
      </c>
      <c r="R128" s="46" t="s">
        <v>154</v>
      </c>
    </row>
    <row r="129" spans="1:18" ht="82.5" x14ac:dyDescent="0.25">
      <c r="A129" s="16" t="s">
        <v>224</v>
      </c>
      <c r="B129" s="27" t="s">
        <v>210</v>
      </c>
      <c r="C129" s="14" t="s">
        <v>10</v>
      </c>
      <c r="D129" s="14" t="s">
        <v>9</v>
      </c>
      <c r="E129" s="50">
        <f t="shared" si="173"/>
        <v>511.1</v>
      </c>
      <c r="F129" s="163">
        <v>0</v>
      </c>
      <c r="G129" s="35">
        <v>511.1</v>
      </c>
      <c r="H129" s="40">
        <f t="shared" si="174"/>
        <v>432.9</v>
      </c>
      <c r="I129" s="160">
        <v>0</v>
      </c>
      <c r="J129" s="42">
        <v>432.9</v>
      </c>
      <c r="K129" s="42">
        <f t="shared" si="175"/>
        <v>432.8</v>
      </c>
      <c r="L129" s="161">
        <v>0</v>
      </c>
      <c r="M129" s="47">
        <v>432.8</v>
      </c>
      <c r="N129" s="42">
        <f t="shared" si="176"/>
        <v>432.8</v>
      </c>
      <c r="O129" s="161">
        <v>0</v>
      </c>
      <c r="P129" s="47">
        <f t="shared" si="177"/>
        <v>432.8</v>
      </c>
      <c r="Q129" s="46">
        <f>K129/H129</f>
        <v>0.9997689997689998</v>
      </c>
      <c r="R129" s="46">
        <f>N129/H129</f>
        <v>0.9997689997689998</v>
      </c>
    </row>
    <row r="130" spans="1:18" ht="82.5" x14ac:dyDescent="0.25">
      <c r="A130" s="16" t="s">
        <v>225</v>
      </c>
      <c r="B130" s="27" t="s">
        <v>211</v>
      </c>
      <c r="C130" s="14" t="s">
        <v>10</v>
      </c>
      <c r="D130" s="14" t="s">
        <v>9</v>
      </c>
      <c r="E130" s="50">
        <f t="shared" si="173"/>
        <v>494.6</v>
      </c>
      <c r="F130" s="163">
        <v>0</v>
      </c>
      <c r="G130" s="35">
        <v>494.6</v>
      </c>
      <c r="H130" s="40">
        <f t="shared" si="174"/>
        <v>418.8</v>
      </c>
      <c r="I130" s="160">
        <v>0</v>
      </c>
      <c r="J130" s="42">
        <v>418.8</v>
      </c>
      <c r="K130" s="42">
        <f t="shared" si="175"/>
        <v>418.8</v>
      </c>
      <c r="L130" s="161">
        <v>0</v>
      </c>
      <c r="M130" s="47">
        <v>418.8</v>
      </c>
      <c r="N130" s="42">
        <f t="shared" si="176"/>
        <v>418.8</v>
      </c>
      <c r="O130" s="161">
        <v>0</v>
      </c>
      <c r="P130" s="47">
        <f t="shared" si="177"/>
        <v>418.8</v>
      </c>
      <c r="Q130" s="46">
        <f t="shared" ref="Q130:Q133" si="178">K130/H130</f>
        <v>1</v>
      </c>
      <c r="R130" s="46">
        <f t="shared" ref="R130:R133" si="179">N130/H130</f>
        <v>1</v>
      </c>
    </row>
    <row r="131" spans="1:18" ht="82.5" x14ac:dyDescent="0.25">
      <c r="A131" s="16" t="s">
        <v>274</v>
      </c>
      <c r="B131" s="27" t="s">
        <v>212</v>
      </c>
      <c r="C131" s="14" t="s">
        <v>10</v>
      </c>
      <c r="D131" s="14" t="s">
        <v>9</v>
      </c>
      <c r="E131" s="50">
        <f t="shared" si="173"/>
        <v>1281.5</v>
      </c>
      <c r="F131" s="163">
        <v>0</v>
      </c>
      <c r="G131" s="52">
        <v>1281.5</v>
      </c>
      <c r="H131" s="40">
        <f t="shared" si="174"/>
        <v>1007.5</v>
      </c>
      <c r="I131" s="160">
        <v>0</v>
      </c>
      <c r="J131" s="42">
        <v>1007.5</v>
      </c>
      <c r="K131" s="42">
        <f t="shared" si="175"/>
        <v>1007.4</v>
      </c>
      <c r="L131" s="161">
        <v>0</v>
      </c>
      <c r="M131" s="47">
        <v>1007.4</v>
      </c>
      <c r="N131" s="42">
        <f t="shared" si="176"/>
        <v>1007.4</v>
      </c>
      <c r="O131" s="161">
        <v>0</v>
      </c>
      <c r="P131" s="47">
        <f t="shared" si="177"/>
        <v>1007.4</v>
      </c>
      <c r="Q131" s="46">
        <f t="shared" si="178"/>
        <v>0.99990074441687338</v>
      </c>
      <c r="R131" s="46">
        <f t="shared" si="179"/>
        <v>0.99990074441687338</v>
      </c>
    </row>
    <row r="132" spans="1:18" ht="66" x14ac:dyDescent="0.25">
      <c r="A132" s="16" t="s">
        <v>275</v>
      </c>
      <c r="B132" s="27" t="s">
        <v>213</v>
      </c>
      <c r="C132" s="14" t="s">
        <v>10</v>
      </c>
      <c r="D132" s="14" t="s">
        <v>9</v>
      </c>
      <c r="E132" s="50">
        <f t="shared" ref="E132:E133" si="180">G132</f>
        <v>704.6</v>
      </c>
      <c r="F132" s="163">
        <v>0</v>
      </c>
      <c r="G132" s="35">
        <v>704.6</v>
      </c>
      <c r="H132" s="40">
        <f t="shared" si="174"/>
        <v>621.4</v>
      </c>
      <c r="I132" s="160">
        <v>0</v>
      </c>
      <c r="J132" s="42">
        <v>621.4</v>
      </c>
      <c r="K132" s="42">
        <f t="shared" si="175"/>
        <v>621.4</v>
      </c>
      <c r="L132" s="161">
        <v>0</v>
      </c>
      <c r="M132" s="47">
        <v>621.4</v>
      </c>
      <c r="N132" s="42">
        <f t="shared" si="176"/>
        <v>621.4</v>
      </c>
      <c r="O132" s="161">
        <v>0</v>
      </c>
      <c r="P132" s="47">
        <f t="shared" si="177"/>
        <v>621.4</v>
      </c>
      <c r="Q132" s="46">
        <f t="shared" si="178"/>
        <v>1</v>
      </c>
      <c r="R132" s="46">
        <f t="shared" si="179"/>
        <v>1</v>
      </c>
    </row>
    <row r="133" spans="1:18" ht="66" x14ac:dyDescent="0.25">
      <c r="A133" s="16" t="s">
        <v>276</v>
      </c>
      <c r="B133" s="27" t="s">
        <v>214</v>
      </c>
      <c r="C133" s="14" t="s">
        <v>10</v>
      </c>
      <c r="D133" s="14" t="s">
        <v>9</v>
      </c>
      <c r="E133" s="50">
        <f t="shared" si="180"/>
        <v>560</v>
      </c>
      <c r="F133" s="163">
        <v>0</v>
      </c>
      <c r="G133" s="52">
        <v>560</v>
      </c>
      <c r="H133" s="40">
        <f t="shared" si="174"/>
        <v>560</v>
      </c>
      <c r="I133" s="160">
        <v>0</v>
      </c>
      <c r="J133" s="42">
        <v>560</v>
      </c>
      <c r="K133" s="42">
        <f t="shared" si="175"/>
        <v>560</v>
      </c>
      <c r="L133" s="161">
        <v>0</v>
      </c>
      <c r="M133" s="47">
        <v>560</v>
      </c>
      <c r="N133" s="42">
        <f t="shared" si="176"/>
        <v>560</v>
      </c>
      <c r="O133" s="161">
        <v>0</v>
      </c>
      <c r="P133" s="47">
        <f t="shared" si="177"/>
        <v>560</v>
      </c>
      <c r="Q133" s="46">
        <f t="shared" si="178"/>
        <v>1</v>
      </c>
      <c r="R133" s="46">
        <f t="shared" si="179"/>
        <v>1</v>
      </c>
    </row>
    <row r="134" spans="1:18" ht="66" x14ac:dyDescent="0.25">
      <c r="A134" s="16" t="s">
        <v>277</v>
      </c>
      <c r="B134" s="27" t="s">
        <v>215</v>
      </c>
      <c r="C134" s="14" t="s">
        <v>10</v>
      </c>
      <c r="D134" s="14" t="s">
        <v>9</v>
      </c>
      <c r="E134" s="50">
        <f t="shared" si="173"/>
        <v>203.6</v>
      </c>
      <c r="F134" s="163">
        <v>0</v>
      </c>
      <c r="G134" s="52">
        <v>203.6</v>
      </c>
      <c r="H134" s="160">
        <f t="shared" si="174"/>
        <v>0</v>
      </c>
      <c r="I134" s="160">
        <v>0</v>
      </c>
      <c r="J134" s="161">
        <v>0</v>
      </c>
      <c r="K134" s="161">
        <f t="shared" si="175"/>
        <v>0</v>
      </c>
      <c r="L134" s="161">
        <v>0</v>
      </c>
      <c r="M134" s="162">
        <v>0</v>
      </c>
      <c r="N134" s="161">
        <f t="shared" si="176"/>
        <v>0</v>
      </c>
      <c r="O134" s="161">
        <v>0</v>
      </c>
      <c r="P134" s="162">
        <f t="shared" si="177"/>
        <v>0</v>
      </c>
      <c r="Q134" s="46" t="s">
        <v>154</v>
      </c>
      <c r="R134" s="46" t="s">
        <v>154</v>
      </c>
    </row>
    <row r="135" spans="1:18" ht="82.5" hidden="1" x14ac:dyDescent="0.25">
      <c r="A135" s="16" t="s">
        <v>278</v>
      </c>
      <c r="B135" s="59" t="s">
        <v>216</v>
      </c>
      <c r="C135" s="14" t="s">
        <v>10</v>
      </c>
      <c r="D135" s="14" t="s">
        <v>9</v>
      </c>
      <c r="E135" s="50">
        <f t="shared" si="173"/>
        <v>0</v>
      </c>
      <c r="F135" s="163">
        <v>0</v>
      </c>
      <c r="G135" s="52">
        <v>0</v>
      </c>
      <c r="H135" s="40">
        <f t="shared" si="174"/>
        <v>0</v>
      </c>
      <c r="I135" s="160">
        <v>0</v>
      </c>
      <c r="J135" s="42">
        <v>0</v>
      </c>
      <c r="K135" s="42">
        <f t="shared" si="175"/>
        <v>0</v>
      </c>
      <c r="L135" s="161">
        <v>0</v>
      </c>
      <c r="M135" s="47">
        <v>0</v>
      </c>
      <c r="N135" s="42">
        <f t="shared" si="176"/>
        <v>0</v>
      </c>
      <c r="O135" s="161">
        <v>0</v>
      </c>
      <c r="P135" s="47">
        <f t="shared" si="177"/>
        <v>0</v>
      </c>
      <c r="Q135" s="46" t="s">
        <v>154</v>
      </c>
      <c r="R135" s="46" t="s">
        <v>154</v>
      </c>
    </row>
    <row r="136" spans="1:18" ht="66" x14ac:dyDescent="0.25">
      <c r="A136" s="16" t="s">
        <v>278</v>
      </c>
      <c r="B136" s="34" t="s">
        <v>261</v>
      </c>
      <c r="C136" s="14" t="s">
        <v>10</v>
      </c>
      <c r="D136" s="14" t="s">
        <v>9</v>
      </c>
      <c r="E136" s="50">
        <f t="shared" ref="E136:E138" si="181">G136</f>
        <v>750</v>
      </c>
      <c r="F136" s="163">
        <v>0</v>
      </c>
      <c r="G136" s="52">
        <v>750</v>
      </c>
      <c r="H136" s="40">
        <f t="shared" ref="H136:H138" si="182">J136</f>
        <v>750</v>
      </c>
      <c r="I136" s="160">
        <v>0</v>
      </c>
      <c r="J136" s="42">
        <v>750</v>
      </c>
      <c r="K136" s="42">
        <f t="shared" ref="K136:K138" si="183">M136</f>
        <v>750</v>
      </c>
      <c r="L136" s="161">
        <v>0</v>
      </c>
      <c r="M136" s="47">
        <v>750</v>
      </c>
      <c r="N136" s="42">
        <f t="shared" ref="N136:N138" si="184">P136</f>
        <v>750</v>
      </c>
      <c r="O136" s="161">
        <v>0</v>
      </c>
      <c r="P136" s="47">
        <f t="shared" ref="P136:P138" si="185">M136</f>
        <v>750</v>
      </c>
      <c r="Q136" s="46">
        <f t="shared" ref="Q136:Q138" si="186">K136/H136</f>
        <v>1</v>
      </c>
      <c r="R136" s="46">
        <f t="shared" ref="R136:R138" si="187">N136/H136</f>
        <v>1</v>
      </c>
    </row>
    <row r="137" spans="1:18" ht="82.5" x14ac:dyDescent="0.25">
      <c r="A137" s="16" t="s">
        <v>279</v>
      </c>
      <c r="B137" s="34" t="s">
        <v>262</v>
      </c>
      <c r="C137" s="14" t="s">
        <v>10</v>
      </c>
      <c r="D137" s="14" t="s">
        <v>9</v>
      </c>
      <c r="E137" s="50">
        <f t="shared" si="181"/>
        <v>3008.9</v>
      </c>
      <c r="F137" s="163">
        <v>0</v>
      </c>
      <c r="G137" s="52">
        <v>3008.9</v>
      </c>
      <c r="H137" s="40">
        <f t="shared" si="182"/>
        <v>3008.9</v>
      </c>
      <c r="I137" s="160">
        <v>0</v>
      </c>
      <c r="J137" s="42">
        <v>3008.9</v>
      </c>
      <c r="K137" s="42">
        <f t="shared" si="183"/>
        <v>3008.8</v>
      </c>
      <c r="L137" s="161">
        <v>0</v>
      </c>
      <c r="M137" s="47">
        <v>3008.8</v>
      </c>
      <c r="N137" s="42">
        <f t="shared" si="184"/>
        <v>3008.8</v>
      </c>
      <c r="O137" s="161">
        <v>0</v>
      </c>
      <c r="P137" s="47">
        <f t="shared" si="185"/>
        <v>3008.8</v>
      </c>
      <c r="Q137" s="46">
        <f t="shared" si="186"/>
        <v>0.99996676526305295</v>
      </c>
      <c r="R137" s="46">
        <f t="shared" si="187"/>
        <v>0.99996676526305295</v>
      </c>
    </row>
    <row r="138" spans="1:18" ht="49.5" x14ac:dyDescent="0.25">
      <c r="A138" s="16" t="s">
        <v>280</v>
      </c>
      <c r="B138" s="34" t="s">
        <v>263</v>
      </c>
      <c r="C138" s="14" t="s">
        <v>10</v>
      </c>
      <c r="D138" s="14" t="s">
        <v>9</v>
      </c>
      <c r="E138" s="50">
        <f t="shared" si="181"/>
        <v>74.8</v>
      </c>
      <c r="F138" s="163">
        <v>0</v>
      </c>
      <c r="G138" s="56">
        <v>74.8</v>
      </c>
      <c r="H138" s="40">
        <f t="shared" si="182"/>
        <v>74.8</v>
      </c>
      <c r="I138" s="160">
        <v>0</v>
      </c>
      <c r="J138" s="42">
        <v>74.8</v>
      </c>
      <c r="K138" s="42">
        <f t="shared" si="183"/>
        <v>74.7</v>
      </c>
      <c r="L138" s="161">
        <v>0</v>
      </c>
      <c r="M138" s="47">
        <v>74.7</v>
      </c>
      <c r="N138" s="42">
        <f t="shared" si="184"/>
        <v>74.7</v>
      </c>
      <c r="O138" s="161">
        <v>0</v>
      </c>
      <c r="P138" s="47">
        <f t="shared" si="185"/>
        <v>74.7</v>
      </c>
      <c r="Q138" s="46">
        <f t="shared" si="186"/>
        <v>0.99866310160427818</v>
      </c>
      <c r="R138" s="46">
        <f t="shared" si="187"/>
        <v>0.99866310160427818</v>
      </c>
    </row>
    <row r="139" spans="1:18" ht="16.5" x14ac:dyDescent="0.25">
      <c r="A139" s="12" t="s">
        <v>302</v>
      </c>
      <c r="B139" s="111" t="s">
        <v>226</v>
      </c>
      <c r="C139" s="111"/>
      <c r="D139" s="111"/>
      <c r="E139" s="48">
        <f>SUM(E140:E162)</f>
        <v>24132.500000000004</v>
      </c>
      <c r="F139" s="167">
        <f t="shared" ref="F139:P139" si="188">SUM(F140:F162)</f>
        <v>0</v>
      </c>
      <c r="G139" s="48">
        <f t="shared" si="188"/>
        <v>24132.500000000004</v>
      </c>
      <c r="H139" s="48">
        <f t="shared" si="188"/>
        <v>7910.5999999999995</v>
      </c>
      <c r="I139" s="167">
        <f t="shared" si="188"/>
        <v>0</v>
      </c>
      <c r="J139" s="48">
        <f>SUM(J140:J162)</f>
        <v>7910.5999999999995</v>
      </c>
      <c r="K139" s="48">
        <f t="shared" si="188"/>
        <v>5910.9</v>
      </c>
      <c r="L139" s="167">
        <f t="shared" si="188"/>
        <v>0</v>
      </c>
      <c r="M139" s="48">
        <f>SUM(M140:M162)</f>
        <v>5910.9</v>
      </c>
      <c r="N139" s="48">
        <f t="shared" si="188"/>
        <v>5910.9</v>
      </c>
      <c r="O139" s="167">
        <f t="shared" si="188"/>
        <v>0</v>
      </c>
      <c r="P139" s="48">
        <f t="shared" si="188"/>
        <v>5910.9</v>
      </c>
      <c r="Q139" s="45">
        <f>K139/H139</f>
        <v>0.74721260081409757</v>
      </c>
      <c r="R139" s="45">
        <f>N139/H139</f>
        <v>0.74721260081409757</v>
      </c>
    </row>
    <row r="140" spans="1:18" ht="33" x14ac:dyDescent="0.25">
      <c r="A140" s="13" t="s">
        <v>303</v>
      </c>
      <c r="B140" s="28" t="s">
        <v>227</v>
      </c>
      <c r="C140" s="14" t="s">
        <v>10</v>
      </c>
      <c r="D140" s="14" t="s">
        <v>10</v>
      </c>
      <c r="E140" s="50">
        <f t="shared" ref="E140:E142" si="189">G140</f>
        <v>3929.6</v>
      </c>
      <c r="F140" s="163">
        <v>0</v>
      </c>
      <c r="G140" s="55">
        <v>3929.6</v>
      </c>
      <c r="H140" s="160">
        <f t="shared" ref="H140:H147" si="190">J140</f>
        <v>0</v>
      </c>
      <c r="I140" s="160">
        <v>0</v>
      </c>
      <c r="J140" s="161">
        <v>0</v>
      </c>
      <c r="K140" s="161">
        <f t="shared" ref="K140:K147" si="191">M140</f>
        <v>0</v>
      </c>
      <c r="L140" s="161">
        <v>0</v>
      </c>
      <c r="M140" s="162">
        <v>0</v>
      </c>
      <c r="N140" s="161">
        <f t="shared" ref="N140:N147" si="192">P140</f>
        <v>0</v>
      </c>
      <c r="O140" s="161">
        <v>0</v>
      </c>
      <c r="P140" s="162">
        <f t="shared" ref="P140:P147" si="193">M140</f>
        <v>0</v>
      </c>
      <c r="Q140" s="46" t="s">
        <v>154</v>
      </c>
      <c r="R140" s="46" t="s">
        <v>154</v>
      </c>
    </row>
    <row r="141" spans="1:18" ht="82.5" x14ac:dyDescent="0.25">
      <c r="A141" s="13" t="s">
        <v>304</v>
      </c>
      <c r="B141" s="29" t="s">
        <v>228</v>
      </c>
      <c r="C141" s="14" t="s">
        <v>10</v>
      </c>
      <c r="D141" s="14" t="s">
        <v>235</v>
      </c>
      <c r="E141" s="50">
        <f t="shared" si="189"/>
        <v>1998.7</v>
      </c>
      <c r="F141" s="163">
        <v>0</v>
      </c>
      <c r="G141" s="35">
        <v>1998.7</v>
      </c>
      <c r="H141" s="40">
        <f t="shared" si="190"/>
        <v>1998.7</v>
      </c>
      <c r="I141" s="160">
        <v>0</v>
      </c>
      <c r="J141" s="42">
        <v>1998.7</v>
      </c>
      <c r="K141" s="42">
        <v>0</v>
      </c>
      <c r="L141" s="169">
        <v>0</v>
      </c>
      <c r="M141" s="168">
        <v>0</v>
      </c>
      <c r="N141" s="42">
        <f t="shared" si="192"/>
        <v>0</v>
      </c>
      <c r="O141" s="161">
        <v>0</v>
      </c>
      <c r="P141" s="47">
        <f t="shared" si="193"/>
        <v>0</v>
      </c>
      <c r="Q141" s="46">
        <v>0</v>
      </c>
      <c r="R141" s="46">
        <v>0</v>
      </c>
    </row>
    <row r="142" spans="1:18" ht="66" x14ac:dyDescent="0.25">
      <c r="A142" s="13" t="s">
        <v>305</v>
      </c>
      <c r="B142" s="29" t="s">
        <v>229</v>
      </c>
      <c r="C142" s="14" t="s">
        <v>10</v>
      </c>
      <c r="D142" s="14" t="s">
        <v>236</v>
      </c>
      <c r="E142" s="50">
        <f t="shared" si="189"/>
        <v>1948.9</v>
      </c>
      <c r="F142" s="163">
        <v>0</v>
      </c>
      <c r="G142" s="57">
        <v>1948.9</v>
      </c>
      <c r="H142" s="40">
        <f t="shared" si="190"/>
        <v>1945.8</v>
      </c>
      <c r="I142" s="160">
        <v>0</v>
      </c>
      <c r="J142" s="42">
        <v>1945.8</v>
      </c>
      <c r="K142" s="42">
        <f t="shared" si="191"/>
        <v>1945.7</v>
      </c>
      <c r="L142" s="161">
        <v>0</v>
      </c>
      <c r="M142" s="47">
        <v>1945.7</v>
      </c>
      <c r="N142" s="42">
        <f t="shared" si="192"/>
        <v>1945.7</v>
      </c>
      <c r="O142" s="161">
        <v>0</v>
      </c>
      <c r="P142" s="47">
        <f t="shared" si="193"/>
        <v>1945.7</v>
      </c>
      <c r="Q142" s="46">
        <f>K142/H142</f>
        <v>0.99994860725665535</v>
      </c>
      <c r="R142" s="46">
        <f>N142/H142</f>
        <v>0.99994860725665535</v>
      </c>
    </row>
    <row r="143" spans="1:18" ht="66" x14ac:dyDescent="0.25">
      <c r="A143" s="13" t="s">
        <v>306</v>
      </c>
      <c r="B143" s="29" t="s">
        <v>230</v>
      </c>
      <c r="C143" s="14" t="s">
        <v>10</v>
      </c>
      <c r="D143" s="14" t="s">
        <v>237</v>
      </c>
      <c r="E143" s="50">
        <f>G143</f>
        <v>959.5</v>
      </c>
      <c r="F143" s="163">
        <v>0</v>
      </c>
      <c r="G143" s="57">
        <v>959.5</v>
      </c>
      <c r="H143" s="160">
        <f t="shared" si="190"/>
        <v>0</v>
      </c>
      <c r="I143" s="160">
        <v>0</v>
      </c>
      <c r="J143" s="161">
        <v>0</v>
      </c>
      <c r="K143" s="161">
        <f t="shared" si="191"/>
        <v>0</v>
      </c>
      <c r="L143" s="161">
        <v>0</v>
      </c>
      <c r="M143" s="162">
        <v>0</v>
      </c>
      <c r="N143" s="161">
        <f t="shared" si="192"/>
        <v>0</v>
      </c>
      <c r="O143" s="161">
        <v>0</v>
      </c>
      <c r="P143" s="162">
        <f t="shared" si="193"/>
        <v>0</v>
      </c>
      <c r="Q143" s="46" t="s">
        <v>154</v>
      </c>
      <c r="R143" s="46" t="s">
        <v>154</v>
      </c>
    </row>
    <row r="144" spans="1:18" ht="66" x14ac:dyDescent="0.25">
      <c r="A144" s="13" t="s">
        <v>307</v>
      </c>
      <c r="B144" s="29" t="s">
        <v>231</v>
      </c>
      <c r="C144" s="14" t="s">
        <v>10</v>
      </c>
      <c r="D144" s="14" t="s">
        <v>238</v>
      </c>
      <c r="E144" s="50">
        <f t="shared" ref="E144:E147" si="194">G144</f>
        <v>1560</v>
      </c>
      <c r="F144" s="163">
        <v>0</v>
      </c>
      <c r="G144" s="57">
        <v>1560</v>
      </c>
      <c r="H144" s="160">
        <f t="shared" si="190"/>
        <v>0</v>
      </c>
      <c r="I144" s="160">
        <v>0</v>
      </c>
      <c r="J144" s="161">
        <v>0</v>
      </c>
      <c r="K144" s="161">
        <f t="shared" si="191"/>
        <v>0</v>
      </c>
      <c r="L144" s="161">
        <v>0</v>
      </c>
      <c r="M144" s="162">
        <v>0</v>
      </c>
      <c r="N144" s="161">
        <f t="shared" si="192"/>
        <v>0</v>
      </c>
      <c r="O144" s="161">
        <v>0</v>
      </c>
      <c r="P144" s="162">
        <f t="shared" si="193"/>
        <v>0</v>
      </c>
      <c r="Q144" s="46" t="s">
        <v>154</v>
      </c>
      <c r="R144" s="46" t="s">
        <v>154</v>
      </c>
    </row>
    <row r="145" spans="1:18" ht="66" x14ac:dyDescent="0.25">
      <c r="A145" s="13" t="s">
        <v>308</v>
      </c>
      <c r="B145" s="29" t="s">
        <v>232</v>
      </c>
      <c r="C145" s="14" t="s">
        <v>10</v>
      </c>
      <c r="D145" s="14" t="s">
        <v>239</v>
      </c>
      <c r="E145" s="50">
        <f t="shared" si="194"/>
        <v>1186.7</v>
      </c>
      <c r="F145" s="163">
        <v>0</v>
      </c>
      <c r="G145" s="57">
        <v>1186.7</v>
      </c>
      <c r="H145" s="40">
        <f t="shared" si="190"/>
        <v>420</v>
      </c>
      <c r="I145" s="160">
        <v>0</v>
      </c>
      <c r="J145" s="42">
        <v>420</v>
      </c>
      <c r="K145" s="42">
        <f t="shared" si="191"/>
        <v>420</v>
      </c>
      <c r="L145" s="161">
        <v>0</v>
      </c>
      <c r="M145" s="47">
        <v>420</v>
      </c>
      <c r="N145" s="42">
        <f t="shared" si="192"/>
        <v>420</v>
      </c>
      <c r="O145" s="161">
        <v>0</v>
      </c>
      <c r="P145" s="47">
        <f t="shared" si="193"/>
        <v>420</v>
      </c>
      <c r="Q145" s="46">
        <f>K145/H145</f>
        <v>1</v>
      </c>
      <c r="R145" s="46">
        <f>N145/H145</f>
        <v>1</v>
      </c>
    </row>
    <row r="146" spans="1:18" ht="66" x14ac:dyDescent="0.25">
      <c r="A146" s="13" t="s">
        <v>309</v>
      </c>
      <c r="B146" s="29" t="s">
        <v>233</v>
      </c>
      <c r="C146" s="14" t="s">
        <v>10</v>
      </c>
      <c r="D146" s="14" t="s">
        <v>240</v>
      </c>
      <c r="E146" s="50">
        <f t="shared" si="194"/>
        <v>437.4</v>
      </c>
      <c r="F146" s="163">
        <v>0</v>
      </c>
      <c r="G146" s="57">
        <v>437.4</v>
      </c>
      <c r="H146" s="160">
        <f t="shared" si="190"/>
        <v>0</v>
      </c>
      <c r="I146" s="160">
        <v>0</v>
      </c>
      <c r="J146" s="161">
        <v>0</v>
      </c>
      <c r="K146" s="161">
        <f t="shared" si="191"/>
        <v>0</v>
      </c>
      <c r="L146" s="161">
        <v>0</v>
      </c>
      <c r="M146" s="162">
        <v>0</v>
      </c>
      <c r="N146" s="161">
        <f t="shared" si="192"/>
        <v>0</v>
      </c>
      <c r="O146" s="161">
        <v>0</v>
      </c>
      <c r="P146" s="162">
        <f t="shared" si="193"/>
        <v>0</v>
      </c>
      <c r="Q146" s="46" t="s">
        <v>154</v>
      </c>
      <c r="R146" s="46" t="s">
        <v>154</v>
      </c>
    </row>
    <row r="147" spans="1:18" ht="66" x14ac:dyDescent="0.25">
      <c r="A147" s="13" t="s">
        <v>310</v>
      </c>
      <c r="B147" s="29" t="s">
        <v>234</v>
      </c>
      <c r="C147" s="14" t="s">
        <v>10</v>
      </c>
      <c r="D147" s="14" t="s">
        <v>241</v>
      </c>
      <c r="E147" s="50">
        <f t="shared" si="194"/>
        <v>492</v>
      </c>
      <c r="F147" s="163">
        <v>0</v>
      </c>
      <c r="G147" s="58">
        <v>492</v>
      </c>
      <c r="H147" s="40">
        <f t="shared" si="190"/>
        <v>492</v>
      </c>
      <c r="I147" s="160">
        <v>0</v>
      </c>
      <c r="J147" s="42">
        <v>492</v>
      </c>
      <c r="K147" s="42">
        <f t="shared" si="191"/>
        <v>492</v>
      </c>
      <c r="L147" s="161">
        <v>0</v>
      </c>
      <c r="M147" s="47">
        <v>492</v>
      </c>
      <c r="N147" s="42">
        <f t="shared" si="192"/>
        <v>492</v>
      </c>
      <c r="O147" s="161">
        <v>0</v>
      </c>
      <c r="P147" s="47">
        <f t="shared" si="193"/>
        <v>492</v>
      </c>
      <c r="Q147" s="46">
        <f>K147/H147</f>
        <v>1</v>
      </c>
      <c r="R147" s="46">
        <f>N147/H147</f>
        <v>1</v>
      </c>
    </row>
    <row r="148" spans="1:18" ht="78.75" x14ac:dyDescent="0.25">
      <c r="A148" s="13" t="s">
        <v>311</v>
      </c>
      <c r="B148" s="32" t="s">
        <v>264</v>
      </c>
      <c r="C148" s="14" t="s">
        <v>10</v>
      </c>
      <c r="D148" s="33" t="s">
        <v>235</v>
      </c>
      <c r="E148" s="50">
        <f t="shared" ref="E148:E162" si="195">G148</f>
        <v>1380.9</v>
      </c>
      <c r="F148" s="163">
        <v>0</v>
      </c>
      <c r="G148" s="57">
        <v>1380.9</v>
      </c>
      <c r="H148" s="160">
        <f t="shared" ref="H148:H162" si="196">J148</f>
        <v>0</v>
      </c>
      <c r="I148" s="160">
        <v>0</v>
      </c>
      <c r="J148" s="161">
        <v>0</v>
      </c>
      <c r="K148" s="161">
        <f t="shared" ref="K148:K162" si="197">M148</f>
        <v>0</v>
      </c>
      <c r="L148" s="161">
        <v>0</v>
      </c>
      <c r="M148" s="162">
        <v>0</v>
      </c>
      <c r="N148" s="161">
        <f t="shared" ref="N148:N162" si="198">P148</f>
        <v>0</v>
      </c>
      <c r="O148" s="161">
        <v>0</v>
      </c>
      <c r="P148" s="162">
        <f t="shared" ref="P148:P162" si="199">M148</f>
        <v>0</v>
      </c>
      <c r="Q148" s="46" t="s">
        <v>154</v>
      </c>
      <c r="R148" s="46" t="s">
        <v>154</v>
      </c>
    </row>
    <row r="149" spans="1:18" ht="63" x14ac:dyDescent="0.25">
      <c r="A149" s="13" t="s">
        <v>312</v>
      </c>
      <c r="B149" s="32" t="s">
        <v>265</v>
      </c>
      <c r="C149" s="14" t="s">
        <v>10</v>
      </c>
      <c r="D149" s="33" t="s">
        <v>271</v>
      </c>
      <c r="E149" s="50">
        <f t="shared" si="195"/>
        <v>783.2</v>
      </c>
      <c r="F149" s="163">
        <v>0</v>
      </c>
      <c r="G149" s="57">
        <v>783.2</v>
      </c>
      <c r="H149" s="160">
        <f t="shared" si="196"/>
        <v>0</v>
      </c>
      <c r="I149" s="160">
        <v>0</v>
      </c>
      <c r="J149" s="161">
        <v>0</v>
      </c>
      <c r="K149" s="161">
        <f t="shared" si="197"/>
        <v>0</v>
      </c>
      <c r="L149" s="161">
        <v>0</v>
      </c>
      <c r="M149" s="162">
        <v>0</v>
      </c>
      <c r="N149" s="161">
        <f t="shared" si="198"/>
        <v>0</v>
      </c>
      <c r="O149" s="161">
        <v>0</v>
      </c>
      <c r="P149" s="162">
        <f t="shared" si="199"/>
        <v>0</v>
      </c>
      <c r="Q149" s="46" t="s">
        <v>154</v>
      </c>
      <c r="R149" s="46" t="s">
        <v>154</v>
      </c>
    </row>
    <row r="150" spans="1:18" ht="54" customHeight="1" x14ac:dyDescent="0.25">
      <c r="A150" s="13" t="s">
        <v>313</v>
      </c>
      <c r="B150" s="32" t="s">
        <v>266</v>
      </c>
      <c r="C150" s="14" t="s">
        <v>10</v>
      </c>
      <c r="D150" s="33" t="s">
        <v>239</v>
      </c>
      <c r="E150" s="50">
        <f t="shared" si="195"/>
        <v>538.20000000000005</v>
      </c>
      <c r="F150" s="163">
        <v>0</v>
      </c>
      <c r="G150" s="57">
        <v>538.20000000000005</v>
      </c>
      <c r="H150" s="40">
        <f t="shared" si="196"/>
        <v>538.20000000000005</v>
      </c>
      <c r="I150" s="160">
        <v>0</v>
      </c>
      <c r="J150" s="42">
        <v>538.20000000000005</v>
      </c>
      <c r="K150" s="42">
        <f t="shared" si="197"/>
        <v>538.20000000000005</v>
      </c>
      <c r="L150" s="161">
        <v>0</v>
      </c>
      <c r="M150" s="47">
        <v>538.20000000000005</v>
      </c>
      <c r="N150" s="42">
        <f t="shared" si="198"/>
        <v>538.20000000000005</v>
      </c>
      <c r="O150" s="161">
        <v>0</v>
      </c>
      <c r="P150" s="47">
        <f t="shared" si="199"/>
        <v>538.20000000000005</v>
      </c>
      <c r="Q150" s="46">
        <f>K150/H150</f>
        <v>1</v>
      </c>
      <c r="R150" s="46">
        <f>N150/H150</f>
        <v>1</v>
      </c>
    </row>
    <row r="151" spans="1:18" ht="63" x14ac:dyDescent="0.25">
      <c r="A151" s="13" t="s">
        <v>314</v>
      </c>
      <c r="B151" s="32" t="s">
        <v>267</v>
      </c>
      <c r="C151" s="14" t="s">
        <v>10</v>
      </c>
      <c r="D151" s="33" t="s">
        <v>236</v>
      </c>
      <c r="E151" s="50">
        <f t="shared" si="195"/>
        <v>2000</v>
      </c>
      <c r="F151" s="163">
        <v>0</v>
      </c>
      <c r="G151" s="58">
        <v>2000</v>
      </c>
      <c r="H151" s="40">
        <f t="shared" si="196"/>
        <v>2000</v>
      </c>
      <c r="I151" s="160">
        <v>0</v>
      </c>
      <c r="J151" s="42">
        <v>2000</v>
      </c>
      <c r="K151" s="42">
        <f t="shared" si="197"/>
        <v>1999.2</v>
      </c>
      <c r="L151" s="161">
        <v>0</v>
      </c>
      <c r="M151" s="47">
        <v>1999.2</v>
      </c>
      <c r="N151" s="42">
        <f t="shared" si="198"/>
        <v>1999.2</v>
      </c>
      <c r="O151" s="161">
        <v>0</v>
      </c>
      <c r="P151" s="47">
        <f t="shared" si="199"/>
        <v>1999.2</v>
      </c>
      <c r="Q151" s="46">
        <f>K151/H151</f>
        <v>0.99960000000000004</v>
      </c>
      <c r="R151" s="46">
        <f>N151/H151</f>
        <v>0.99960000000000004</v>
      </c>
    </row>
    <row r="152" spans="1:18" ht="63" x14ac:dyDescent="0.25">
      <c r="A152" s="13" t="s">
        <v>315</v>
      </c>
      <c r="B152" s="32" t="s">
        <v>268</v>
      </c>
      <c r="C152" s="14" t="s">
        <v>10</v>
      </c>
      <c r="D152" s="33" t="s">
        <v>272</v>
      </c>
      <c r="E152" s="50">
        <f t="shared" si="195"/>
        <v>793</v>
      </c>
      <c r="F152" s="163">
        <v>0</v>
      </c>
      <c r="G152" s="58">
        <v>793</v>
      </c>
      <c r="H152" s="160">
        <f t="shared" si="196"/>
        <v>0</v>
      </c>
      <c r="I152" s="160">
        <v>0</v>
      </c>
      <c r="J152" s="161">
        <v>0</v>
      </c>
      <c r="K152" s="161">
        <f t="shared" si="197"/>
        <v>0</v>
      </c>
      <c r="L152" s="161">
        <v>0</v>
      </c>
      <c r="M152" s="162">
        <v>0</v>
      </c>
      <c r="N152" s="161">
        <f t="shared" si="198"/>
        <v>0</v>
      </c>
      <c r="O152" s="161">
        <v>0</v>
      </c>
      <c r="P152" s="162">
        <f t="shared" si="199"/>
        <v>0</v>
      </c>
      <c r="Q152" s="46" t="s">
        <v>154</v>
      </c>
      <c r="R152" s="46" t="s">
        <v>154</v>
      </c>
    </row>
    <row r="153" spans="1:18" ht="78.75" x14ac:dyDescent="0.25">
      <c r="A153" s="13" t="s">
        <v>316</v>
      </c>
      <c r="B153" s="32" t="s">
        <v>269</v>
      </c>
      <c r="C153" s="14" t="s">
        <v>10</v>
      </c>
      <c r="D153" s="33" t="s">
        <v>241</v>
      </c>
      <c r="E153" s="50">
        <f t="shared" si="195"/>
        <v>515.9</v>
      </c>
      <c r="F153" s="163">
        <v>0</v>
      </c>
      <c r="G153" s="57">
        <v>515.9</v>
      </c>
      <c r="H153" s="40">
        <f t="shared" si="196"/>
        <v>515.9</v>
      </c>
      <c r="I153" s="160">
        <v>0</v>
      </c>
      <c r="J153" s="42">
        <v>515.9</v>
      </c>
      <c r="K153" s="42">
        <f t="shared" si="197"/>
        <v>515.79999999999995</v>
      </c>
      <c r="L153" s="161">
        <v>0</v>
      </c>
      <c r="M153" s="47">
        <v>515.79999999999995</v>
      </c>
      <c r="N153" s="42">
        <f t="shared" si="198"/>
        <v>515.79999999999995</v>
      </c>
      <c r="O153" s="161">
        <v>0</v>
      </c>
      <c r="P153" s="47">
        <f t="shared" si="199"/>
        <v>515.79999999999995</v>
      </c>
      <c r="Q153" s="46">
        <f>K153/H153</f>
        <v>0.99980616398526845</v>
      </c>
      <c r="R153" s="46">
        <f>N153/H153</f>
        <v>0.99980616398526845</v>
      </c>
    </row>
    <row r="154" spans="1:18" ht="63" x14ac:dyDescent="0.25">
      <c r="A154" s="13" t="s">
        <v>317</v>
      </c>
      <c r="B154" s="32" t="s">
        <v>270</v>
      </c>
      <c r="C154" s="14" t="s">
        <v>10</v>
      </c>
      <c r="D154" s="33" t="s">
        <v>273</v>
      </c>
      <c r="E154" s="50">
        <f t="shared" si="195"/>
        <v>1476</v>
      </c>
      <c r="F154" s="163">
        <v>0</v>
      </c>
      <c r="G154" s="58">
        <v>1476</v>
      </c>
      <c r="H154" s="160">
        <f t="shared" si="196"/>
        <v>0</v>
      </c>
      <c r="I154" s="160">
        <v>0</v>
      </c>
      <c r="J154" s="161">
        <v>0</v>
      </c>
      <c r="K154" s="161">
        <f t="shared" si="197"/>
        <v>0</v>
      </c>
      <c r="L154" s="161">
        <v>0</v>
      </c>
      <c r="M154" s="162">
        <v>0</v>
      </c>
      <c r="N154" s="161">
        <f t="shared" si="198"/>
        <v>0</v>
      </c>
      <c r="O154" s="161">
        <v>0</v>
      </c>
      <c r="P154" s="162">
        <f t="shared" si="199"/>
        <v>0</v>
      </c>
      <c r="Q154" s="46" t="s">
        <v>154</v>
      </c>
      <c r="R154" s="46" t="s">
        <v>154</v>
      </c>
    </row>
    <row r="155" spans="1:18" ht="66" customHeight="1" x14ac:dyDescent="0.25">
      <c r="A155" s="13" t="s">
        <v>318</v>
      </c>
      <c r="B155" s="63" t="s">
        <v>294</v>
      </c>
      <c r="C155" s="14" t="s">
        <v>10</v>
      </c>
      <c r="D155" s="14" t="s">
        <v>240</v>
      </c>
      <c r="E155" s="50">
        <f t="shared" si="195"/>
        <v>600</v>
      </c>
      <c r="F155" s="163">
        <v>0</v>
      </c>
      <c r="G155" s="58">
        <v>600</v>
      </c>
      <c r="H155" s="160">
        <f t="shared" si="196"/>
        <v>0</v>
      </c>
      <c r="I155" s="160">
        <v>0</v>
      </c>
      <c r="J155" s="161">
        <v>0</v>
      </c>
      <c r="K155" s="161">
        <f t="shared" si="197"/>
        <v>0</v>
      </c>
      <c r="L155" s="161">
        <v>0</v>
      </c>
      <c r="M155" s="162">
        <v>0</v>
      </c>
      <c r="N155" s="161">
        <f t="shared" si="198"/>
        <v>0</v>
      </c>
      <c r="O155" s="161">
        <v>0</v>
      </c>
      <c r="P155" s="162">
        <f t="shared" si="199"/>
        <v>0</v>
      </c>
      <c r="Q155" s="46" t="s">
        <v>154</v>
      </c>
      <c r="R155" s="46" t="s">
        <v>154</v>
      </c>
    </row>
    <row r="156" spans="1:18" ht="66" customHeight="1" x14ac:dyDescent="0.25">
      <c r="A156" s="13" t="s">
        <v>319</v>
      </c>
      <c r="B156" s="63" t="s">
        <v>295</v>
      </c>
      <c r="C156" s="14" t="s">
        <v>10</v>
      </c>
      <c r="D156" s="14" t="s">
        <v>235</v>
      </c>
      <c r="E156" s="50">
        <f t="shared" si="195"/>
        <v>931</v>
      </c>
      <c r="F156" s="163">
        <v>0</v>
      </c>
      <c r="G156" s="64">
        <v>931</v>
      </c>
      <c r="H156" s="160">
        <f t="shared" si="196"/>
        <v>0</v>
      </c>
      <c r="I156" s="160">
        <v>0</v>
      </c>
      <c r="J156" s="161">
        <v>0</v>
      </c>
      <c r="K156" s="161">
        <f t="shared" si="197"/>
        <v>0</v>
      </c>
      <c r="L156" s="161">
        <v>0</v>
      </c>
      <c r="M156" s="162">
        <v>0</v>
      </c>
      <c r="N156" s="161">
        <f t="shared" si="198"/>
        <v>0</v>
      </c>
      <c r="O156" s="161">
        <v>0</v>
      </c>
      <c r="P156" s="162">
        <f t="shared" si="199"/>
        <v>0</v>
      </c>
      <c r="Q156" s="46" t="s">
        <v>154</v>
      </c>
      <c r="R156" s="46" t="s">
        <v>154</v>
      </c>
    </row>
    <row r="157" spans="1:18" ht="108" customHeight="1" x14ac:dyDescent="0.25">
      <c r="A157" s="13" t="s">
        <v>320</v>
      </c>
      <c r="B157" s="63" t="s">
        <v>296</v>
      </c>
      <c r="C157" s="14" t="s">
        <v>10</v>
      </c>
      <c r="D157" s="14" t="s">
        <v>235</v>
      </c>
      <c r="E157" s="50">
        <f t="shared" si="195"/>
        <v>754</v>
      </c>
      <c r="F157" s="163">
        <v>0</v>
      </c>
      <c r="G157" s="64">
        <v>754</v>
      </c>
      <c r="H157" s="160">
        <f t="shared" si="196"/>
        <v>0</v>
      </c>
      <c r="I157" s="160">
        <v>0</v>
      </c>
      <c r="J157" s="161">
        <v>0</v>
      </c>
      <c r="K157" s="161">
        <f t="shared" si="197"/>
        <v>0</v>
      </c>
      <c r="L157" s="161">
        <v>0</v>
      </c>
      <c r="M157" s="162">
        <v>0</v>
      </c>
      <c r="N157" s="161">
        <f t="shared" si="198"/>
        <v>0</v>
      </c>
      <c r="O157" s="161">
        <v>0</v>
      </c>
      <c r="P157" s="162">
        <f t="shared" si="199"/>
        <v>0</v>
      </c>
      <c r="Q157" s="46" t="s">
        <v>154</v>
      </c>
      <c r="R157" s="46" t="s">
        <v>154</v>
      </c>
    </row>
    <row r="158" spans="1:18" ht="66" customHeight="1" x14ac:dyDescent="0.25">
      <c r="A158" s="13" t="s">
        <v>321</v>
      </c>
      <c r="B158" s="63" t="s">
        <v>297</v>
      </c>
      <c r="C158" s="14" t="s">
        <v>10</v>
      </c>
      <c r="D158" s="14" t="s">
        <v>235</v>
      </c>
      <c r="E158" s="50">
        <f t="shared" si="195"/>
        <v>500</v>
      </c>
      <c r="F158" s="163">
        <v>0</v>
      </c>
      <c r="G158" s="64">
        <v>500</v>
      </c>
      <c r="H158" s="160">
        <f t="shared" si="196"/>
        <v>0</v>
      </c>
      <c r="I158" s="160">
        <v>0</v>
      </c>
      <c r="J158" s="161">
        <v>0</v>
      </c>
      <c r="K158" s="161">
        <f t="shared" si="197"/>
        <v>0</v>
      </c>
      <c r="L158" s="161">
        <v>0</v>
      </c>
      <c r="M158" s="162">
        <v>0</v>
      </c>
      <c r="N158" s="161">
        <f t="shared" si="198"/>
        <v>0</v>
      </c>
      <c r="O158" s="161">
        <v>0</v>
      </c>
      <c r="P158" s="162">
        <f t="shared" si="199"/>
        <v>0</v>
      </c>
      <c r="Q158" s="46" t="s">
        <v>154</v>
      </c>
      <c r="R158" s="46" t="s">
        <v>154</v>
      </c>
    </row>
    <row r="159" spans="1:18" ht="66" customHeight="1" x14ac:dyDescent="0.25">
      <c r="A159" s="13" t="s">
        <v>322</v>
      </c>
      <c r="B159" s="63" t="s">
        <v>298</v>
      </c>
      <c r="C159" s="14" t="s">
        <v>10</v>
      </c>
      <c r="D159" s="14" t="s">
        <v>235</v>
      </c>
      <c r="E159" s="50">
        <f t="shared" si="195"/>
        <v>387.5</v>
      </c>
      <c r="F159" s="163">
        <v>0</v>
      </c>
      <c r="G159" s="64">
        <v>387.5</v>
      </c>
      <c r="H159" s="160">
        <f t="shared" si="196"/>
        <v>0</v>
      </c>
      <c r="I159" s="160">
        <v>0</v>
      </c>
      <c r="J159" s="161">
        <v>0</v>
      </c>
      <c r="K159" s="161">
        <f t="shared" si="197"/>
        <v>0</v>
      </c>
      <c r="L159" s="161">
        <v>0</v>
      </c>
      <c r="M159" s="162">
        <v>0</v>
      </c>
      <c r="N159" s="161">
        <f t="shared" si="198"/>
        <v>0</v>
      </c>
      <c r="O159" s="161">
        <v>0</v>
      </c>
      <c r="P159" s="162">
        <f t="shared" si="199"/>
        <v>0</v>
      </c>
      <c r="Q159" s="46" t="s">
        <v>154</v>
      </c>
      <c r="R159" s="46" t="s">
        <v>154</v>
      </c>
    </row>
    <row r="160" spans="1:18" ht="66" customHeight="1" x14ac:dyDescent="0.25">
      <c r="A160" s="13" t="s">
        <v>323</v>
      </c>
      <c r="B160" s="63" t="s">
        <v>299</v>
      </c>
      <c r="C160" s="14" t="s">
        <v>10</v>
      </c>
      <c r="D160" s="33" t="s">
        <v>239</v>
      </c>
      <c r="E160" s="50">
        <f t="shared" si="195"/>
        <v>350</v>
      </c>
      <c r="F160" s="163">
        <v>0</v>
      </c>
      <c r="G160" s="64">
        <v>350</v>
      </c>
      <c r="H160" s="160">
        <f t="shared" si="196"/>
        <v>0</v>
      </c>
      <c r="I160" s="160">
        <v>0</v>
      </c>
      <c r="J160" s="161">
        <v>0</v>
      </c>
      <c r="K160" s="161">
        <f t="shared" si="197"/>
        <v>0</v>
      </c>
      <c r="L160" s="161">
        <v>0</v>
      </c>
      <c r="M160" s="162">
        <v>0</v>
      </c>
      <c r="N160" s="161">
        <f t="shared" si="198"/>
        <v>0</v>
      </c>
      <c r="O160" s="161">
        <v>0</v>
      </c>
      <c r="P160" s="162">
        <f t="shared" si="199"/>
        <v>0</v>
      </c>
      <c r="Q160" s="46" t="s">
        <v>154</v>
      </c>
      <c r="R160" s="46" t="s">
        <v>154</v>
      </c>
    </row>
    <row r="161" spans="1:18" ht="66" customHeight="1" x14ac:dyDescent="0.25">
      <c r="A161" s="13" t="s">
        <v>324</v>
      </c>
      <c r="B161" s="63" t="s">
        <v>300</v>
      </c>
      <c r="C161" s="14" t="s">
        <v>10</v>
      </c>
      <c r="D161" s="33" t="s">
        <v>239</v>
      </c>
      <c r="E161" s="50">
        <f t="shared" si="195"/>
        <v>460</v>
      </c>
      <c r="F161" s="163">
        <v>0</v>
      </c>
      <c r="G161" s="64">
        <v>460</v>
      </c>
      <c r="H161" s="160">
        <f t="shared" si="196"/>
        <v>0</v>
      </c>
      <c r="I161" s="160">
        <v>0</v>
      </c>
      <c r="J161" s="161">
        <v>0</v>
      </c>
      <c r="K161" s="161">
        <f t="shared" si="197"/>
        <v>0</v>
      </c>
      <c r="L161" s="161">
        <v>0</v>
      </c>
      <c r="M161" s="162">
        <v>0</v>
      </c>
      <c r="N161" s="161">
        <f t="shared" si="198"/>
        <v>0</v>
      </c>
      <c r="O161" s="161">
        <v>0</v>
      </c>
      <c r="P161" s="162">
        <f t="shared" si="199"/>
        <v>0</v>
      </c>
      <c r="Q161" s="46" t="s">
        <v>154</v>
      </c>
      <c r="R161" s="46" t="s">
        <v>154</v>
      </c>
    </row>
    <row r="162" spans="1:18" ht="66" customHeight="1" x14ac:dyDescent="0.25">
      <c r="A162" s="13" t="s">
        <v>325</v>
      </c>
      <c r="B162" s="63" t="s">
        <v>301</v>
      </c>
      <c r="C162" s="14" t="s">
        <v>10</v>
      </c>
      <c r="D162" s="33" t="s">
        <v>239</v>
      </c>
      <c r="E162" s="50">
        <f t="shared" si="195"/>
        <v>150</v>
      </c>
      <c r="F162" s="163">
        <v>0</v>
      </c>
      <c r="G162" s="64">
        <v>150</v>
      </c>
      <c r="H162" s="160">
        <f t="shared" si="196"/>
        <v>0</v>
      </c>
      <c r="I162" s="160">
        <v>0</v>
      </c>
      <c r="J162" s="161">
        <v>0</v>
      </c>
      <c r="K162" s="161">
        <f t="shared" si="197"/>
        <v>0</v>
      </c>
      <c r="L162" s="161">
        <v>0</v>
      </c>
      <c r="M162" s="162">
        <v>0</v>
      </c>
      <c r="N162" s="161">
        <f t="shared" si="198"/>
        <v>0</v>
      </c>
      <c r="O162" s="161">
        <v>0</v>
      </c>
      <c r="P162" s="162">
        <f t="shared" si="199"/>
        <v>0</v>
      </c>
      <c r="Q162" s="46" t="s">
        <v>154</v>
      </c>
      <c r="R162" s="46" t="s">
        <v>154</v>
      </c>
    </row>
    <row r="163" spans="1:18" ht="23.25" customHeight="1" x14ac:dyDescent="0.25">
      <c r="A163" s="2"/>
      <c r="B163" s="2"/>
      <c r="C163" s="2"/>
      <c r="D163" s="2"/>
      <c r="E163" s="48">
        <f>E122+E119+E115+E117+E29+E6+E139</f>
        <v>376196.10000000003</v>
      </c>
      <c r="F163" s="171">
        <f t="shared" ref="F163:P163" si="200">F122+F119+F115+F117+F29+F6+F139</f>
        <v>0</v>
      </c>
      <c r="G163" s="48">
        <f t="shared" si="200"/>
        <v>376196.10000000003</v>
      </c>
      <c r="H163" s="48">
        <f>H122+H119+H115+H117+H29+H6+H139</f>
        <v>225729.69999999998</v>
      </c>
      <c r="I163" s="171">
        <f t="shared" si="200"/>
        <v>0</v>
      </c>
      <c r="J163" s="48">
        <f t="shared" si="200"/>
        <v>225729.69999999998</v>
      </c>
      <c r="K163" s="48">
        <f t="shared" si="200"/>
        <v>222200.4</v>
      </c>
      <c r="L163" s="171">
        <f t="shared" si="200"/>
        <v>0</v>
      </c>
      <c r="M163" s="48">
        <f t="shared" si="200"/>
        <v>222200.4</v>
      </c>
      <c r="N163" s="48">
        <f t="shared" si="200"/>
        <v>222200.4</v>
      </c>
      <c r="O163" s="171">
        <f t="shared" si="200"/>
        <v>0</v>
      </c>
      <c r="P163" s="48">
        <f t="shared" si="200"/>
        <v>222200.4</v>
      </c>
      <c r="Q163" s="49">
        <f>K163/H163</f>
        <v>0.98436492849633883</v>
      </c>
      <c r="R163" s="49">
        <f>N163/H163</f>
        <v>0.98436492849633883</v>
      </c>
    </row>
    <row r="166" spans="1:18" x14ac:dyDescent="0.25">
      <c r="H166" s="8"/>
    </row>
    <row r="167" spans="1:18" x14ac:dyDescent="0.25">
      <c r="E167" s="8"/>
      <c r="N167" s="10"/>
    </row>
    <row r="180" ht="30.75" customHeight="1" x14ac:dyDescent="0.25"/>
    <row r="182" ht="18.75" customHeight="1" x14ac:dyDescent="0.25"/>
    <row r="183" ht="18.75" customHeight="1" x14ac:dyDescent="0.25"/>
    <row r="186" ht="18.75" customHeight="1" x14ac:dyDescent="0.25"/>
    <row r="188" ht="18.75" customHeight="1" x14ac:dyDescent="0.25"/>
    <row r="189" ht="18.75" customHeight="1" x14ac:dyDescent="0.25"/>
  </sheetData>
  <mergeCells count="31">
    <mergeCell ref="B115:D115"/>
    <mergeCell ref="B50:D50"/>
    <mergeCell ref="B6:D6"/>
    <mergeCell ref="A1:R1"/>
    <mergeCell ref="A2:R2"/>
    <mergeCell ref="A3:A4"/>
    <mergeCell ref="B3:B4"/>
    <mergeCell ref="C3:C4"/>
    <mergeCell ref="D3:D4"/>
    <mergeCell ref="N3:P3"/>
    <mergeCell ref="Q3:Q4"/>
    <mergeCell ref="R3:R4"/>
    <mergeCell ref="H3:J3"/>
    <mergeCell ref="E3:G3"/>
    <mergeCell ref="K3:M3"/>
    <mergeCell ref="B139:D139"/>
    <mergeCell ref="B7:D7"/>
    <mergeCell ref="B9:D9"/>
    <mergeCell ref="B19:D19"/>
    <mergeCell ref="B29:D29"/>
    <mergeCell ref="B30:D30"/>
    <mergeCell ref="B23:D23"/>
    <mergeCell ref="B69:D69"/>
    <mergeCell ref="B72:D72"/>
    <mergeCell ref="B117:D117"/>
    <mergeCell ref="B119:D119"/>
    <mergeCell ref="B86:D86"/>
    <mergeCell ref="B97:D97"/>
    <mergeCell ref="B100:D100"/>
    <mergeCell ref="B122:D122"/>
    <mergeCell ref="B83:D83"/>
  </mergeCells>
  <pageMargins left="0.39370078740157483" right="0.39370078740157483" top="0.39370078740157483" bottom="0.39370078740157483" header="0.31496062992125984" footer="0.31496062992125984"/>
  <pageSetup paperSize="9" scale="32" fitToHeight="5" orientation="landscape" r:id="rId1"/>
  <rowBreaks count="2" manualBreakCount="2">
    <brk id="49" max="17" man="1"/>
    <brk id="116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57"/>
  <sheetViews>
    <sheetView view="pageBreakPreview" topLeftCell="A51" zoomScale="90" zoomScaleNormal="100" zoomScaleSheetLayoutView="90" workbookViewId="0">
      <selection activeCell="E63" sqref="E63"/>
    </sheetView>
  </sheetViews>
  <sheetFormatPr defaultRowHeight="15.75" x14ac:dyDescent="0.25"/>
  <cols>
    <col min="1" max="1" width="6.5703125" style="1" customWidth="1"/>
    <col min="2" max="2" width="37" style="1" customWidth="1"/>
    <col min="3" max="3" width="29.28515625" style="73" customWidth="1"/>
    <col min="4" max="4" width="24.140625" style="95" customWidth="1"/>
    <col min="5" max="5" width="16.28515625" style="96" customWidth="1"/>
    <col min="6" max="6" width="18.5703125" style="1" customWidth="1"/>
    <col min="7" max="7" width="17.42578125" style="95" customWidth="1"/>
    <col min="8" max="8" width="14.7109375" style="1" customWidth="1"/>
    <col min="9" max="10" width="14.140625" style="1" customWidth="1"/>
    <col min="11" max="11" width="15.140625" style="1" customWidth="1"/>
    <col min="12" max="253" width="9.140625" style="1"/>
    <col min="254" max="254" width="6.5703125" style="1" customWidth="1"/>
    <col min="255" max="255" width="35.28515625" style="1" customWidth="1"/>
    <col min="256" max="256" width="14" style="1" customWidth="1"/>
    <col min="257" max="257" width="11.42578125" style="1" customWidth="1"/>
    <col min="258" max="258" width="21.7109375" style="1" customWidth="1"/>
    <col min="259" max="259" width="13.7109375" style="1" customWidth="1"/>
    <col min="260" max="260" width="14.85546875" style="1" customWidth="1"/>
    <col min="261" max="261" width="19.5703125" style="1" customWidth="1"/>
    <col min="262" max="262" width="13.7109375" style="1" customWidth="1"/>
    <col min="263" max="263" width="14.7109375" style="1" customWidth="1"/>
    <col min="264" max="265" width="14.140625" style="1" customWidth="1"/>
    <col min="266" max="266" width="15.140625" style="1" customWidth="1"/>
    <col min="267" max="267" width="21.5703125" style="1" customWidth="1"/>
    <col min="268" max="509" width="9.140625" style="1"/>
    <col min="510" max="510" width="6.5703125" style="1" customWidth="1"/>
    <col min="511" max="511" width="35.28515625" style="1" customWidth="1"/>
    <col min="512" max="512" width="14" style="1" customWidth="1"/>
    <col min="513" max="513" width="11.42578125" style="1" customWidth="1"/>
    <col min="514" max="514" width="21.7109375" style="1" customWidth="1"/>
    <col min="515" max="515" width="13.7109375" style="1" customWidth="1"/>
    <col min="516" max="516" width="14.85546875" style="1" customWidth="1"/>
    <col min="517" max="517" width="19.5703125" style="1" customWidth="1"/>
    <col min="518" max="518" width="13.7109375" style="1" customWidth="1"/>
    <col min="519" max="519" width="14.7109375" style="1" customWidth="1"/>
    <col min="520" max="521" width="14.140625" style="1" customWidth="1"/>
    <col min="522" max="522" width="15.140625" style="1" customWidth="1"/>
    <col min="523" max="523" width="21.5703125" style="1" customWidth="1"/>
    <col min="524" max="765" width="9.140625" style="1"/>
    <col min="766" max="766" width="6.5703125" style="1" customWidth="1"/>
    <col min="767" max="767" width="35.28515625" style="1" customWidth="1"/>
    <col min="768" max="768" width="14" style="1" customWidth="1"/>
    <col min="769" max="769" width="11.42578125" style="1" customWidth="1"/>
    <col min="770" max="770" width="21.7109375" style="1" customWidth="1"/>
    <col min="771" max="771" width="13.7109375" style="1" customWidth="1"/>
    <col min="772" max="772" width="14.85546875" style="1" customWidth="1"/>
    <col min="773" max="773" width="19.5703125" style="1" customWidth="1"/>
    <col min="774" max="774" width="13.7109375" style="1" customWidth="1"/>
    <col min="775" max="775" width="14.7109375" style="1" customWidth="1"/>
    <col min="776" max="777" width="14.140625" style="1" customWidth="1"/>
    <col min="778" max="778" width="15.140625" style="1" customWidth="1"/>
    <col min="779" max="779" width="21.5703125" style="1" customWidth="1"/>
    <col min="780" max="1021" width="9.140625" style="1"/>
    <col min="1022" max="1022" width="6.5703125" style="1" customWidth="1"/>
    <col min="1023" max="1023" width="35.28515625" style="1" customWidth="1"/>
    <col min="1024" max="1024" width="14" style="1" customWidth="1"/>
    <col min="1025" max="1025" width="11.42578125" style="1" customWidth="1"/>
    <col min="1026" max="1026" width="21.7109375" style="1" customWidth="1"/>
    <col min="1027" max="1027" width="13.7109375" style="1" customWidth="1"/>
    <col min="1028" max="1028" width="14.85546875" style="1" customWidth="1"/>
    <col min="1029" max="1029" width="19.5703125" style="1" customWidth="1"/>
    <col min="1030" max="1030" width="13.7109375" style="1" customWidth="1"/>
    <col min="1031" max="1031" width="14.7109375" style="1" customWidth="1"/>
    <col min="1032" max="1033" width="14.140625" style="1" customWidth="1"/>
    <col min="1034" max="1034" width="15.140625" style="1" customWidth="1"/>
    <col min="1035" max="1035" width="21.5703125" style="1" customWidth="1"/>
    <col min="1036" max="1277" width="9.140625" style="1"/>
    <col min="1278" max="1278" width="6.5703125" style="1" customWidth="1"/>
    <col min="1279" max="1279" width="35.28515625" style="1" customWidth="1"/>
    <col min="1280" max="1280" width="14" style="1" customWidth="1"/>
    <col min="1281" max="1281" width="11.42578125" style="1" customWidth="1"/>
    <col min="1282" max="1282" width="21.7109375" style="1" customWidth="1"/>
    <col min="1283" max="1283" width="13.7109375" style="1" customWidth="1"/>
    <col min="1284" max="1284" width="14.85546875" style="1" customWidth="1"/>
    <col min="1285" max="1285" width="19.5703125" style="1" customWidth="1"/>
    <col min="1286" max="1286" width="13.7109375" style="1" customWidth="1"/>
    <col min="1287" max="1287" width="14.7109375" style="1" customWidth="1"/>
    <col min="1288" max="1289" width="14.140625" style="1" customWidth="1"/>
    <col min="1290" max="1290" width="15.140625" style="1" customWidth="1"/>
    <col min="1291" max="1291" width="21.5703125" style="1" customWidth="1"/>
    <col min="1292" max="1533" width="9.140625" style="1"/>
    <col min="1534" max="1534" width="6.5703125" style="1" customWidth="1"/>
    <col min="1535" max="1535" width="35.28515625" style="1" customWidth="1"/>
    <col min="1536" max="1536" width="14" style="1" customWidth="1"/>
    <col min="1537" max="1537" width="11.42578125" style="1" customWidth="1"/>
    <col min="1538" max="1538" width="21.7109375" style="1" customWidth="1"/>
    <col min="1539" max="1539" width="13.7109375" style="1" customWidth="1"/>
    <col min="1540" max="1540" width="14.85546875" style="1" customWidth="1"/>
    <col min="1541" max="1541" width="19.5703125" style="1" customWidth="1"/>
    <col min="1542" max="1542" width="13.7109375" style="1" customWidth="1"/>
    <col min="1543" max="1543" width="14.7109375" style="1" customWidth="1"/>
    <col min="1544" max="1545" width="14.140625" style="1" customWidth="1"/>
    <col min="1546" max="1546" width="15.140625" style="1" customWidth="1"/>
    <col min="1547" max="1547" width="21.5703125" style="1" customWidth="1"/>
    <col min="1548" max="1789" width="9.140625" style="1"/>
    <col min="1790" max="1790" width="6.5703125" style="1" customWidth="1"/>
    <col min="1791" max="1791" width="35.28515625" style="1" customWidth="1"/>
    <col min="1792" max="1792" width="14" style="1" customWidth="1"/>
    <col min="1793" max="1793" width="11.42578125" style="1" customWidth="1"/>
    <col min="1794" max="1794" width="21.7109375" style="1" customWidth="1"/>
    <col min="1795" max="1795" width="13.7109375" style="1" customWidth="1"/>
    <col min="1796" max="1796" width="14.85546875" style="1" customWidth="1"/>
    <col min="1797" max="1797" width="19.5703125" style="1" customWidth="1"/>
    <col min="1798" max="1798" width="13.7109375" style="1" customWidth="1"/>
    <col min="1799" max="1799" width="14.7109375" style="1" customWidth="1"/>
    <col min="1800" max="1801" width="14.140625" style="1" customWidth="1"/>
    <col min="1802" max="1802" width="15.140625" style="1" customWidth="1"/>
    <col min="1803" max="1803" width="21.5703125" style="1" customWidth="1"/>
    <col min="1804" max="2045" width="9.140625" style="1"/>
    <col min="2046" max="2046" width="6.5703125" style="1" customWidth="1"/>
    <col min="2047" max="2047" width="35.28515625" style="1" customWidth="1"/>
    <col min="2048" max="2048" width="14" style="1" customWidth="1"/>
    <col min="2049" max="2049" width="11.42578125" style="1" customWidth="1"/>
    <col min="2050" max="2050" width="21.7109375" style="1" customWidth="1"/>
    <col min="2051" max="2051" width="13.7109375" style="1" customWidth="1"/>
    <col min="2052" max="2052" width="14.85546875" style="1" customWidth="1"/>
    <col min="2053" max="2053" width="19.5703125" style="1" customWidth="1"/>
    <col min="2054" max="2054" width="13.7109375" style="1" customWidth="1"/>
    <col min="2055" max="2055" width="14.7109375" style="1" customWidth="1"/>
    <col min="2056" max="2057" width="14.140625" style="1" customWidth="1"/>
    <col min="2058" max="2058" width="15.140625" style="1" customWidth="1"/>
    <col min="2059" max="2059" width="21.5703125" style="1" customWidth="1"/>
    <col min="2060" max="2301" width="9.140625" style="1"/>
    <col min="2302" max="2302" width="6.5703125" style="1" customWidth="1"/>
    <col min="2303" max="2303" width="35.28515625" style="1" customWidth="1"/>
    <col min="2304" max="2304" width="14" style="1" customWidth="1"/>
    <col min="2305" max="2305" width="11.42578125" style="1" customWidth="1"/>
    <col min="2306" max="2306" width="21.7109375" style="1" customWidth="1"/>
    <col min="2307" max="2307" width="13.7109375" style="1" customWidth="1"/>
    <col min="2308" max="2308" width="14.85546875" style="1" customWidth="1"/>
    <col min="2309" max="2309" width="19.5703125" style="1" customWidth="1"/>
    <col min="2310" max="2310" width="13.7109375" style="1" customWidth="1"/>
    <col min="2311" max="2311" width="14.7109375" style="1" customWidth="1"/>
    <col min="2312" max="2313" width="14.140625" style="1" customWidth="1"/>
    <col min="2314" max="2314" width="15.140625" style="1" customWidth="1"/>
    <col min="2315" max="2315" width="21.5703125" style="1" customWidth="1"/>
    <col min="2316" max="2557" width="9.140625" style="1"/>
    <col min="2558" max="2558" width="6.5703125" style="1" customWidth="1"/>
    <col min="2559" max="2559" width="35.28515625" style="1" customWidth="1"/>
    <col min="2560" max="2560" width="14" style="1" customWidth="1"/>
    <col min="2561" max="2561" width="11.42578125" style="1" customWidth="1"/>
    <col min="2562" max="2562" width="21.7109375" style="1" customWidth="1"/>
    <col min="2563" max="2563" width="13.7109375" style="1" customWidth="1"/>
    <col min="2564" max="2564" width="14.85546875" style="1" customWidth="1"/>
    <col min="2565" max="2565" width="19.5703125" style="1" customWidth="1"/>
    <col min="2566" max="2566" width="13.7109375" style="1" customWidth="1"/>
    <col min="2567" max="2567" width="14.7109375" style="1" customWidth="1"/>
    <col min="2568" max="2569" width="14.140625" style="1" customWidth="1"/>
    <col min="2570" max="2570" width="15.140625" style="1" customWidth="1"/>
    <col min="2571" max="2571" width="21.5703125" style="1" customWidth="1"/>
    <col min="2572" max="2813" width="9.140625" style="1"/>
    <col min="2814" max="2814" width="6.5703125" style="1" customWidth="1"/>
    <col min="2815" max="2815" width="35.28515625" style="1" customWidth="1"/>
    <col min="2816" max="2816" width="14" style="1" customWidth="1"/>
    <col min="2817" max="2817" width="11.42578125" style="1" customWidth="1"/>
    <col min="2818" max="2818" width="21.7109375" style="1" customWidth="1"/>
    <col min="2819" max="2819" width="13.7109375" style="1" customWidth="1"/>
    <col min="2820" max="2820" width="14.85546875" style="1" customWidth="1"/>
    <col min="2821" max="2821" width="19.5703125" style="1" customWidth="1"/>
    <col min="2822" max="2822" width="13.7109375" style="1" customWidth="1"/>
    <col min="2823" max="2823" width="14.7109375" style="1" customWidth="1"/>
    <col min="2824" max="2825" width="14.140625" style="1" customWidth="1"/>
    <col min="2826" max="2826" width="15.140625" style="1" customWidth="1"/>
    <col min="2827" max="2827" width="21.5703125" style="1" customWidth="1"/>
    <col min="2828" max="3069" width="9.140625" style="1"/>
    <col min="3070" max="3070" width="6.5703125" style="1" customWidth="1"/>
    <col min="3071" max="3071" width="35.28515625" style="1" customWidth="1"/>
    <col min="3072" max="3072" width="14" style="1" customWidth="1"/>
    <col min="3073" max="3073" width="11.42578125" style="1" customWidth="1"/>
    <col min="3074" max="3074" width="21.7109375" style="1" customWidth="1"/>
    <col min="3075" max="3075" width="13.7109375" style="1" customWidth="1"/>
    <col min="3076" max="3076" width="14.85546875" style="1" customWidth="1"/>
    <col min="3077" max="3077" width="19.5703125" style="1" customWidth="1"/>
    <col min="3078" max="3078" width="13.7109375" style="1" customWidth="1"/>
    <col min="3079" max="3079" width="14.7109375" style="1" customWidth="1"/>
    <col min="3080" max="3081" width="14.140625" style="1" customWidth="1"/>
    <col min="3082" max="3082" width="15.140625" style="1" customWidth="1"/>
    <col min="3083" max="3083" width="21.5703125" style="1" customWidth="1"/>
    <col min="3084" max="3325" width="9.140625" style="1"/>
    <col min="3326" max="3326" width="6.5703125" style="1" customWidth="1"/>
    <col min="3327" max="3327" width="35.28515625" style="1" customWidth="1"/>
    <col min="3328" max="3328" width="14" style="1" customWidth="1"/>
    <col min="3329" max="3329" width="11.42578125" style="1" customWidth="1"/>
    <col min="3330" max="3330" width="21.7109375" style="1" customWidth="1"/>
    <col min="3331" max="3331" width="13.7109375" style="1" customWidth="1"/>
    <col min="3332" max="3332" width="14.85546875" style="1" customWidth="1"/>
    <col min="3333" max="3333" width="19.5703125" style="1" customWidth="1"/>
    <col min="3334" max="3334" width="13.7109375" style="1" customWidth="1"/>
    <col min="3335" max="3335" width="14.7109375" style="1" customWidth="1"/>
    <col min="3336" max="3337" width="14.140625" style="1" customWidth="1"/>
    <col min="3338" max="3338" width="15.140625" style="1" customWidth="1"/>
    <col min="3339" max="3339" width="21.5703125" style="1" customWidth="1"/>
    <col min="3340" max="3581" width="9.140625" style="1"/>
    <col min="3582" max="3582" width="6.5703125" style="1" customWidth="1"/>
    <col min="3583" max="3583" width="35.28515625" style="1" customWidth="1"/>
    <col min="3584" max="3584" width="14" style="1" customWidth="1"/>
    <col min="3585" max="3585" width="11.42578125" style="1" customWidth="1"/>
    <col min="3586" max="3586" width="21.7109375" style="1" customWidth="1"/>
    <col min="3587" max="3587" width="13.7109375" style="1" customWidth="1"/>
    <col min="3588" max="3588" width="14.85546875" style="1" customWidth="1"/>
    <col min="3589" max="3589" width="19.5703125" style="1" customWidth="1"/>
    <col min="3590" max="3590" width="13.7109375" style="1" customWidth="1"/>
    <col min="3591" max="3591" width="14.7109375" style="1" customWidth="1"/>
    <col min="3592" max="3593" width="14.140625" style="1" customWidth="1"/>
    <col min="3594" max="3594" width="15.140625" style="1" customWidth="1"/>
    <col min="3595" max="3595" width="21.5703125" style="1" customWidth="1"/>
    <col min="3596" max="3837" width="9.140625" style="1"/>
    <col min="3838" max="3838" width="6.5703125" style="1" customWidth="1"/>
    <col min="3839" max="3839" width="35.28515625" style="1" customWidth="1"/>
    <col min="3840" max="3840" width="14" style="1" customWidth="1"/>
    <col min="3841" max="3841" width="11.42578125" style="1" customWidth="1"/>
    <col min="3842" max="3842" width="21.7109375" style="1" customWidth="1"/>
    <col min="3843" max="3843" width="13.7109375" style="1" customWidth="1"/>
    <col min="3844" max="3844" width="14.85546875" style="1" customWidth="1"/>
    <col min="3845" max="3845" width="19.5703125" style="1" customWidth="1"/>
    <col min="3846" max="3846" width="13.7109375" style="1" customWidth="1"/>
    <col min="3847" max="3847" width="14.7109375" style="1" customWidth="1"/>
    <col min="3848" max="3849" width="14.140625" style="1" customWidth="1"/>
    <col min="3850" max="3850" width="15.140625" style="1" customWidth="1"/>
    <col min="3851" max="3851" width="21.5703125" style="1" customWidth="1"/>
    <col min="3852" max="4093" width="9.140625" style="1"/>
    <col min="4094" max="4094" width="6.5703125" style="1" customWidth="1"/>
    <col min="4095" max="4095" width="35.28515625" style="1" customWidth="1"/>
    <col min="4096" max="4096" width="14" style="1" customWidth="1"/>
    <col min="4097" max="4097" width="11.42578125" style="1" customWidth="1"/>
    <col min="4098" max="4098" width="21.7109375" style="1" customWidth="1"/>
    <col min="4099" max="4099" width="13.7109375" style="1" customWidth="1"/>
    <col min="4100" max="4100" width="14.85546875" style="1" customWidth="1"/>
    <col min="4101" max="4101" width="19.5703125" style="1" customWidth="1"/>
    <col min="4102" max="4102" width="13.7109375" style="1" customWidth="1"/>
    <col min="4103" max="4103" width="14.7109375" style="1" customWidth="1"/>
    <col min="4104" max="4105" width="14.140625" style="1" customWidth="1"/>
    <col min="4106" max="4106" width="15.140625" style="1" customWidth="1"/>
    <col min="4107" max="4107" width="21.5703125" style="1" customWidth="1"/>
    <col min="4108" max="4349" width="9.140625" style="1"/>
    <col min="4350" max="4350" width="6.5703125" style="1" customWidth="1"/>
    <col min="4351" max="4351" width="35.28515625" style="1" customWidth="1"/>
    <col min="4352" max="4352" width="14" style="1" customWidth="1"/>
    <col min="4353" max="4353" width="11.42578125" style="1" customWidth="1"/>
    <col min="4354" max="4354" width="21.7109375" style="1" customWidth="1"/>
    <col min="4355" max="4355" width="13.7109375" style="1" customWidth="1"/>
    <col min="4356" max="4356" width="14.85546875" style="1" customWidth="1"/>
    <col min="4357" max="4357" width="19.5703125" style="1" customWidth="1"/>
    <col min="4358" max="4358" width="13.7109375" style="1" customWidth="1"/>
    <col min="4359" max="4359" width="14.7109375" style="1" customWidth="1"/>
    <col min="4360" max="4361" width="14.140625" style="1" customWidth="1"/>
    <col min="4362" max="4362" width="15.140625" style="1" customWidth="1"/>
    <col min="4363" max="4363" width="21.5703125" style="1" customWidth="1"/>
    <col min="4364" max="4605" width="9.140625" style="1"/>
    <col min="4606" max="4606" width="6.5703125" style="1" customWidth="1"/>
    <col min="4607" max="4607" width="35.28515625" style="1" customWidth="1"/>
    <col min="4608" max="4608" width="14" style="1" customWidth="1"/>
    <col min="4609" max="4609" width="11.42578125" style="1" customWidth="1"/>
    <col min="4610" max="4610" width="21.7109375" style="1" customWidth="1"/>
    <col min="4611" max="4611" width="13.7109375" style="1" customWidth="1"/>
    <col min="4612" max="4612" width="14.85546875" style="1" customWidth="1"/>
    <col min="4613" max="4613" width="19.5703125" style="1" customWidth="1"/>
    <col min="4614" max="4614" width="13.7109375" style="1" customWidth="1"/>
    <col min="4615" max="4615" width="14.7109375" style="1" customWidth="1"/>
    <col min="4616" max="4617" width="14.140625" style="1" customWidth="1"/>
    <col min="4618" max="4618" width="15.140625" style="1" customWidth="1"/>
    <col min="4619" max="4619" width="21.5703125" style="1" customWidth="1"/>
    <col min="4620" max="4861" width="9.140625" style="1"/>
    <col min="4862" max="4862" width="6.5703125" style="1" customWidth="1"/>
    <col min="4863" max="4863" width="35.28515625" style="1" customWidth="1"/>
    <col min="4864" max="4864" width="14" style="1" customWidth="1"/>
    <col min="4865" max="4865" width="11.42578125" style="1" customWidth="1"/>
    <col min="4866" max="4866" width="21.7109375" style="1" customWidth="1"/>
    <col min="4867" max="4867" width="13.7109375" style="1" customWidth="1"/>
    <col min="4868" max="4868" width="14.85546875" style="1" customWidth="1"/>
    <col min="4869" max="4869" width="19.5703125" style="1" customWidth="1"/>
    <col min="4870" max="4870" width="13.7109375" style="1" customWidth="1"/>
    <col min="4871" max="4871" width="14.7109375" style="1" customWidth="1"/>
    <col min="4872" max="4873" width="14.140625" style="1" customWidth="1"/>
    <col min="4874" max="4874" width="15.140625" style="1" customWidth="1"/>
    <col min="4875" max="4875" width="21.5703125" style="1" customWidth="1"/>
    <col min="4876" max="5117" width="9.140625" style="1"/>
    <col min="5118" max="5118" width="6.5703125" style="1" customWidth="1"/>
    <col min="5119" max="5119" width="35.28515625" style="1" customWidth="1"/>
    <col min="5120" max="5120" width="14" style="1" customWidth="1"/>
    <col min="5121" max="5121" width="11.42578125" style="1" customWidth="1"/>
    <col min="5122" max="5122" width="21.7109375" style="1" customWidth="1"/>
    <col min="5123" max="5123" width="13.7109375" style="1" customWidth="1"/>
    <col min="5124" max="5124" width="14.85546875" style="1" customWidth="1"/>
    <col min="5125" max="5125" width="19.5703125" style="1" customWidth="1"/>
    <col min="5126" max="5126" width="13.7109375" style="1" customWidth="1"/>
    <col min="5127" max="5127" width="14.7109375" style="1" customWidth="1"/>
    <col min="5128" max="5129" width="14.140625" style="1" customWidth="1"/>
    <col min="5130" max="5130" width="15.140625" style="1" customWidth="1"/>
    <col min="5131" max="5131" width="21.5703125" style="1" customWidth="1"/>
    <col min="5132" max="5373" width="9.140625" style="1"/>
    <col min="5374" max="5374" width="6.5703125" style="1" customWidth="1"/>
    <col min="5375" max="5375" width="35.28515625" style="1" customWidth="1"/>
    <col min="5376" max="5376" width="14" style="1" customWidth="1"/>
    <col min="5377" max="5377" width="11.42578125" style="1" customWidth="1"/>
    <col min="5378" max="5378" width="21.7109375" style="1" customWidth="1"/>
    <col min="5379" max="5379" width="13.7109375" style="1" customWidth="1"/>
    <col min="5380" max="5380" width="14.85546875" style="1" customWidth="1"/>
    <col min="5381" max="5381" width="19.5703125" style="1" customWidth="1"/>
    <col min="5382" max="5382" width="13.7109375" style="1" customWidth="1"/>
    <col min="5383" max="5383" width="14.7109375" style="1" customWidth="1"/>
    <col min="5384" max="5385" width="14.140625" style="1" customWidth="1"/>
    <col min="5386" max="5386" width="15.140625" style="1" customWidth="1"/>
    <col min="5387" max="5387" width="21.5703125" style="1" customWidth="1"/>
    <col min="5388" max="5629" width="9.140625" style="1"/>
    <col min="5630" max="5630" width="6.5703125" style="1" customWidth="1"/>
    <col min="5631" max="5631" width="35.28515625" style="1" customWidth="1"/>
    <col min="5632" max="5632" width="14" style="1" customWidth="1"/>
    <col min="5633" max="5633" width="11.42578125" style="1" customWidth="1"/>
    <col min="5634" max="5634" width="21.7109375" style="1" customWidth="1"/>
    <col min="5635" max="5635" width="13.7109375" style="1" customWidth="1"/>
    <col min="5636" max="5636" width="14.85546875" style="1" customWidth="1"/>
    <col min="5637" max="5637" width="19.5703125" style="1" customWidth="1"/>
    <col min="5638" max="5638" width="13.7109375" style="1" customWidth="1"/>
    <col min="5639" max="5639" width="14.7109375" style="1" customWidth="1"/>
    <col min="5640" max="5641" width="14.140625" style="1" customWidth="1"/>
    <col min="5642" max="5642" width="15.140625" style="1" customWidth="1"/>
    <col min="5643" max="5643" width="21.5703125" style="1" customWidth="1"/>
    <col min="5644" max="5885" width="9.140625" style="1"/>
    <col min="5886" max="5886" width="6.5703125" style="1" customWidth="1"/>
    <col min="5887" max="5887" width="35.28515625" style="1" customWidth="1"/>
    <col min="5888" max="5888" width="14" style="1" customWidth="1"/>
    <col min="5889" max="5889" width="11.42578125" style="1" customWidth="1"/>
    <col min="5890" max="5890" width="21.7109375" style="1" customWidth="1"/>
    <col min="5891" max="5891" width="13.7109375" style="1" customWidth="1"/>
    <col min="5892" max="5892" width="14.85546875" style="1" customWidth="1"/>
    <col min="5893" max="5893" width="19.5703125" style="1" customWidth="1"/>
    <col min="5894" max="5894" width="13.7109375" style="1" customWidth="1"/>
    <col min="5895" max="5895" width="14.7109375" style="1" customWidth="1"/>
    <col min="5896" max="5897" width="14.140625" style="1" customWidth="1"/>
    <col min="5898" max="5898" width="15.140625" style="1" customWidth="1"/>
    <col min="5899" max="5899" width="21.5703125" style="1" customWidth="1"/>
    <col min="5900" max="6141" width="9.140625" style="1"/>
    <col min="6142" max="6142" width="6.5703125" style="1" customWidth="1"/>
    <col min="6143" max="6143" width="35.28515625" style="1" customWidth="1"/>
    <col min="6144" max="6144" width="14" style="1" customWidth="1"/>
    <col min="6145" max="6145" width="11.42578125" style="1" customWidth="1"/>
    <col min="6146" max="6146" width="21.7109375" style="1" customWidth="1"/>
    <col min="6147" max="6147" width="13.7109375" style="1" customWidth="1"/>
    <col min="6148" max="6148" width="14.85546875" style="1" customWidth="1"/>
    <col min="6149" max="6149" width="19.5703125" style="1" customWidth="1"/>
    <col min="6150" max="6150" width="13.7109375" style="1" customWidth="1"/>
    <col min="6151" max="6151" width="14.7109375" style="1" customWidth="1"/>
    <col min="6152" max="6153" width="14.140625" style="1" customWidth="1"/>
    <col min="6154" max="6154" width="15.140625" style="1" customWidth="1"/>
    <col min="6155" max="6155" width="21.5703125" style="1" customWidth="1"/>
    <col min="6156" max="6397" width="9.140625" style="1"/>
    <col min="6398" max="6398" width="6.5703125" style="1" customWidth="1"/>
    <col min="6399" max="6399" width="35.28515625" style="1" customWidth="1"/>
    <col min="6400" max="6400" width="14" style="1" customWidth="1"/>
    <col min="6401" max="6401" width="11.42578125" style="1" customWidth="1"/>
    <col min="6402" max="6402" width="21.7109375" style="1" customWidth="1"/>
    <col min="6403" max="6403" width="13.7109375" style="1" customWidth="1"/>
    <col min="6404" max="6404" width="14.85546875" style="1" customWidth="1"/>
    <col min="6405" max="6405" width="19.5703125" style="1" customWidth="1"/>
    <col min="6406" max="6406" width="13.7109375" style="1" customWidth="1"/>
    <col min="6407" max="6407" width="14.7109375" style="1" customWidth="1"/>
    <col min="6408" max="6409" width="14.140625" style="1" customWidth="1"/>
    <col min="6410" max="6410" width="15.140625" style="1" customWidth="1"/>
    <col min="6411" max="6411" width="21.5703125" style="1" customWidth="1"/>
    <col min="6412" max="6653" width="9.140625" style="1"/>
    <col min="6654" max="6654" width="6.5703125" style="1" customWidth="1"/>
    <col min="6655" max="6655" width="35.28515625" style="1" customWidth="1"/>
    <col min="6656" max="6656" width="14" style="1" customWidth="1"/>
    <col min="6657" max="6657" width="11.42578125" style="1" customWidth="1"/>
    <col min="6658" max="6658" width="21.7109375" style="1" customWidth="1"/>
    <col min="6659" max="6659" width="13.7109375" style="1" customWidth="1"/>
    <col min="6660" max="6660" width="14.85546875" style="1" customWidth="1"/>
    <col min="6661" max="6661" width="19.5703125" style="1" customWidth="1"/>
    <col min="6662" max="6662" width="13.7109375" style="1" customWidth="1"/>
    <col min="6663" max="6663" width="14.7109375" style="1" customWidth="1"/>
    <col min="6664" max="6665" width="14.140625" style="1" customWidth="1"/>
    <col min="6666" max="6666" width="15.140625" style="1" customWidth="1"/>
    <col min="6667" max="6667" width="21.5703125" style="1" customWidth="1"/>
    <col min="6668" max="6909" width="9.140625" style="1"/>
    <col min="6910" max="6910" width="6.5703125" style="1" customWidth="1"/>
    <col min="6911" max="6911" width="35.28515625" style="1" customWidth="1"/>
    <col min="6912" max="6912" width="14" style="1" customWidth="1"/>
    <col min="6913" max="6913" width="11.42578125" style="1" customWidth="1"/>
    <col min="6914" max="6914" width="21.7109375" style="1" customWidth="1"/>
    <col min="6915" max="6915" width="13.7109375" style="1" customWidth="1"/>
    <col min="6916" max="6916" width="14.85546875" style="1" customWidth="1"/>
    <col min="6917" max="6917" width="19.5703125" style="1" customWidth="1"/>
    <col min="6918" max="6918" width="13.7109375" style="1" customWidth="1"/>
    <col min="6919" max="6919" width="14.7109375" style="1" customWidth="1"/>
    <col min="6920" max="6921" width="14.140625" style="1" customWidth="1"/>
    <col min="6922" max="6922" width="15.140625" style="1" customWidth="1"/>
    <col min="6923" max="6923" width="21.5703125" style="1" customWidth="1"/>
    <col min="6924" max="7165" width="9.140625" style="1"/>
    <col min="7166" max="7166" width="6.5703125" style="1" customWidth="1"/>
    <col min="7167" max="7167" width="35.28515625" style="1" customWidth="1"/>
    <col min="7168" max="7168" width="14" style="1" customWidth="1"/>
    <col min="7169" max="7169" width="11.42578125" style="1" customWidth="1"/>
    <col min="7170" max="7170" width="21.7109375" style="1" customWidth="1"/>
    <col min="7171" max="7171" width="13.7109375" style="1" customWidth="1"/>
    <col min="7172" max="7172" width="14.85546875" style="1" customWidth="1"/>
    <col min="7173" max="7173" width="19.5703125" style="1" customWidth="1"/>
    <col min="7174" max="7174" width="13.7109375" style="1" customWidth="1"/>
    <col min="7175" max="7175" width="14.7109375" style="1" customWidth="1"/>
    <col min="7176" max="7177" width="14.140625" style="1" customWidth="1"/>
    <col min="7178" max="7178" width="15.140625" style="1" customWidth="1"/>
    <col min="7179" max="7179" width="21.5703125" style="1" customWidth="1"/>
    <col min="7180" max="7421" width="9.140625" style="1"/>
    <col min="7422" max="7422" width="6.5703125" style="1" customWidth="1"/>
    <col min="7423" max="7423" width="35.28515625" style="1" customWidth="1"/>
    <col min="7424" max="7424" width="14" style="1" customWidth="1"/>
    <col min="7425" max="7425" width="11.42578125" style="1" customWidth="1"/>
    <col min="7426" max="7426" width="21.7109375" style="1" customWidth="1"/>
    <col min="7427" max="7427" width="13.7109375" style="1" customWidth="1"/>
    <col min="7428" max="7428" width="14.85546875" style="1" customWidth="1"/>
    <col min="7429" max="7429" width="19.5703125" style="1" customWidth="1"/>
    <col min="7430" max="7430" width="13.7109375" style="1" customWidth="1"/>
    <col min="7431" max="7431" width="14.7109375" style="1" customWidth="1"/>
    <col min="7432" max="7433" width="14.140625" style="1" customWidth="1"/>
    <col min="7434" max="7434" width="15.140625" style="1" customWidth="1"/>
    <col min="7435" max="7435" width="21.5703125" style="1" customWidth="1"/>
    <col min="7436" max="7677" width="9.140625" style="1"/>
    <col min="7678" max="7678" width="6.5703125" style="1" customWidth="1"/>
    <col min="7679" max="7679" width="35.28515625" style="1" customWidth="1"/>
    <col min="7680" max="7680" width="14" style="1" customWidth="1"/>
    <col min="7681" max="7681" width="11.42578125" style="1" customWidth="1"/>
    <col min="7682" max="7682" width="21.7109375" style="1" customWidth="1"/>
    <col min="7683" max="7683" width="13.7109375" style="1" customWidth="1"/>
    <col min="7684" max="7684" width="14.85546875" style="1" customWidth="1"/>
    <col min="7685" max="7685" width="19.5703125" style="1" customWidth="1"/>
    <col min="7686" max="7686" width="13.7109375" style="1" customWidth="1"/>
    <col min="7687" max="7687" width="14.7109375" style="1" customWidth="1"/>
    <col min="7688" max="7689" width="14.140625" style="1" customWidth="1"/>
    <col min="7690" max="7690" width="15.140625" style="1" customWidth="1"/>
    <col min="7691" max="7691" width="21.5703125" style="1" customWidth="1"/>
    <col min="7692" max="7933" width="9.140625" style="1"/>
    <col min="7934" max="7934" width="6.5703125" style="1" customWidth="1"/>
    <col min="7935" max="7935" width="35.28515625" style="1" customWidth="1"/>
    <col min="7936" max="7936" width="14" style="1" customWidth="1"/>
    <col min="7937" max="7937" width="11.42578125" style="1" customWidth="1"/>
    <col min="7938" max="7938" width="21.7109375" style="1" customWidth="1"/>
    <col min="7939" max="7939" width="13.7109375" style="1" customWidth="1"/>
    <col min="7940" max="7940" width="14.85546875" style="1" customWidth="1"/>
    <col min="7941" max="7941" width="19.5703125" style="1" customWidth="1"/>
    <col min="7942" max="7942" width="13.7109375" style="1" customWidth="1"/>
    <col min="7943" max="7943" width="14.7109375" style="1" customWidth="1"/>
    <col min="7944" max="7945" width="14.140625" style="1" customWidth="1"/>
    <col min="7946" max="7946" width="15.140625" style="1" customWidth="1"/>
    <col min="7947" max="7947" width="21.5703125" style="1" customWidth="1"/>
    <col min="7948" max="8189" width="9.140625" style="1"/>
    <col min="8190" max="8190" width="6.5703125" style="1" customWidth="1"/>
    <col min="8191" max="8191" width="35.28515625" style="1" customWidth="1"/>
    <col min="8192" max="8192" width="14" style="1" customWidth="1"/>
    <col min="8193" max="8193" width="11.42578125" style="1" customWidth="1"/>
    <col min="8194" max="8194" width="21.7109375" style="1" customWidth="1"/>
    <col min="8195" max="8195" width="13.7109375" style="1" customWidth="1"/>
    <col min="8196" max="8196" width="14.85546875" style="1" customWidth="1"/>
    <col min="8197" max="8197" width="19.5703125" style="1" customWidth="1"/>
    <col min="8198" max="8198" width="13.7109375" style="1" customWidth="1"/>
    <col min="8199" max="8199" width="14.7109375" style="1" customWidth="1"/>
    <col min="8200" max="8201" width="14.140625" style="1" customWidth="1"/>
    <col min="8202" max="8202" width="15.140625" style="1" customWidth="1"/>
    <col min="8203" max="8203" width="21.5703125" style="1" customWidth="1"/>
    <col min="8204" max="8445" width="9.140625" style="1"/>
    <col min="8446" max="8446" width="6.5703125" style="1" customWidth="1"/>
    <col min="8447" max="8447" width="35.28515625" style="1" customWidth="1"/>
    <col min="8448" max="8448" width="14" style="1" customWidth="1"/>
    <col min="8449" max="8449" width="11.42578125" style="1" customWidth="1"/>
    <col min="8450" max="8450" width="21.7109375" style="1" customWidth="1"/>
    <col min="8451" max="8451" width="13.7109375" style="1" customWidth="1"/>
    <col min="8452" max="8452" width="14.85546875" style="1" customWidth="1"/>
    <col min="8453" max="8453" width="19.5703125" style="1" customWidth="1"/>
    <col min="8454" max="8454" width="13.7109375" style="1" customWidth="1"/>
    <col min="8455" max="8455" width="14.7109375" style="1" customWidth="1"/>
    <col min="8456" max="8457" width="14.140625" style="1" customWidth="1"/>
    <col min="8458" max="8458" width="15.140625" style="1" customWidth="1"/>
    <col min="8459" max="8459" width="21.5703125" style="1" customWidth="1"/>
    <col min="8460" max="8701" width="9.140625" style="1"/>
    <col min="8702" max="8702" width="6.5703125" style="1" customWidth="1"/>
    <col min="8703" max="8703" width="35.28515625" style="1" customWidth="1"/>
    <col min="8704" max="8704" width="14" style="1" customWidth="1"/>
    <col min="8705" max="8705" width="11.42578125" style="1" customWidth="1"/>
    <col min="8706" max="8706" width="21.7109375" style="1" customWidth="1"/>
    <col min="8707" max="8707" width="13.7109375" style="1" customWidth="1"/>
    <col min="8708" max="8708" width="14.85546875" style="1" customWidth="1"/>
    <col min="8709" max="8709" width="19.5703125" style="1" customWidth="1"/>
    <col min="8710" max="8710" width="13.7109375" style="1" customWidth="1"/>
    <col min="8711" max="8711" width="14.7109375" style="1" customWidth="1"/>
    <col min="8712" max="8713" width="14.140625" style="1" customWidth="1"/>
    <col min="8714" max="8714" width="15.140625" style="1" customWidth="1"/>
    <col min="8715" max="8715" width="21.5703125" style="1" customWidth="1"/>
    <col min="8716" max="8957" width="9.140625" style="1"/>
    <col min="8958" max="8958" width="6.5703125" style="1" customWidth="1"/>
    <col min="8959" max="8959" width="35.28515625" style="1" customWidth="1"/>
    <col min="8960" max="8960" width="14" style="1" customWidth="1"/>
    <col min="8961" max="8961" width="11.42578125" style="1" customWidth="1"/>
    <col min="8962" max="8962" width="21.7109375" style="1" customWidth="1"/>
    <col min="8963" max="8963" width="13.7109375" style="1" customWidth="1"/>
    <col min="8964" max="8964" width="14.85546875" style="1" customWidth="1"/>
    <col min="8965" max="8965" width="19.5703125" style="1" customWidth="1"/>
    <col min="8966" max="8966" width="13.7109375" style="1" customWidth="1"/>
    <col min="8967" max="8967" width="14.7109375" style="1" customWidth="1"/>
    <col min="8968" max="8969" width="14.140625" style="1" customWidth="1"/>
    <col min="8970" max="8970" width="15.140625" style="1" customWidth="1"/>
    <col min="8971" max="8971" width="21.5703125" style="1" customWidth="1"/>
    <col min="8972" max="9213" width="9.140625" style="1"/>
    <col min="9214" max="9214" width="6.5703125" style="1" customWidth="1"/>
    <col min="9215" max="9215" width="35.28515625" style="1" customWidth="1"/>
    <col min="9216" max="9216" width="14" style="1" customWidth="1"/>
    <col min="9217" max="9217" width="11.42578125" style="1" customWidth="1"/>
    <col min="9218" max="9218" width="21.7109375" style="1" customWidth="1"/>
    <col min="9219" max="9219" width="13.7109375" style="1" customWidth="1"/>
    <col min="9220" max="9220" width="14.85546875" style="1" customWidth="1"/>
    <col min="9221" max="9221" width="19.5703125" style="1" customWidth="1"/>
    <col min="9222" max="9222" width="13.7109375" style="1" customWidth="1"/>
    <col min="9223" max="9223" width="14.7109375" style="1" customWidth="1"/>
    <col min="9224" max="9225" width="14.140625" style="1" customWidth="1"/>
    <col min="9226" max="9226" width="15.140625" style="1" customWidth="1"/>
    <col min="9227" max="9227" width="21.5703125" style="1" customWidth="1"/>
    <col min="9228" max="9469" width="9.140625" style="1"/>
    <col min="9470" max="9470" width="6.5703125" style="1" customWidth="1"/>
    <col min="9471" max="9471" width="35.28515625" style="1" customWidth="1"/>
    <col min="9472" max="9472" width="14" style="1" customWidth="1"/>
    <col min="9473" max="9473" width="11.42578125" style="1" customWidth="1"/>
    <col min="9474" max="9474" width="21.7109375" style="1" customWidth="1"/>
    <col min="9475" max="9475" width="13.7109375" style="1" customWidth="1"/>
    <col min="9476" max="9476" width="14.85546875" style="1" customWidth="1"/>
    <col min="9477" max="9477" width="19.5703125" style="1" customWidth="1"/>
    <col min="9478" max="9478" width="13.7109375" style="1" customWidth="1"/>
    <col min="9479" max="9479" width="14.7109375" style="1" customWidth="1"/>
    <col min="9480" max="9481" width="14.140625" style="1" customWidth="1"/>
    <col min="9482" max="9482" width="15.140625" style="1" customWidth="1"/>
    <col min="9483" max="9483" width="21.5703125" style="1" customWidth="1"/>
    <col min="9484" max="9725" width="9.140625" style="1"/>
    <col min="9726" max="9726" width="6.5703125" style="1" customWidth="1"/>
    <col min="9727" max="9727" width="35.28515625" style="1" customWidth="1"/>
    <col min="9728" max="9728" width="14" style="1" customWidth="1"/>
    <col min="9729" max="9729" width="11.42578125" style="1" customWidth="1"/>
    <col min="9730" max="9730" width="21.7109375" style="1" customWidth="1"/>
    <col min="9731" max="9731" width="13.7109375" style="1" customWidth="1"/>
    <col min="9732" max="9732" width="14.85546875" style="1" customWidth="1"/>
    <col min="9733" max="9733" width="19.5703125" style="1" customWidth="1"/>
    <col min="9734" max="9734" width="13.7109375" style="1" customWidth="1"/>
    <col min="9735" max="9735" width="14.7109375" style="1" customWidth="1"/>
    <col min="9736" max="9737" width="14.140625" style="1" customWidth="1"/>
    <col min="9738" max="9738" width="15.140625" style="1" customWidth="1"/>
    <col min="9739" max="9739" width="21.5703125" style="1" customWidth="1"/>
    <col min="9740" max="9981" width="9.140625" style="1"/>
    <col min="9982" max="9982" width="6.5703125" style="1" customWidth="1"/>
    <col min="9983" max="9983" width="35.28515625" style="1" customWidth="1"/>
    <col min="9984" max="9984" width="14" style="1" customWidth="1"/>
    <col min="9985" max="9985" width="11.42578125" style="1" customWidth="1"/>
    <col min="9986" max="9986" width="21.7109375" style="1" customWidth="1"/>
    <col min="9987" max="9987" width="13.7109375" style="1" customWidth="1"/>
    <col min="9988" max="9988" width="14.85546875" style="1" customWidth="1"/>
    <col min="9989" max="9989" width="19.5703125" style="1" customWidth="1"/>
    <col min="9990" max="9990" width="13.7109375" style="1" customWidth="1"/>
    <col min="9991" max="9991" width="14.7109375" style="1" customWidth="1"/>
    <col min="9992" max="9993" width="14.140625" style="1" customWidth="1"/>
    <col min="9994" max="9994" width="15.140625" style="1" customWidth="1"/>
    <col min="9995" max="9995" width="21.5703125" style="1" customWidth="1"/>
    <col min="9996" max="10237" width="9.140625" style="1"/>
    <col min="10238" max="10238" width="6.5703125" style="1" customWidth="1"/>
    <col min="10239" max="10239" width="35.28515625" style="1" customWidth="1"/>
    <col min="10240" max="10240" width="14" style="1" customWidth="1"/>
    <col min="10241" max="10241" width="11.42578125" style="1" customWidth="1"/>
    <col min="10242" max="10242" width="21.7109375" style="1" customWidth="1"/>
    <col min="10243" max="10243" width="13.7109375" style="1" customWidth="1"/>
    <col min="10244" max="10244" width="14.85546875" style="1" customWidth="1"/>
    <col min="10245" max="10245" width="19.5703125" style="1" customWidth="1"/>
    <col min="10246" max="10246" width="13.7109375" style="1" customWidth="1"/>
    <col min="10247" max="10247" width="14.7109375" style="1" customWidth="1"/>
    <col min="10248" max="10249" width="14.140625" style="1" customWidth="1"/>
    <col min="10250" max="10250" width="15.140625" style="1" customWidth="1"/>
    <col min="10251" max="10251" width="21.5703125" style="1" customWidth="1"/>
    <col min="10252" max="10493" width="9.140625" style="1"/>
    <col min="10494" max="10494" width="6.5703125" style="1" customWidth="1"/>
    <col min="10495" max="10495" width="35.28515625" style="1" customWidth="1"/>
    <col min="10496" max="10496" width="14" style="1" customWidth="1"/>
    <col min="10497" max="10497" width="11.42578125" style="1" customWidth="1"/>
    <col min="10498" max="10498" width="21.7109375" style="1" customWidth="1"/>
    <col min="10499" max="10499" width="13.7109375" style="1" customWidth="1"/>
    <col min="10500" max="10500" width="14.85546875" style="1" customWidth="1"/>
    <col min="10501" max="10501" width="19.5703125" style="1" customWidth="1"/>
    <col min="10502" max="10502" width="13.7109375" style="1" customWidth="1"/>
    <col min="10503" max="10503" width="14.7109375" style="1" customWidth="1"/>
    <col min="10504" max="10505" width="14.140625" style="1" customWidth="1"/>
    <col min="10506" max="10506" width="15.140625" style="1" customWidth="1"/>
    <col min="10507" max="10507" width="21.5703125" style="1" customWidth="1"/>
    <col min="10508" max="10749" width="9.140625" style="1"/>
    <col min="10750" max="10750" width="6.5703125" style="1" customWidth="1"/>
    <col min="10751" max="10751" width="35.28515625" style="1" customWidth="1"/>
    <col min="10752" max="10752" width="14" style="1" customWidth="1"/>
    <col min="10753" max="10753" width="11.42578125" style="1" customWidth="1"/>
    <col min="10754" max="10754" width="21.7109375" style="1" customWidth="1"/>
    <col min="10755" max="10755" width="13.7109375" style="1" customWidth="1"/>
    <col min="10756" max="10756" width="14.85546875" style="1" customWidth="1"/>
    <col min="10757" max="10757" width="19.5703125" style="1" customWidth="1"/>
    <col min="10758" max="10758" width="13.7109375" style="1" customWidth="1"/>
    <col min="10759" max="10759" width="14.7109375" style="1" customWidth="1"/>
    <col min="10760" max="10761" width="14.140625" style="1" customWidth="1"/>
    <col min="10762" max="10762" width="15.140625" style="1" customWidth="1"/>
    <col min="10763" max="10763" width="21.5703125" style="1" customWidth="1"/>
    <col min="10764" max="11005" width="9.140625" style="1"/>
    <col min="11006" max="11006" width="6.5703125" style="1" customWidth="1"/>
    <col min="11007" max="11007" width="35.28515625" style="1" customWidth="1"/>
    <col min="11008" max="11008" width="14" style="1" customWidth="1"/>
    <col min="11009" max="11009" width="11.42578125" style="1" customWidth="1"/>
    <col min="11010" max="11010" width="21.7109375" style="1" customWidth="1"/>
    <col min="11011" max="11011" width="13.7109375" style="1" customWidth="1"/>
    <col min="11012" max="11012" width="14.85546875" style="1" customWidth="1"/>
    <col min="11013" max="11013" width="19.5703125" style="1" customWidth="1"/>
    <col min="11014" max="11014" width="13.7109375" style="1" customWidth="1"/>
    <col min="11015" max="11015" width="14.7109375" style="1" customWidth="1"/>
    <col min="11016" max="11017" width="14.140625" style="1" customWidth="1"/>
    <col min="11018" max="11018" width="15.140625" style="1" customWidth="1"/>
    <col min="11019" max="11019" width="21.5703125" style="1" customWidth="1"/>
    <col min="11020" max="11261" width="9.140625" style="1"/>
    <col min="11262" max="11262" width="6.5703125" style="1" customWidth="1"/>
    <col min="11263" max="11263" width="35.28515625" style="1" customWidth="1"/>
    <col min="11264" max="11264" width="14" style="1" customWidth="1"/>
    <col min="11265" max="11265" width="11.42578125" style="1" customWidth="1"/>
    <col min="11266" max="11266" width="21.7109375" style="1" customWidth="1"/>
    <col min="11267" max="11267" width="13.7109375" style="1" customWidth="1"/>
    <col min="11268" max="11268" width="14.85546875" style="1" customWidth="1"/>
    <col min="11269" max="11269" width="19.5703125" style="1" customWidth="1"/>
    <col min="11270" max="11270" width="13.7109375" style="1" customWidth="1"/>
    <col min="11271" max="11271" width="14.7109375" style="1" customWidth="1"/>
    <col min="11272" max="11273" width="14.140625" style="1" customWidth="1"/>
    <col min="11274" max="11274" width="15.140625" style="1" customWidth="1"/>
    <col min="11275" max="11275" width="21.5703125" style="1" customWidth="1"/>
    <col min="11276" max="11517" width="9.140625" style="1"/>
    <col min="11518" max="11518" width="6.5703125" style="1" customWidth="1"/>
    <col min="11519" max="11519" width="35.28515625" style="1" customWidth="1"/>
    <col min="11520" max="11520" width="14" style="1" customWidth="1"/>
    <col min="11521" max="11521" width="11.42578125" style="1" customWidth="1"/>
    <col min="11522" max="11522" width="21.7109375" style="1" customWidth="1"/>
    <col min="11523" max="11523" width="13.7109375" style="1" customWidth="1"/>
    <col min="11524" max="11524" width="14.85546875" style="1" customWidth="1"/>
    <col min="11525" max="11525" width="19.5703125" style="1" customWidth="1"/>
    <col min="11526" max="11526" width="13.7109375" style="1" customWidth="1"/>
    <col min="11527" max="11527" width="14.7109375" style="1" customWidth="1"/>
    <col min="11528" max="11529" width="14.140625" style="1" customWidth="1"/>
    <col min="11530" max="11530" width="15.140625" style="1" customWidth="1"/>
    <col min="11531" max="11531" width="21.5703125" style="1" customWidth="1"/>
    <col min="11532" max="11773" width="9.140625" style="1"/>
    <col min="11774" max="11774" width="6.5703125" style="1" customWidth="1"/>
    <col min="11775" max="11775" width="35.28515625" style="1" customWidth="1"/>
    <col min="11776" max="11776" width="14" style="1" customWidth="1"/>
    <col min="11777" max="11777" width="11.42578125" style="1" customWidth="1"/>
    <col min="11778" max="11778" width="21.7109375" style="1" customWidth="1"/>
    <col min="11779" max="11779" width="13.7109375" style="1" customWidth="1"/>
    <col min="11780" max="11780" width="14.85546875" style="1" customWidth="1"/>
    <col min="11781" max="11781" width="19.5703125" style="1" customWidth="1"/>
    <col min="11782" max="11782" width="13.7109375" style="1" customWidth="1"/>
    <col min="11783" max="11783" width="14.7109375" style="1" customWidth="1"/>
    <col min="11784" max="11785" width="14.140625" style="1" customWidth="1"/>
    <col min="11786" max="11786" width="15.140625" style="1" customWidth="1"/>
    <col min="11787" max="11787" width="21.5703125" style="1" customWidth="1"/>
    <col min="11788" max="12029" width="9.140625" style="1"/>
    <col min="12030" max="12030" width="6.5703125" style="1" customWidth="1"/>
    <col min="12031" max="12031" width="35.28515625" style="1" customWidth="1"/>
    <col min="12032" max="12032" width="14" style="1" customWidth="1"/>
    <col min="12033" max="12033" width="11.42578125" style="1" customWidth="1"/>
    <col min="12034" max="12034" width="21.7109375" style="1" customWidth="1"/>
    <col min="12035" max="12035" width="13.7109375" style="1" customWidth="1"/>
    <col min="12036" max="12036" width="14.85546875" style="1" customWidth="1"/>
    <col min="12037" max="12037" width="19.5703125" style="1" customWidth="1"/>
    <col min="12038" max="12038" width="13.7109375" style="1" customWidth="1"/>
    <col min="12039" max="12039" width="14.7109375" style="1" customWidth="1"/>
    <col min="12040" max="12041" width="14.140625" style="1" customWidth="1"/>
    <col min="12042" max="12042" width="15.140625" style="1" customWidth="1"/>
    <col min="12043" max="12043" width="21.5703125" style="1" customWidth="1"/>
    <col min="12044" max="12285" width="9.140625" style="1"/>
    <col min="12286" max="12286" width="6.5703125" style="1" customWidth="1"/>
    <col min="12287" max="12287" width="35.28515625" style="1" customWidth="1"/>
    <col min="12288" max="12288" width="14" style="1" customWidth="1"/>
    <col min="12289" max="12289" width="11.42578125" style="1" customWidth="1"/>
    <col min="12290" max="12290" width="21.7109375" style="1" customWidth="1"/>
    <col min="12291" max="12291" width="13.7109375" style="1" customWidth="1"/>
    <col min="12292" max="12292" width="14.85546875" style="1" customWidth="1"/>
    <col min="12293" max="12293" width="19.5703125" style="1" customWidth="1"/>
    <col min="12294" max="12294" width="13.7109375" style="1" customWidth="1"/>
    <col min="12295" max="12295" width="14.7109375" style="1" customWidth="1"/>
    <col min="12296" max="12297" width="14.140625" style="1" customWidth="1"/>
    <col min="12298" max="12298" width="15.140625" style="1" customWidth="1"/>
    <col min="12299" max="12299" width="21.5703125" style="1" customWidth="1"/>
    <col min="12300" max="12541" width="9.140625" style="1"/>
    <col min="12542" max="12542" width="6.5703125" style="1" customWidth="1"/>
    <col min="12543" max="12543" width="35.28515625" style="1" customWidth="1"/>
    <col min="12544" max="12544" width="14" style="1" customWidth="1"/>
    <col min="12545" max="12545" width="11.42578125" style="1" customWidth="1"/>
    <col min="12546" max="12546" width="21.7109375" style="1" customWidth="1"/>
    <col min="12547" max="12547" width="13.7109375" style="1" customWidth="1"/>
    <col min="12548" max="12548" width="14.85546875" style="1" customWidth="1"/>
    <col min="12549" max="12549" width="19.5703125" style="1" customWidth="1"/>
    <col min="12550" max="12550" width="13.7109375" style="1" customWidth="1"/>
    <col min="12551" max="12551" width="14.7109375" style="1" customWidth="1"/>
    <col min="12552" max="12553" width="14.140625" style="1" customWidth="1"/>
    <col min="12554" max="12554" width="15.140625" style="1" customWidth="1"/>
    <col min="12555" max="12555" width="21.5703125" style="1" customWidth="1"/>
    <col min="12556" max="12797" width="9.140625" style="1"/>
    <col min="12798" max="12798" width="6.5703125" style="1" customWidth="1"/>
    <col min="12799" max="12799" width="35.28515625" style="1" customWidth="1"/>
    <col min="12800" max="12800" width="14" style="1" customWidth="1"/>
    <col min="12801" max="12801" width="11.42578125" style="1" customWidth="1"/>
    <col min="12802" max="12802" width="21.7109375" style="1" customWidth="1"/>
    <col min="12803" max="12803" width="13.7109375" style="1" customWidth="1"/>
    <col min="12804" max="12804" width="14.85546875" style="1" customWidth="1"/>
    <col min="12805" max="12805" width="19.5703125" style="1" customWidth="1"/>
    <col min="12806" max="12806" width="13.7109375" style="1" customWidth="1"/>
    <col min="12807" max="12807" width="14.7109375" style="1" customWidth="1"/>
    <col min="12808" max="12809" width="14.140625" style="1" customWidth="1"/>
    <col min="12810" max="12810" width="15.140625" style="1" customWidth="1"/>
    <col min="12811" max="12811" width="21.5703125" style="1" customWidth="1"/>
    <col min="12812" max="13053" width="9.140625" style="1"/>
    <col min="13054" max="13054" width="6.5703125" style="1" customWidth="1"/>
    <col min="13055" max="13055" width="35.28515625" style="1" customWidth="1"/>
    <col min="13056" max="13056" width="14" style="1" customWidth="1"/>
    <col min="13057" max="13057" width="11.42578125" style="1" customWidth="1"/>
    <col min="13058" max="13058" width="21.7109375" style="1" customWidth="1"/>
    <col min="13059" max="13059" width="13.7109375" style="1" customWidth="1"/>
    <col min="13060" max="13060" width="14.85546875" style="1" customWidth="1"/>
    <col min="13061" max="13061" width="19.5703125" style="1" customWidth="1"/>
    <col min="13062" max="13062" width="13.7109375" style="1" customWidth="1"/>
    <col min="13063" max="13063" width="14.7109375" style="1" customWidth="1"/>
    <col min="13064" max="13065" width="14.140625" style="1" customWidth="1"/>
    <col min="13066" max="13066" width="15.140625" style="1" customWidth="1"/>
    <col min="13067" max="13067" width="21.5703125" style="1" customWidth="1"/>
    <col min="13068" max="13309" width="9.140625" style="1"/>
    <col min="13310" max="13310" width="6.5703125" style="1" customWidth="1"/>
    <col min="13311" max="13311" width="35.28515625" style="1" customWidth="1"/>
    <col min="13312" max="13312" width="14" style="1" customWidth="1"/>
    <col min="13313" max="13313" width="11.42578125" style="1" customWidth="1"/>
    <col min="13314" max="13314" width="21.7109375" style="1" customWidth="1"/>
    <col min="13315" max="13315" width="13.7109375" style="1" customWidth="1"/>
    <col min="13316" max="13316" width="14.85546875" style="1" customWidth="1"/>
    <col min="13317" max="13317" width="19.5703125" style="1" customWidth="1"/>
    <col min="13318" max="13318" width="13.7109375" style="1" customWidth="1"/>
    <col min="13319" max="13319" width="14.7109375" style="1" customWidth="1"/>
    <col min="13320" max="13321" width="14.140625" style="1" customWidth="1"/>
    <col min="13322" max="13322" width="15.140625" style="1" customWidth="1"/>
    <col min="13323" max="13323" width="21.5703125" style="1" customWidth="1"/>
    <col min="13324" max="13565" width="9.140625" style="1"/>
    <col min="13566" max="13566" width="6.5703125" style="1" customWidth="1"/>
    <col min="13567" max="13567" width="35.28515625" style="1" customWidth="1"/>
    <col min="13568" max="13568" width="14" style="1" customWidth="1"/>
    <col min="13569" max="13569" width="11.42578125" style="1" customWidth="1"/>
    <col min="13570" max="13570" width="21.7109375" style="1" customWidth="1"/>
    <col min="13571" max="13571" width="13.7109375" style="1" customWidth="1"/>
    <col min="13572" max="13572" width="14.85546875" style="1" customWidth="1"/>
    <col min="13573" max="13573" width="19.5703125" style="1" customWidth="1"/>
    <col min="13574" max="13574" width="13.7109375" style="1" customWidth="1"/>
    <col min="13575" max="13575" width="14.7109375" style="1" customWidth="1"/>
    <col min="13576" max="13577" width="14.140625" style="1" customWidth="1"/>
    <col min="13578" max="13578" width="15.140625" style="1" customWidth="1"/>
    <col min="13579" max="13579" width="21.5703125" style="1" customWidth="1"/>
    <col min="13580" max="13821" width="9.140625" style="1"/>
    <col min="13822" max="13822" width="6.5703125" style="1" customWidth="1"/>
    <col min="13823" max="13823" width="35.28515625" style="1" customWidth="1"/>
    <col min="13824" max="13824" width="14" style="1" customWidth="1"/>
    <col min="13825" max="13825" width="11.42578125" style="1" customWidth="1"/>
    <col min="13826" max="13826" width="21.7109375" style="1" customWidth="1"/>
    <col min="13827" max="13827" width="13.7109375" style="1" customWidth="1"/>
    <col min="13828" max="13828" width="14.85546875" style="1" customWidth="1"/>
    <col min="13829" max="13829" width="19.5703125" style="1" customWidth="1"/>
    <col min="13830" max="13830" width="13.7109375" style="1" customWidth="1"/>
    <col min="13831" max="13831" width="14.7109375" style="1" customWidth="1"/>
    <col min="13832" max="13833" width="14.140625" style="1" customWidth="1"/>
    <col min="13834" max="13834" width="15.140625" style="1" customWidth="1"/>
    <col min="13835" max="13835" width="21.5703125" style="1" customWidth="1"/>
    <col min="13836" max="14077" width="9.140625" style="1"/>
    <col min="14078" max="14078" width="6.5703125" style="1" customWidth="1"/>
    <col min="14079" max="14079" width="35.28515625" style="1" customWidth="1"/>
    <col min="14080" max="14080" width="14" style="1" customWidth="1"/>
    <col min="14081" max="14081" width="11.42578125" style="1" customWidth="1"/>
    <col min="14082" max="14082" width="21.7109375" style="1" customWidth="1"/>
    <col min="14083" max="14083" width="13.7109375" style="1" customWidth="1"/>
    <col min="14084" max="14084" width="14.85546875" style="1" customWidth="1"/>
    <col min="14085" max="14085" width="19.5703125" style="1" customWidth="1"/>
    <col min="14086" max="14086" width="13.7109375" style="1" customWidth="1"/>
    <col min="14087" max="14087" width="14.7109375" style="1" customWidth="1"/>
    <col min="14088" max="14089" width="14.140625" style="1" customWidth="1"/>
    <col min="14090" max="14090" width="15.140625" style="1" customWidth="1"/>
    <col min="14091" max="14091" width="21.5703125" style="1" customWidth="1"/>
    <col min="14092" max="14333" width="9.140625" style="1"/>
    <col min="14334" max="14334" width="6.5703125" style="1" customWidth="1"/>
    <col min="14335" max="14335" width="35.28515625" style="1" customWidth="1"/>
    <col min="14336" max="14336" width="14" style="1" customWidth="1"/>
    <col min="14337" max="14337" width="11.42578125" style="1" customWidth="1"/>
    <col min="14338" max="14338" width="21.7109375" style="1" customWidth="1"/>
    <col min="14339" max="14339" width="13.7109375" style="1" customWidth="1"/>
    <col min="14340" max="14340" width="14.85546875" style="1" customWidth="1"/>
    <col min="14341" max="14341" width="19.5703125" style="1" customWidth="1"/>
    <col min="14342" max="14342" width="13.7109375" style="1" customWidth="1"/>
    <col min="14343" max="14343" width="14.7109375" style="1" customWidth="1"/>
    <col min="14344" max="14345" width="14.140625" style="1" customWidth="1"/>
    <col min="14346" max="14346" width="15.140625" style="1" customWidth="1"/>
    <col min="14347" max="14347" width="21.5703125" style="1" customWidth="1"/>
    <col min="14348" max="14589" width="9.140625" style="1"/>
    <col min="14590" max="14590" width="6.5703125" style="1" customWidth="1"/>
    <col min="14591" max="14591" width="35.28515625" style="1" customWidth="1"/>
    <col min="14592" max="14592" width="14" style="1" customWidth="1"/>
    <col min="14593" max="14593" width="11.42578125" style="1" customWidth="1"/>
    <col min="14594" max="14594" width="21.7109375" style="1" customWidth="1"/>
    <col min="14595" max="14595" width="13.7109375" style="1" customWidth="1"/>
    <col min="14596" max="14596" width="14.85546875" style="1" customWidth="1"/>
    <col min="14597" max="14597" width="19.5703125" style="1" customWidth="1"/>
    <col min="14598" max="14598" width="13.7109375" style="1" customWidth="1"/>
    <col min="14599" max="14599" width="14.7109375" style="1" customWidth="1"/>
    <col min="14600" max="14601" width="14.140625" style="1" customWidth="1"/>
    <col min="14602" max="14602" width="15.140625" style="1" customWidth="1"/>
    <col min="14603" max="14603" width="21.5703125" style="1" customWidth="1"/>
    <col min="14604" max="14845" width="9.140625" style="1"/>
    <col min="14846" max="14846" width="6.5703125" style="1" customWidth="1"/>
    <col min="14847" max="14847" width="35.28515625" style="1" customWidth="1"/>
    <col min="14848" max="14848" width="14" style="1" customWidth="1"/>
    <col min="14849" max="14849" width="11.42578125" style="1" customWidth="1"/>
    <col min="14850" max="14850" width="21.7109375" style="1" customWidth="1"/>
    <col min="14851" max="14851" width="13.7109375" style="1" customWidth="1"/>
    <col min="14852" max="14852" width="14.85546875" style="1" customWidth="1"/>
    <col min="14853" max="14853" width="19.5703125" style="1" customWidth="1"/>
    <col min="14854" max="14854" width="13.7109375" style="1" customWidth="1"/>
    <col min="14855" max="14855" width="14.7109375" style="1" customWidth="1"/>
    <col min="14856" max="14857" width="14.140625" style="1" customWidth="1"/>
    <col min="14858" max="14858" width="15.140625" style="1" customWidth="1"/>
    <col min="14859" max="14859" width="21.5703125" style="1" customWidth="1"/>
    <col min="14860" max="15101" width="9.140625" style="1"/>
    <col min="15102" max="15102" width="6.5703125" style="1" customWidth="1"/>
    <col min="15103" max="15103" width="35.28515625" style="1" customWidth="1"/>
    <col min="15104" max="15104" width="14" style="1" customWidth="1"/>
    <col min="15105" max="15105" width="11.42578125" style="1" customWidth="1"/>
    <col min="15106" max="15106" width="21.7109375" style="1" customWidth="1"/>
    <col min="15107" max="15107" width="13.7109375" style="1" customWidth="1"/>
    <col min="15108" max="15108" width="14.85546875" style="1" customWidth="1"/>
    <col min="15109" max="15109" width="19.5703125" style="1" customWidth="1"/>
    <col min="15110" max="15110" width="13.7109375" style="1" customWidth="1"/>
    <col min="15111" max="15111" width="14.7109375" style="1" customWidth="1"/>
    <col min="15112" max="15113" width="14.140625" style="1" customWidth="1"/>
    <col min="15114" max="15114" width="15.140625" style="1" customWidth="1"/>
    <col min="15115" max="15115" width="21.5703125" style="1" customWidth="1"/>
    <col min="15116" max="15357" width="9.140625" style="1"/>
    <col min="15358" max="15358" width="6.5703125" style="1" customWidth="1"/>
    <col min="15359" max="15359" width="35.28515625" style="1" customWidth="1"/>
    <col min="15360" max="15360" width="14" style="1" customWidth="1"/>
    <col min="15361" max="15361" width="11.42578125" style="1" customWidth="1"/>
    <col min="15362" max="15362" width="21.7109375" style="1" customWidth="1"/>
    <col min="15363" max="15363" width="13.7109375" style="1" customWidth="1"/>
    <col min="15364" max="15364" width="14.85546875" style="1" customWidth="1"/>
    <col min="15365" max="15365" width="19.5703125" style="1" customWidth="1"/>
    <col min="15366" max="15366" width="13.7109375" style="1" customWidth="1"/>
    <col min="15367" max="15367" width="14.7109375" style="1" customWidth="1"/>
    <col min="15368" max="15369" width="14.140625" style="1" customWidth="1"/>
    <col min="15370" max="15370" width="15.140625" style="1" customWidth="1"/>
    <col min="15371" max="15371" width="21.5703125" style="1" customWidth="1"/>
    <col min="15372" max="15613" width="9.140625" style="1"/>
    <col min="15614" max="15614" width="6.5703125" style="1" customWidth="1"/>
    <col min="15615" max="15615" width="35.28515625" style="1" customWidth="1"/>
    <col min="15616" max="15616" width="14" style="1" customWidth="1"/>
    <col min="15617" max="15617" width="11.42578125" style="1" customWidth="1"/>
    <col min="15618" max="15618" width="21.7109375" style="1" customWidth="1"/>
    <col min="15619" max="15619" width="13.7109375" style="1" customWidth="1"/>
    <col min="15620" max="15620" width="14.85546875" style="1" customWidth="1"/>
    <col min="15621" max="15621" width="19.5703125" style="1" customWidth="1"/>
    <col min="15622" max="15622" width="13.7109375" style="1" customWidth="1"/>
    <col min="15623" max="15623" width="14.7109375" style="1" customWidth="1"/>
    <col min="15624" max="15625" width="14.140625" style="1" customWidth="1"/>
    <col min="15626" max="15626" width="15.140625" style="1" customWidth="1"/>
    <col min="15627" max="15627" width="21.5703125" style="1" customWidth="1"/>
    <col min="15628" max="15869" width="9.140625" style="1"/>
    <col min="15870" max="15870" width="6.5703125" style="1" customWidth="1"/>
    <col min="15871" max="15871" width="35.28515625" style="1" customWidth="1"/>
    <col min="15872" max="15872" width="14" style="1" customWidth="1"/>
    <col min="15873" max="15873" width="11.42578125" style="1" customWidth="1"/>
    <col min="15874" max="15874" width="21.7109375" style="1" customWidth="1"/>
    <col min="15875" max="15875" width="13.7109375" style="1" customWidth="1"/>
    <col min="15876" max="15876" width="14.85546875" style="1" customWidth="1"/>
    <col min="15877" max="15877" width="19.5703125" style="1" customWidth="1"/>
    <col min="15878" max="15878" width="13.7109375" style="1" customWidth="1"/>
    <col min="15879" max="15879" width="14.7109375" style="1" customWidth="1"/>
    <col min="15880" max="15881" width="14.140625" style="1" customWidth="1"/>
    <col min="15882" max="15882" width="15.140625" style="1" customWidth="1"/>
    <col min="15883" max="15883" width="21.5703125" style="1" customWidth="1"/>
    <col min="15884" max="16125" width="9.140625" style="1"/>
    <col min="16126" max="16126" width="6.5703125" style="1" customWidth="1"/>
    <col min="16127" max="16127" width="35.28515625" style="1" customWidth="1"/>
    <col min="16128" max="16128" width="14" style="1" customWidth="1"/>
    <col min="16129" max="16129" width="11.42578125" style="1" customWidth="1"/>
    <col min="16130" max="16130" width="21.7109375" style="1" customWidth="1"/>
    <col min="16131" max="16131" width="13.7109375" style="1" customWidth="1"/>
    <col min="16132" max="16132" width="14.85546875" style="1" customWidth="1"/>
    <col min="16133" max="16133" width="19.5703125" style="1" customWidth="1"/>
    <col min="16134" max="16134" width="13.7109375" style="1" customWidth="1"/>
    <col min="16135" max="16135" width="14.7109375" style="1" customWidth="1"/>
    <col min="16136" max="16137" width="14.140625" style="1" customWidth="1"/>
    <col min="16138" max="16138" width="15.140625" style="1" customWidth="1"/>
    <col min="16139" max="16139" width="21.5703125" style="1" customWidth="1"/>
    <col min="16140" max="16384" width="9.140625" style="1"/>
  </cols>
  <sheetData>
    <row r="1" spans="1:11" ht="48" customHeight="1" x14ac:dyDescent="0.25">
      <c r="A1" s="118" t="s">
        <v>59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24" customHeight="1" x14ac:dyDescent="0.25">
      <c r="A2" s="119" t="s">
        <v>354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</row>
    <row r="3" spans="1:11" ht="24" customHeight="1" x14ac:dyDescent="0.25">
      <c r="A3" s="120" t="s">
        <v>17</v>
      </c>
      <c r="B3" s="120" t="s">
        <v>18</v>
      </c>
      <c r="C3" s="121" t="s">
        <v>19</v>
      </c>
      <c r="D3" s="120" t="s">
        <v>20</v>
      </c>
      <c r="E3" s="120" t="s">
        <v>21</v>
      </c>
      <c r="F3" s="120" t="s">
        <v>22</v>
      </c>
      <c r="G3" s="122" t="s">
        <v>155</v>
      </c>
      <c r="H3" s="122" t="s">
        <v>23</v>
      </c>
      <c r="I3" s="120" t="s">
        <v>24</v>
      </c>
      <c r="J3" s="120"/>
      <c r="K3" s="120"/>
    </row>
    <row r="4" spans="1:11" ht="15" customHeight="1" x14ac:dyDescent="0.25">
      <c r="A4" s="120"/>
      <c r="B4" s="120"/>
      <c r="C4" s="121"/>
      <c r="D4" s="120"/>
      <c r="E4" s="120"/>
      <c r="F4" s="120"/>
      <c r="G4" s="123"/>
      <c r="H4" s="123"/>
      <c r="I4" s="120" t="s">
        <v>25</v>
      </c>
      <c r="J4" s="122" t="s">
        <v>26</v>
      </c>
      <c r="K4" s="120" t="s">
        <v>27</v>
      </c>
    </row>
    <row r="5" spans="1:11" ht="31.5" customHeight="1" x14ac:dyDescent="0.25">
      <c r="A5" s="120"/>
      <c r="B5" s="120"/>
      <c r="C5" s="121"/>
      <c r="D5" s="120"/>
      <c r="E5" s="120"/>
      <c r="F5" s="120"/>
      <c r="G5" s="124"/>
      <c r="H5" s="124"/>
      <c r="I5" s="120"/>
      <c r="J5" s="124"/>
      <c r="K5" s="120"/>
    </row>
    <row r="6" spans="1:11" x14ac:dyDescent="0.25">
      <c r="A6" s="3">
        <v>1</v>
      </c>
      <c r="B6" s="3">
        <v>2</v>
      </c>
      <c r="C6" s="3">
        <v>3</v>
      </c>
      <c r="D6" s="3">
        <f t="shared" ref="D6:I6" si="0">C6+1</f>
        <v>4</v>
      </c>
      <c r="E6" s="3">
        <f t="shared" si="0"/>
        <v>5</v>
      </c>
      <c r="F6" s="3">
        <f t="shared" si="0"/>
        <v>6</v>
      </c>
      <c r="G6" s="3">
        <f t="shared" si="0"/>
        <v>7</v>
      </c>
      <c r="H6" s="3">
        <f t="shared" si="0"/>
        <v>8</v>
      </c>
      <c r="I6" s="3">
        <f t="shared" si="0"/>
        <v>9</v>
      </c>
      <c r="J6" s="3">
        <v>10</v>
      </c>
      <c r="K6" s="3">
        <v>11</v>
      </c>
    </row>
    <row r="7" spans="1:11" s="73" customFormat="1" ht="81.75" customHeight="1" x14ac:dyDescent="0.25">
      <c r="A7" s="108">
        <v>1</v>
      </c>
      <c r="B7" s="106" t="s">
        <v>158</v>
      </c>
      <c r="C7" s="106" t="s">
        <v>242</v>
      </c>
      <c r="D7" s="106" t="s">
        <v>243</v>
      </c>
      <c r="E7" s="102" t="s">
        <v>9</v>
      </c>
      <c r="F7" s="108">
        <v>2024</v>
      </c>
      <c r="G7" s="80">
        <v>585273</v>
      </c>
      <c r="H7" s="104"/>
      <c r="I7" s="104">
        <f t="shared" ref="I7:I27" si="1">K7</f>
        <v>585.29999999999995</v>
      </c>
      <c r="J7" s="104"/>
      <c r="K7" s="104">
        <f>'Подпрограмма 2'!K24</f>
        <v>585.29999999999995</v>
      </c>
    </row>
    <row r="8" spans="1:11" s="73" customFormat="1" ht="68.25" customHeight="1" x14ac:dyDescent="0.25">
      <c r="A8" s="30">
        <v>2</v>
      </c>
      <c r="B8" s="106" t="s">
        <v>159</v>
      </c>
      <c r="C8" s="74" t="s">
        <v>244</v>
      </c>
      <c r="D8" s="75" t="s">
        <v>245</v>
      </c>
      <c r="E8" s="102" t="s">
        <v>9</v>
      </c>
      <c r="F8" s="66">
        <v>45657</v>
      </c>
      <c r="G8" s="68">
        <v>7307473.46</v>
      </c>
      <c r="H8" s="104"/>
      <c r="I8" s="104">
        <f t="shared" si="1"/>
        <v>0</v>
      </c>
      <c r="J8" s="104"/>
      <c r="K8" s="104">
        <f>'Подпрограмма 2'!K25</f>
        <v>0</v>
      </c>
    </row>
    <row r="9" spans="1:11" s="73" customFormat="1" ht="53.25" customHeight="1" x14ac:dyDescent="0.25">
      <c r="A9" s="30">
        <v>3</v>
      </c>
      <c r="B9" s="76" t="s">
        <v>160</v>
      </c>
      <c r="C9" s="74" t="s">
        <v>282</v>
      </c>
      <c r="D9" s="75" t="s">
        <v>283</v>
      </c>
      <c r="E9" s="102" t="s">
        <v>9</v>
      </c>
      <c r="F9" s="66">
        <v>45646</v>
      </c>
      <c r="G9" s="68">
        <v>1578750</v>
      </c>
      <c r="H9" s="104"/>
      <c r="I9" s="104">
        <f t="shared" si="1"/>
        <v>0</v>
      </c>
      <c r="J9" s="104"/>
      <c r="K9" s="104">
        <f>'Подпрограмма 2'!K26</f>
        <v>0</v>
      </c>
    </row>
    <row r="10" spans="1:11" s="73" customFormat="1" ht="63" customHeight="1" x14ac:dyDescent="0.25">
      <c r="A10" s="30">
        <v>4</v>
      </c>
      <c r="B10" s="76" t="s">
        <v>161</v>
      </c>
      <c r="C10" s="74" t="s">
        <v>331</v>
      </c>
      <c r="D10" s="75" t="s">
        <v>284</v>
      </c>
      <c r="E10" s="102" t="s">
        <v>9</v>
      </c>
      <c r="F10" s="66">
        <v>45646</v>
      </c>
      <c r="G10" s="68">
        <v>4336299</v>
      </c>
      <c r="H10" s="104"/>
      <c r="I10" s="104">
        <f t="shared" si="1"/>
        <v>0</v>
      </c>
      <c r="J10" s="104"/>
      <c r="K10" s="104">
        <f>'Подпрограмма 2'!K27</f>
        <v>0</v>
      </c>
    </row>
    <row r="11" spans="1:11" s="73" customFormat="1" ht="63" customHeight="1" x14ac:dyDescent="0.25">
      <c r="A11" s="65">
        <v>5</v>
      </c>
      <c r="B11" s="76" t="s">
        <v>259</v>
      </c>
      <c r="C11" s="74" t="s">
        <v>327</v>
      </c>
      <c r="D11" s="75" t="s">
        <v>328</v>
      </c>
      <c r="E11" s="102" t="s">
        <v>9</v>
      </c>
      <c r="F11" s="66">
        <v>45626</v>
      </c>
      <c r="G11" s="68">
        <v>2024200</v>
      </c>
      <c r="H11" s="104"/>
      <c r="I11" s="104">
        <v>0</v>
      </c>
      <c r="J11" s="104"/>
      <c r="K11" s="104">
        <v>0</v>
      </c>
    </row>
    <row r="12" spans="1:11" s="73" customFormat="1" ht="63" hidden="1" customHeight="1" x14ac:dyDescent="0.25">
      <c r="A12" s="65"/>
      <c r="B12" s="92" t="s">
        <v>140</v>
      </c>
      <c r="C12" s="74"/>
      <c r="D12" s="75"/>
      <c r="E12" s="102"/>
      <c r="F12" s="66"/>
      <c r="G12" s="68"/>
      <c r="H12" s="104"/>
      <c r="I12" s="104"/>
      <c r="J12" s="104"/>
      <c r="K12" s="104"/>
    </row>
    <row r="13" spans="1:11" s="73" customFormat="1" ht="63" hidden="1" customHeight="1" x14ac:dyDescent="0.25">
      <c r="A13" s="65"/>
      <c r="B13" s="92" t="s">
        <v>141</v>
      </c>
      <c r="C13" s="74"/>
      <c r="D13" s="75"/>
      <c r="E13" s="102"/>
      <c r="F13" s="66"/>
      <c r="G13" s="68"/>
      <c r="H13" s="104"/>
      <c r="I13" s="104"/>
      <c r="J13" s="104"/>
      <c r="K13" s="104"/>
    </row>
    <row r="14" spans="1:11" s="73" customFormat="1" ht="63" hidden="1" customHeight="1" x14ac:dyDescent="0.25">
      <c r="A14" s="65"/>
      <c r="B14" s="92" t="s">
        <v>150</v>
      </c>
      <c r="C14" s="74"/>
      <c r="D14" s="75"/>
      <c r="E14" s="102"/>
      <c r="F14" s="66"/>
      <c r="G14" s="68"/>
      <c r="H14" s="104"/>
      <c r="I14" s="104"/>
      <c r="J14" s="104"/>
      <c r="K14" s="104"/>
    </row>
    <row r="15" spans="1:11" s="73" customFormat="1" ht="63" customHeight="1" x14ac:dyDescent="0.25">
      <c r="A15" s="65">
        <v>6</v>
      </c>
      <c r="B15" s="92" t="s">
        <v>393</v>
      </c>
      <c r="C15" s="172" t="s">
        <v>394</v>
      </c>
      <c r="D15" s="172" t="s">
        <v>337</v>
      </c>
      <c r="E15" s="102" t="s">
        <v>9</v>
      </c>
      <c r="F15" s="67">
        <v>45534</v>
      </c>
      <c r="G15" s="68">
        <v>327400</v>
      </c>
      <c r="H15" s="104"/>
      <c r="I15" s="104">
        <f>K15</f>
        <v>327.39999999999998</v>
      </c>
      <c r="J15" s="104"/>
      <c r="K15" s="104">
        <f>'Подпрограмма 2'!K70</f>
        <v>327.39999999999998</v>
      </c>
    </row>
    <row r="16" spans="1:11" s="73" customFormat="1" ht="63" customHeight="1" x14ac:dyDescent="0.25">
      <c r="A16" s="65">
        <v>7</v>
      </c>
      <c r="B16" s="92" t="s">
        <v>165</v>
      </c>
      <c r="C16" s="74" t="s">
        <v>382</v>
      </c>
      <c r="D16" s="75" t="s">
        <v>383</v>
      </c>
      <c r="E16" s="102" t="s">
        <v>9</v>
      </c>
      <c r="F16" s="67">
        <v>45565</v>
      </c>
      <c r="G16" s="103">
        <v>8383012.3200000003</v>
      </c>
      <c r="H16" s="104"/>
      <c r="I16" s="104">
        <v>0</v>
      </c>
      <c r="J16" s="104"/>
      <c r="K16" s="104">
        <v>0</v>
      </c>
    </row>
    <row r="17" spans="1:11" s="73" customFormat="1" ht="81" customHeight="1" x14ac:dyDescent="0.25">
      <c r="A17" s="98">
        <v>8</v>
      </c>
      <c r="B17" s="106" t="s">
        <v>329</v>
      </c>
      <c r="C17" s="106" t="s">
        <v>330</v>
      </c>
      <c r="D17" s="74" t="s">
        <v>334</v>
      </c>
      <c r="E17" s="102" t="s">
        <v>9</v>
      </c>
      <c r="F17" s="66">
        <v>45595</v>
      </c>
      <c r="G17" s="103">
        <v>2362997.2000000002</v>
      </c>
      <c r="H17" s="104"/>
      <c r="I17" s="104">
        <f t="shared" ref="I17:I23" si="2">K17</f>
        <v>2363</v>
      </c>
      <c r="J17" s="104"/>
      <c r="K17" s="104">
        <f>'Подпрограмма 2'!K77</f>
        <v>2363</v>
      </c>
    </row>
    <row r="18" spans="1:11" s="73" customFormat="1" ht="81" customHeight="1" x14ac:dyDescent="0.25">
      <c r="A18" s="98">
        <v>9</v>
      </c>
      <c r="B18" s="106" t="s">
        <v>166</v>
      </c>
      <c r="C18" s="106" t="s">
        <v>377</v>
      </c>
      <c r="D18" s="74" t="s">
        <v>378</v>
      </c>
      <c r="E18" s="102" t="s">
        <v>9</v>
      </c>
      <c r="F18" s="67">
        <v>45565</v>
      </c>
      <c r="G18" s="103">
        <v>498684.82</v>
      </c>
      <c r="H18" s="104"/>
      <c r="I18" s="104">
        <f t="shared" si="2"/>
        <v>0</v>
      </c>
      <c r="J18" s="104"/>
      <c r="K18" s="104">
        <f>'Подпрограмма 2'!K78</f>
        <v>0</v>
      </c>
    </row>
    <row r="19" spans="1:11" s="73" customFormat="1" ht="47.25" x14ac:dyDescent="0.25">
      <c r="A19" s="98">
        <v>10</v>
      </c>
      <c r="B19" s="106" t="s">
        <v>355</v>
      </c>
      <c r="C19" s="106" t="s">
        <v>358</v>
      </c>
      <c r="D19" s="74" t="s">
        <v>356</v>
      </c>
      <c r="E19" s="102" t="s">
        <v>9</v>
      </c>
      <c r="F19" s="67">
        <v>45595</v>
      </c>
      <c r="G19" s="103">
        <v>2864000</v>
      </c>
      <c r="H19" s="104"/>
      <c r="I19" s="104">
        <f t="shared" si="2"/>
        <v>0</v>
      </c>
      <c r="J19" s="104"/>
      <c r="K19" s="104">
        <f>'Подпрограмма 2'!K79</f>
        <v>0</v>
      </c>
    </row>
    <row r="20" spans="1:11" s="73" customFormat="1" ht="63" x14ac:dyDescent="0.25">
      <c r="A20" s="98">
        <v>11</v>
      </c>
      <c r="B20" s="106" t="s">
        <v>168</v>
      </c>
      <c r="C20" s="106" t="s">
        <v>357</v>
      </c>
      <c r="D20" s="74" t="s">
        <v>356</v>
      </c>
      <c r="E20" s="102" t="s">
        <v>9</v>
      </c>
      <c r="F20" s="67">
        <v>45596</v>
      </c>
      <c r="G20" s="103">
        <v>3114800</v>
      </c>
      <c r="H20" s="104"/>
      <c r="I20" s="104">
        <f t="shared" si="2"/>
        <v>0</v>
      </c>
      <c r="J20" s="104"/>
      <c r="K20" s="104">
        <f>'Подпрограмма 2'!K80</f>
        <v>0</v>
      </c>
    </row>
    <row r="21" spans="1:11" s="73" customFormat="1" ht="47.25" x14ac:dyDescent="0.25">
      <c r="A21" s="127">
        <v>12</v>
      </c>
      <c r="B21" s="125" t="s">
        <v>169</v>
      </c>
      <c r="C21" s="106" t="s">
        <v>332</v>
      </c>
      <c r="D21" s="106" t="s">
        <v>256</v>
      </c>
      <c r="E21" s="126" t="s">
        <v>9</v>
      </c>
      <c r="F21" s="69">
        <v>45488</v>
      </c>
      <c r="G21" s="104">
        <v>5929000</v>
      </c>
      <c r="H21" s="104"/>
      <c r="I21" s="104">
        <f t="shared" si="2"/>
        <v>0</v>
      </c>
      <c r="J21" s="104"/>
      <c r="K21" s="104">
        <f>'Подпрограмма 2'!K81</f>
        <v>0</v>
      </c>
    </row>
    <row r="22" spans="1:11" s="73" customFormat="1" ht="47.25" x14ac:dyDescent="0.25">
      <c r="A22" s="128"/>
      <c r="B22" s="125"/>
      <c r="C22" s="106" t="s">
        <v>333</v>
      </c>
      <c r="D22" s="106" t="s">
        <v>256</v>
      </c>
      <c r="E22" s="126"/>
      <c r="F22" s="69">
        <v>45565</v>
      </c>
      <c r="G22" s="86">
        <v>2090300</v>
      </c>
      <c r="H22" s="104"/>
      <c r="I22" s="104">
        <f t="shared" si="2"/>
        <v>0</v>
      </c>
      <c r="J22" s="104"/>
      <c r="K22" s="104">
        <f>'Подпрограмма 2'!K81</f>
        <v>0</v>
      </c>
    </row>
    <row r="23" spans="1:11" s="73" customFormat="1" ht="61.5" customHeight="1" x14ac:dyDescent="0.25">
      <c r="A23" s="98">
        <v>13</v>
      </c>
      <c r="B23" s="106" t="s">
        <v>170</v>
      </c>
      <c r="C23" s="74" t="s">
        <v>285</v>
      </c>
      <c r="D23" s="74" t="s">
        <v>286</v>
      </c>
      <c r="E23" s="102" t="s">
        <v>9</v>
      </c>
      <c r="F23" s="66">
        <v>45657</v>
      </c>
      <c r="G23" s="103">
        <v>2100000</v>
      </c>
      <c r="H23" s="104"/>
      <c r="I23" s="104">
        <f t="shared" si="2"/>
        <v>2100</v>
      </c>
      <c r="J23" s="104"/>
      <c r="K23" s="104">
        <f>'Подпрограмма 2'!K82</f>
        <v>2100</v>
      </c>
    </row>
    <row r="24" spans="1:11" s="73" customFormat="1" ht="68.25" customHeight="1" x14ac:dyDescent="0.25">
      <c r="A24" s="98">
        <v>14</v>
      </c>
      <c r="B24" s="76" t="s">
        <v>151</v>
      </c>
      <c r="C24" s="74" t="s">
        <v>335</v>
      </c>
      <c r="D24" s="74" t="s">
        <v>257</v>
      </c>
      <c r="E24" s="102" t="s">
        <v>9</v>
      </c>
      <c r="F24" s="69">
        <v>45275</v>
      </c>
      <c r="G24" s="103">
        <v>2476300</v>
      </c>
      <c r="H24" s="104"/>
      <c r="I24" s="104">
        <f t="shared" si="1"/>
        <v>2476.3000000000002</v>
      </c>
      <c r="J24" s="104"/>
      <c r="K24" s="103">
        <f>'Подпрограмма 2'!K84</f>
        <v>2476.3000000000002</v>
      </c>
    </row>
    <row r="25" spans="1:11" s="77" customFormat="1" ht="45.75" customHeight="1" x14ac:dyDescent="0.25">
      <c r="A25" s="98">
        <v>15</v>
      </c>
      <c r="B25" s="70" t="s">
        <v>171</v>
      </c>
      <c r="C25" s="74" t="s">
        <v>246</v>
      </c>
      <c r="D25" s="75" t="s">
        <v>243</v>
      </c>
      <c r="E25" s="102" t="s">
        <v>9</v>
      </c>
      <c r="F25" s="108">
        <v>2024</v>
      </c>
      <c r="G25" s="68">
        <v>519263</v>
      </c>
      <c r="H25" s="104"/>
      <c r="I25" s="104">
        <f t="shared" si="1"/>
        <v>519.29999999999995</v>
      </c>
      <c r="J25" s="105"/>
      <c r="K25" s="103">
        <f>'Подпрограмма 2'!K85</f>
        <v>519.29999999999995</v>
      </c>
    </row>
    <row r="26" spans="1:11" s="77" customFormat="1" ht="98.25" customHeight="1" x14ac:dyDescent="0.25">
      <c r="A26" s="98">
        <v>16</v>
      </c>
      <c r="B26" s="93" t="s">
        <v>145</v>
      </c>
      <c r="C26" s="74" t="s">
        <v>384</v>
      </c>
      <c r="D26" s="95" t="s">
        <v>385</v>
      </c>
      <c r="E26" s="102" t="s">
        <v>9</v>
      </c>
      <c r="F26" s="69">
        <v>45565</v>
      </c>
      <c r="G26" s="81">
        <v>2200000</v>
      </c>
      <c r="H26" s="104"/>
      <c r="I26" s="104">
        <v>0</v>
      </c>
      <c r="J26" s="105"/>
      <c r="K26" s="103">
        <v>0</v>
      </c>
    </row>
    <row r="27" spans="1:11" s="77" customFormat="1" ht="94.5" customHeight="1" x14ac:dyDescent="0.25">
      <c r="A27" s="98">
        <v>17</v>
      </c>
      <c r="B27" s="70" t="s">
        <v>152</v>
      </c>
      <c r="C27" s="74" t="s">
        <v>247</v>
      </c>
      <c r="D27" s="74" t="s">
        <v>248</v>
      </c>
      <c r="E27" s="102" t="s">
        <v>1</v>
      </c>
      <c r="F27" s="66">
        <v>45382</v>
      </c>
      <c r="G27" s="81">
        <v>1300000</v>
      </c>
      <c r="H27" s="104"/>
      <c r="I27" s="104">
        <f t="shared" si="1"/>
        <v>1300</v>
      </c>
      <c r="J27" s="105"/>
      <c r="K27" s="103">
        <f>'Подпрограмма 2'!K120</f>
        <v>1300</v>
      </c>
    </row>
    <row r="28" spans="1:11" s="77" customFormat="1" ht="67.5" customHeight="1" x14ac:dyDescent="0.25">
      <c r="A28" s="98">
        <v>18</v>
      </c>
      <c r="B28" s="70" t="s">
        <v>205</v>
      </c>
      <c r="C28" s="74" t="s">
        <v>249</v>
      </c>
      <c r="D28" s="74" t="s">
        <v>250</v>
      </c>
      <c r="E28" s="102" t="s">
        <v>9</v>
      </c>
      <c r="F28" s="66">
        <v>45505</v>
      </c>
      <c r="G28" s="103">
        <v>1154000</v>
      </c>
      <c r="H28" s="104"/>
      <c r="I28" s="104">
        <f>K28</f>
        <v>1154</v>
      </c>
      <c r="J28" s="105"/>
      <c r="K28" s="103">
        <f>'Подпрограмма 2'!K124</f>
        <v>1154</v>
      </c>
    </row>
    <row r="29" spans="1:11" s="77" customFormat="1" ht="80.25" customHeight="1" x14ac:dyDescent="0.25">
      <c r="A29" s="98">
        <v>19</v>
      </c>
      <c r="B29" s="70" t="s">
        <v>206</v>
      </c>
      <c r="C29" s="74" t="s">
        <v>379</v>
      </c>
      <c r="D29" s="94" t="s">
        <v>380</v>
      </c>
      <c r="E29" s="102" t="s">
        <v>9</v>
      </c>
      <c r="F29" s="91">
        <v>45657</v>
      </c>
      <c r="G29" s="103">
        <v>2818138.5</v>
      </c>
      <c r="H29" s="104"/>
      <c r="I29" s="104">
        <f>K29</f>
        <v>0</v>
      </c>
      <c r="J29" s="105"/>
      <c r="K29" s="103">
        <f>'Подпрограмма 2'!K125</f>
        <v>0</v>
      </c>
    </row>
    <row r="30" spans="1:11" s="77" customFormat="1" ht="47.25" x14ac:dyDescent="0.25">
      <c r="A30" s="98">
        <v>20</v>
      </c>
      <c r="B30" s="109" t="s">
        <v>207</v>
      </c>
      <c r="C30" s="74" t="s">
        <v>336</v>
      </c>
      <c r="D30" s="74" t="s">
        <v>337</v>
      </c>
      <c r="E30" s="102" t="s">
        <v>9</v>
      </c>
      <c r="F30" s="66">
        <v>45565</v>
      </c>
      <c r="G30" s="103">
        <v>1560000</v>
      </c>
      <c r="H30" s="104"/>
      <c r="I30" s="104">
        <f>K30</f>
        <v>1560</v>
      </c>
      <c r="J30" s="105"/>
      <c r="K30" s="103">
        <f>'Подпрограмма 2'!K126</f>
        <v>1560</v>
      </c>
    </row>
    <row r="31" spans="1:11" s="77" customFormat="1" ht="47.25" x14ac:dyDescent="0.25">
      <c r="A31" s="127">
        <v>21</v>
      </c>
      <c r="B31" s="131" t="s">
        <v>208</v>
      </c>
      <c r="C31" s="74" t="s">
        <v>338</v>
      </c>
      <c r="D31" s="74" t="s">
        <v>339</v>
      </c>
      <c r="E31" s="102" t="s">
        <v>9</v>
      </c>
      <c r="F31" s="66">
        <v>45657</v>
      </c>
      <c r="G31" s="103">
        <v>1589946.7</v>
      </c>
      <c r="H31" s="104"/>
      <c r="I31" s="136">
        <f>K31</f>
        <v>2010.7</v>
      </c>
      <c r="J31" s="134"/>
      <c r="K31" s="132">
        <f>'Подпрограмма 2'!K127</f>
        <v>2010.7</v>
      </c>
    </row>
    <row r="32" spans="1:11" s="77" customFormat="1" ht="47.25" x14ac:dyDescent="0.25">
      <c r="A32" s="128"/>
      <c r="B32" s="131"/>
      <c r="C32" s="87" t="s">
        <v>340</v>
      </c>
      <c r="D32" s="74" t="s">
        <v>339</v>
      </c>
      <c r="E32" s="102" t="s">
        <v>9</v>
      </c>
      <c r="F32" s="66">
        <v>45657</v>
      </c>
      <c r="G32" s="103">
        <v>420713.3</v>
      </c>
      <c r="H32" s="104"/>
      <c r="I32" s="137"/>
      <c r="J32" s="135"/>
      <c r="K32" s="133"/>
    </row>
    <row r="33" spans="1:11" s="77" customFormat="1" ht="94.5" customHeight="1" x14ac:dyDescent="0.25">
      <c r="A33" s="98">
        <v>22</v>
      </c>
      <c r="B33" s="107" t="s">
        <v>251</v>
      </c>
      <c r="C33" s="74" t="s">
        <v>252</v>
      </c>
      <c r="D33" s="74" t="s">
        <v>253</v>
      </c>
      <c r="E33" s="102" t="s">
        <v>9</v>
      </c>
      <c r="F33" s="66">
        <v>45534</v>
      </c>
      <c r="G33" s="103">
        <v>432817.41</v>
      </c>
      <c r="H33" s="104"/>
      <c r="I33" s="104">
        <f t="shared" ref="I33:I35" si="3">K33</f>
        <v>432.8</v>
      </c>
      <c r="J33" s="105"/>
      <c r="K33" s="103">
        <f>'Подпрограмма 2'!K129</f>
        <v>432.8</v>
      </c>
    </row>
    <row r="34" spans="1:11" s="77" customFormat="1" ht="85.5" customHeight="1" x14ac:dyDescent="0.25">
      <c r="A34" s="30">
        <v>23</v>
      </c>
      <c r="B34" s="107" t="s">
        <v>211</v>
      </c>
      <c r="C34" s="74" t="s">
        <v>254</v>
      </c>
      <c r="D34" s="74" t="s">
        <v>253</v>
      </c>
      <c r="E34" s="102" t="s">
        <v>9</v>
      </c>
      <c r="F34" s="66">
        <v>45534</v>
      </c>
      <c r="G34" s="103">
        <v>418793.22</v>
      </c>
      <c r="H34" s="104"/>
      <c r="I34" s="104">
        <f t="shared" si="3"/>
        <v>418.8</v>
      </c>
      <c r="J34" s="105"/>
      <c r="K34" s="103">
        <f>'Подпрограмма 2'!K130</f>
        <v>418.8</v>
      </c>
    </row>
    <row r="35" spans="1:11" s="77" customFormat="1" ht="88.5" customHeight="1" x14ac:dyDescent="0.25">
      <c r="A35" s="108">
        <v>24</v>
      </c>
      <c r="B35" s="107" t="s">
        <v>212</v>
      </c>
      <c r="C35" s="74" t="s">
        <v>255</v>
      </c>
      <c r="D35" s="74" t="s">
        <v>253</v>
      </c>
      <c r="E35" s="102" t="s">
        <v>9</v>
      </c>
      <c r="F35" s="66">
        <v>45534</v>
      </c>
      <c r="G35" s="103">
        <v>1007413.12</v>
      </c>
      <c r="H35" s="104"/>
      <c r="I35" s="104">
        <f t="shared" si="3"/>
        <v>1007.4</v>
      </c>
      <c r="J35" s="105"/>
      <c r="K35" s="103">
        <f>'Подпрограмма 2'!K131</f>
        <v>1007.4</v>
      </c>
    </row>
    <row r="36" spans="1:11" s="77" customFormat="1" ht="31.5" x14ac:dyDescent="0.25">
      <c r="A36" s="130">
        <v>25</v>
      </c>
      <c r="B36" s="129" t="s">
        <v>213</v>
      </c>
      <c r="C36" s="74" t="s">
        <v>347</v>
      </c>
      <c r="D36" s="78" t="s">
        <v>287</v>
      </c>
      <c r="E36" s="126" t="s">
        <v>9</v>
      </c>
      <c r="F36" s="71">
        <v>45534</v>
      </c>
      <c r="G36" s="72">
        <v>1230000</v>
      </c>
      <c r="H36" s="139"/>
      <c r="I36" s="139">
        <f>K36</f>
        <v>621.4</v>
      </c>
      <c r="J36" s="140"/>
      <c r="K36" s="138">
        <f>'Подпрограмма 2'!K132</f>
        <v>621.4</v>
      </c>
    </row>
    <row r="37" spans="1:11" s="77" customFormat="1" ht="31.5" x14ac:dyDescent="0.25">
      <c r="A37" s="130"/>
      <c r="B37" s="129"/>
      <c r="C37" s="74" t="s">
        <v>348</v>
      </c>
      <c r="D37" s="94" t="s">
        <v>381</v>
      </c>
      <c r="E37" s="126"/>
      <c r="F37" s="71">
        <v>45534</v>
      </c>
      <c r="G37" s="72">
        <v>833550.19</v>
      </c>
      <c r="H37" s="139"/>
      <c r="I37" s="139"/>
      <c r="J37" s="140"/>
      <c r="K37" s="138"/>
    </row>
    <row r="38" spans="1:11" s="77" customFormat="1" ht="68.25" customHeight="1" x14ac:dyDescent="0.25">
      <c r="A38" s="108">
        <v>26</v>
      </c>
      <c r="B38" s="109" t="s">
        <v>214</v>
      </c>
      <c r="C38" s="74" t="s">
        <v>369</v>
      </c>
      <c r="D38" s="78" t="s">
        <v>359</v>
      </c>
      <c r="E38" s="102" t="s">
        <v>9</v>
      </c>
      <c r="F38" s="71">
        <v>45546</v>
      </c>
      <c r="G38" s="72">
        <v>560000</v>
      </c>
      <c r="H38" s="104"/>
      <c r="I38" s="104">
        <f>K38</f>
        <v>560</v>
      </c>
      <c r="J38" s="105"/>
      <c r="K38" s="103">
        <f>'[1]Подпрограмма 2'!J133</f>
        <v>560</v>
      </c>
    </row>
    <row r="39" spans="1:11" s="77" customFormat="1" ht="45.75" customHeight="1" x14ac:dyDescent="0.25">
      <c r="A39" s="127">
        <v>27</v>
      </c>
      <c r="B39" s="144" t="s">
        <v>261</v>
      </c>
      <c r="C39" s="74" t="s">
        <v>371</v>
      </c>
      <c r="D39" s="146" t="s">
        <v>360</v>
      </c>
      <c r="E39" s="148" t="s">
        <v>9</v>
      </c>
      <c r="F39" s="71">
        <v>45657</v>
      </c>
      <c r="G39" s="72">
        <v>596020</v>
      </c>
      <c r="H39" s="104"/>
      <c r="I39" s="136">
        <f>K39</f>
        <v>750</v>
      </c>
      <c r="J39" s="105"/>
      <c r="K39" s="132">
        <f>'[1]Подпрограмма 2'!K136</f>
        <v>750</v>
      </c>
    </row>
    <row r="40" spans="1:11" s="77" customFormat="1" ht="53.25" customHeight="1" x14ac:dyDescent="0.25">
      <c r="A40" s="128"/>
      <c r="B40" s="145"/>
      <c r="C40" s="74" t="s">
        <v>370</v>
      </c>
      <c r="D40" s="147"/>
      <c r="E40" s="149"/>
      <c r="F40" s="71" t="s">
        <v>362</v>
      </c>
      <c r="G40" s="72">
        <v>153980</v>
      </c>
      <c r="H40" s="104"/>
      <c r="I40" s="137"/>
      <c r="J40" s="105"/>
      <c r="K40" s="133"/>
    </row>
    <row r="41" spans="1:11" s="77" customFormat="1" ht="96" customHeight="1" x14ac:dyDescent="0.25">
      <c r="A41" s="108">
        <v>28</v>
      </c>
      <c r="B41" s="109" t="s">
        <v>262</v>
      </c>
      <c r="C41" s="88" t="s">
        <v>341</v>
      </c>
      <c r="D41" s="88" t="s">
        <v>342</v>
      </c>
      <c r="E41" s="102" t="s">
        <v>9</v>
      </c>
      <c r="F41" s="89">
        <v>45625</v>
      </c>
      <c r="G41" s="82">
        <v>3008848.8</v>
      </c>
      <c r="H41" s="104"/>
      <c r="I41" s="104">
        <f>K41</f>
        <v>3008.8</v>
      </c>
      <c r="J41" s="105"/>
      <c r="K41" s="103">
        <f>'Подпрограмма 2'!K137</f>
        <v>3008.8</v>
      </c>
    </row>
    <row r="42" spans="1:11" s="77" customFormat="1" ht="62.25" customHeight="1" x14ac:dyDescent="0.25">
      <c r="A42" s="108">
        <v>29</v>
      </c>
      <c r="B42" s="109" t="s">
        <v>263</v>
      </c>
      <c r="C42" s="87" t="s">
        <v>343</v>
      </c>
      <c r="D42" s="88" t="s">
        <v>344</v>
      </c>
      <c r="E42" s="102" t="s">
        <v>9</v>
      </c>
      <c r="F42" s="90" t="s">
        <v>345</v>
      </c>
      <c r="G42" s="82" t="s">
        <v>346</v>
      </c>
      <c r="H42" s="104"/>
      <c r="I42" s="104">
        <f>K42</f>
        <v>74.7</v>
      </c>
      <c r="J42" s="105"/>
      <c r="K42" s="103">
        <f>'Подпрограмма 2'!K138</f>
        <v>74.7</v>
      </c>
    </row>
    <row r="43" spans="1:11" s="77" customFormat="1" ht="77.25" customHeight="1" x14ac:dyDescent="0.25">
      <c r="A43" s="108">
        <v>30</v>
      </c>
      <c r="B43" s="107" t="s">
        <v>228</v>
      </c>
      <c r="C43" s="74" t="s">
        <v>288</v>
      </c>
      <c r="D43" s="74" t="s">
        <v>289</v>
      </c>
      <c r="E43" s="102" t="s">
        <v>9</v>
      </c>
      <c r="F43" s="66">
        <v>45596</v>
      </c>
      <c r="G43" s="103">
        <v>2845376</v>
      </c>
      <c r="H43" s="104"/>
      <c r="I43" s="104">
        <f>K43</f>
        <v>0</v>
      </c>
      <c r="J43" s="105"/>
      <c r="K43" s="103">
        <f>'Подпрограмма 2'!K141</f>
        <v>0</v>
      </c>
    </row>
    <row r="44" spans="1:11" s="77" customFormat="1" ht="77.25" customHeight="1" x14ac:dyDescent="0.25">
      <c r="A44" s="108">
        <v>31</v>
      </c>
      <c r="B44" s="107" t="s">
        <v>386</v>
      </c>
      <c r="C44" s="74" t="s">
        <v>387</v>
      </c>
      <c r="D44" s="74" t="s">
        <v>257</v>
      </c>
      <c r="E44" s="102" t="s">
        <v>9</v>
      </c>
      <c r="F44" s="67">
        <v>45625</v>
      </c>
      <c r="G44" s="103">
        <v>1999998</v>
      </c>
      <c r="H44" s="104"/>
      <c r="I44" s="104">
        <v>0</v>
      </c>
      <c r="J44" s="105"/>
      <c r="K44" s="103">
        <v>0</v>
      </c>
    </row>
    <row r="45" spans="1:11" s="77" customFormat="1" ht="47.25" x14ac:dyDescent="0.25">
      <c r="A45" s="108">
        <v>32</v>
      </c>
      <c r="B45" s="107" t="s">
        <v>232</v>
      </c>
      <c r="C45" s="74" t="s">
        <v>372</v>
      </c>
      <c r="D45" s="74" t="s">
        <v>361</v>
      </c>
      <c r="E45" s="102" t="s">
        <v>9</v>
      </c>
      <c r="F45" s="66">
        <v>45546</v>
      </c>
      <c r="G45" s="103">
        <v>420000</v>
      </c>
      <c r="H45" s="104"/>
      <c r="I45" s="104">
        <f t="shared" ref="I45:I50" si="4">K45</f>
        <v>420</v>
      </c>
      <c r="J45" s="105"/>
      <c r="K45" s="103">
        <f>'Подпрограмма 2'!K145</f>
        <v>420</v>
      </c>
    </row>
    <row r="46" spans="1:11" s="77" customFormat="1" ht="67.5" customHeight="1" x14ac:dyDescent="0.25">
      <c r="A46" s="127">
        <v>33</v>
      </c>
      <c r="B46" s="150" t="s">
        <v>234</v>
      </c>
      <c r="C46" s="74" t="s">
        <v>365</v>
      </c>
      <c r="D46" s="74" t="s">
        <v>366</v>
      </c>
      <c r="E46" s="148" t="s">
        <v>9</v>
      </c>
      <c r="F46" s="66">
        <v>45657</v>
      </c>
      <c r="G46" s="103">
        <v>517000</v>
      </c>
      <c r="H46" s="104"/>
      <c r="I46" s="136">
        <f t="shared" si="4"/>
        <v>492</v>
      </c>
      <c r="J46" s="105"/>
      <c r="K46" s="132">
        <f>'Подпрограмма 2'!K147</f>
        <v>492</v>
      </c>
    </row>
    <row r="47" spans="1:11" s="77" customFormat="1" ht="67.5" customHeight="1" x14ac:dyDescent="0.25">
      <c r="A47" s="128"/>
      <c r="B47" s="151"/>
      <c r="C47" s="74" t="s">
        <v>364</v>
      </c>
      <c r="D47" s="74" t="s">
        <v>363</v>
      </c>
      <c r="E47" s="149"/>
      <c r="F47" s="66">
        <v>45657</v>
      </c>
      <c r="G47" s="103">
        <v>228400</v>
      </c>
      <c r="H47" s="104"/>
      <c r="I47" s="137"/>
      <c r="J47" s="105"/>
      <c r="K47" s="133"/>
    </row>
    <row r="48" spans="1:11" s="77" customFormat="1" ht="47.25" customHeight="1" x14ac:dyDescent="0.25">
      <c r="A48" s="127">
        <v>34</v>
      </c>
      <c r="B48" s="150" t="s">
        <v>266</v>
      </c>
      <c r="C48" s="87" t="s">
        <v>349</v>
      </c>
      <c r="D48" s="83" t="s">
        <v>350</v>
      </c>
      <c r="E48" s="148" t="s">
        <v>9</v>
      </c>
      <c r="F48" s="66">
        <v>45657</v>
      </c>
      <c r="G48" s="103">
        <v>514800</v>
      </c>
      <c r="H48" s="104"/>
      <c r="I48" s="136">
        <f t="shared" si="4"/>
        <v>538.20000000000005</v>
      </c>
      <c r="J48" s="105"/>
      <c r="K48" s="132">
        <f>'Подпрограмма 2'!K150</f>
        <v>538.20000000000005</v>
      </c>
    </row>
    <row r="49" spans="1:11" s="77" customFormat="1" ht="45.75" customHeight="1" x14ac:dyDescent="0.25">
      <c r="A49" s="128"/>
      <c r="B49" s="151"/>
      <c r="C49" s="87" t="s">
        <v>367</v>
      </c>
      <c r="D49" s="83" t="s">
        <v>361</v>
      </c>
      <c r="E49" s="149"/>
      <c r="F49" s="66">
        <v>45552</v>
      </c>
      <c r="G49" s="103">
        <v>175200</v>
      </c>
      <c r="H49" s="104"/>
      <c r="I49" s="137"/>
      <c r="J49" s="105"/>
      <c r="K49" s="133"/>
    </row>
    <row r="50" spans="1:11" s="77" customFormat="1" ht="63" customHeight="1" x14ac:dyDescent="0.25">
      <c r="A50" s="127">
        <v>35</v>
      </c>
      <c r="B50" s="150" t="s">
        <v>267</v>
      </c>
      <c r="C50" s="74" t="s">
        <v>374</v>
      </c>
      <c r="D50" s="153" t="s">
        <v>368</v>
      </c>
      <c r="E50" s="148" t="s">
        <v>9</v>
      </c>
      <c r="F50" s="66">
        <v>45565</v>
      </c>
      <c r="G50" s="103">
        <v>599000</v>
      </c>
      <c r="H50" s="104"/>
      <c r="I50" s="136">
        <f t="shared" si="4"/>
        <v>1999.2</v>
      </c>
      <c r="J50" s="105"/>
      <c r="K50" s="132">
        <f>'Подпрограмма 2'!K151</f>
        <v>1999.2</v>
      </c>
    </row>
    <row r="51" spans="1:11" s="77" customFormat="1" ht="47.25" x14ac:dyDescent="0.25">
      <c r="A51" s="157"/>
      <c r="B51" s="152"/>
      <c r="C51" s="74" t="s">
        <v>373</v>
      </c>
      <c r="D51" s="154"/>
      <c r="E51" s="156"/>
      <c r="F51" s="66">
        <v>45565</v>
      </c>
      <c r="G51" s="103">
        <v>597100</v>
      </c>
      <c r="H51" s="104"/>
      <c r="I51" s="158"/>
      <c r="J51" s="105"/>
      <c r="K51" s="159"/>
    </row>
    <row r="52" spans="1:11" s="77" customFormat="1" ht="47.25" x14ac:dyDescent="0.25">
      <c r="A52" s="157"/>
      <c r="B52" s="152"/>
      <c r="C52" s="74" t="s">
        <v>375</v>
      </c>
      <c r="D52" s="154"/>
      <c r="E52" s="156"/>
      <c r="F52" s="66">
        <v>45565</v>
      </c>
      <c r="G52" s="103">
        <v>595500</v>
      </c>
      <c r="H52" s="104"/>
      <c r="I52" s="158"/>
      <c r="J52" s="105"/>
      <c r="K52" s="159"/>
    </row>
    <row r="53" spans="1:11" s="77" customFormat="1" ht="47.25" x14ac:dyDescent="0.25">
      <c r="A53" s="128"/>
      <c r="B53" s="151"/>
      <c r="C53" s="74" t="s">
        <v>376</v>
      </c>
      <c r="D53" s="155"/>
      <c r="E53" s="149"/>
      <c r="F53" s="66">
        <v>45565</v>
      </c>
      <c r="G53" s="103">
        <v>498000</v>
      </c>
      <c r="H53" s="104"/>
      <c r="I53" s="137"/>
      <c r="J53" s="105"/>
      <c r="K53" s="133"/>
    </row>
    <row r="54" spans="1:11" s="77" customFormat="1" ht="78.75" x14ac:dyDescent="0.25">
      <c r="A54" s="99">
        <v>36</v>
      </c>
      <c r="B54" s="32" t="s">
        <v>269</v>
      </c>
      <c r="C54" s="74" t="s">
        <v>388</v>
      </c>
      <c r="D54" s="94" t="s">
        <v>389</v>
      </c>
      <c r="E54" s="101"/>
      <c r="F54" s="67" t="s">
        <v>390</v>
      </c>
      <c r="G54" s="103">
        <v>599800</v>
      </c>
      <c r="H54" s="104"/>
      <c r="I54" s="100">
        <v>0</v>
      </c>
      <c r="J54" s="105"/>
      <c r="K54" s="97">
        <v>0</v>
      </c>
    </row>
    <row r="55" spans="1:11" s="77" customFormat="1" ht="31.5" x14ac:dyDescent="0.25">
      <c r="A55" s="99">
        <v>37</v>
      </c>
      <c r="B55" s="32" t="s">
        <v>270</v>
      </c>
      <c r="C55" s="94" t="s">
        <v>392</v>
      </c>
      <c r="D55" s="103" t="s">
        <v>391</v>
      </c>
      <c r="E55" s="101"/>
      <c r="F55" s="67">
        <v>45547</v>
      </c>
      <c r="G55" s="103">
        <v>1570216.67</v>
      </c>
      <c r="H55" s="104"/>
      <c r="I55" s="100">
        <v>0</v>
      </c>
      <c r="J55" s="105"/>
      <c r="K55" s="97">
        <v>0</v>
      </c>
    </row>
    <row r="56" spans="1:11" s="77" customFormat="1" ht="77.25" customHeight="1" x14ac:dyDescent="0.25">
      <c r="A56" s="108">
        <v>38</v>
      </c>
      <c r="B56" s="79" t="s">
        <v>269</v>
      </c>
      <c r="C56" s="87" t="s">
        <v>351</v>
      </c>
      <c r="D56" s="83" t="s">
        <v>352</v>
      </c>
      <c r="E56" s="102" t="s">
        <v>9</v>
      </c>
      <c r="F56" s="84" t="s">
        <v>353</v>
      </c>
      <c r="G56" s="82">
        <v>599800</v>
      </c>
      <c r="H56" s="104"/>
      <c r="I56" s="104">
        <f>K56</f>
        <v>515.79999999999995</v>
      </c>
      <c r="J56" s="105"/>
      <c r="K56" s="103">
        <f>'Подпрограмма 2'!K153</f>
        <v>515.79999999999995</v>
      </c>
    </row>
    <row r="57" spans="1:11" s="73" customFormat="1" ht="15" customHeight="1" x14ac:dyDescent="0.25">
      <c r="A57" s="141" t="s">
        <v>28</v>
      </c>
      <c r="B57" s="142"/>
      <c r="C57" s="142"/>
      <c r="D57" s="142"/>
      <c r="E57" s="142"/>
      <c r="F57" s="142"/>
      <c r="G57" s="143"/>
      <c r="H57" s="85">
        <f>SUM(H7:H43)</f>
        <v>0</v>
      </c>
      <c r="I57" s="85">
        <f>SUM(I7:I56)</f>
        <v>25235.1</v>
      </c>
      <c r="J57" s="85">
        <f>SUM(J7:J43)</f>
        <v>0</v>
      </c>
      <c r="K57" s="85">
        <f>SUM(K7:K56)</f>
        <v>25235.1</v>
      </c>
    </row>
  </sheetData>
  <mergeCells count="52">
    <mergeCell ref="K48:K49"/>
    <mergeCell ref="A39:A40"/>
    <mergeCell ref="A46:A47"/>
    <mergeCell ref="A48:A49"/>
    <mergeCell ref="A50:A53"/>
    <mergeCell ref="I50:I53"/>
    <mergeCell ref="K39:K40"/>
    <mergeCell ref="B46:B47"/>
    <mergeCell ref="E46:E47"/>
    <mergeCell ref="I46:I47"/>
    <mergeCell ref="K46:K47"/>
    <mergeCell ref="K50:K53"/>
    <mergeCell ref="A57:G57"/>
    <mergeCell ref="B39:B40"/>
    <mergeCell ref="D39:D40"/>
    <mergeCell ref="E39:E40"/>
    <mergeCell ref="I39:I40"/>
    <mergeCell ref="B48:B49"/>
    <mergeCell ref="E48:E49"/>
    <mergeCell ref="I48:I49"/>
    <mergeCell ref="B50:B53"/>
    <mergeCell ref="D50:D53"/>
    <mergeCell ref="E50:E53"/>
    <mergeCell ref="K31:K32"/>
    <mergeCell ref="J31:J32"/>
    <mergeCell ref="I31:I32"/>
    <mergeCell ref="E36:E37"/>
    <mergeCell ref="K36:K37"/>
    <mergeCell ref="I36:I37"/>
    <mergeCell ref="J36:J37"/>
    <mergeCell ref="H36:H37"/>
    <mergeCell ref="B21:B22"/>
    <mergeCell ref="E21:E22"/>
    <mergeCell ref="A21:A22"/>
    <mergeCell ref="B36:B37"/>
    <mergeCell ref="A36:A37"/>
    <mergeCell ref="B31:B32"/>
    <mergeCell ref="A31:A32"/>
    <mergeCell ref="A1:K1"/>
    <mergeCell ref="A2:K2"/>
    <mergeCell ref="A3:A5"/>
    <mergeCell ref="B3:B5"/>
    <mergeCell ref="C3:C5"/>
    <mergeCell ref="D3:D5"/>
    <mergeCell ref="E3:E5"/>
    <mergeCell ref="F3:F5"/>
    <mergeCell ref="G3:G5"/>
    <mergeCell ref="H3:H5"/>
    <mergeCell ref="I3:K3"/>
    <mergeCell ref="I4:I5"/>
    <mergeCell ref="J4:J5"/>
    <mergeCell ref="K4:K5"/>
  </mergeCells>
  <pageMargins left="0.39370078740157483" right="0.39370078740157483" top="0.39370078740157483" bottom="0.39370078740157483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Подпрограмма 2</vt:lpstr>
      <vt:lpstr>Подпрограмма 2 (2)</vt:lpstr>
      <vt:lpstr>'Подпрограмма 2'!Заголовки_для_печати</vt:lpstr>
      <vt:lpstr>'Подпрограмма 2 (2)'!Заголовки_для_печати</vt:lpstr>
      <vt:lpstr>'Подпрограмма 2'!Область_печати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2024-10-31T12:53:55Z</cp:lastPrinted>
  <dcterms:created xsi:type="dcterms:W3CDTF">2015-07-01T06:08:23Z</dcterms:created>
  <dcterms:modified xsi:type="dcterms:W3CDTF">2024-10-31T13:38:12Z</dcterms:modified>
</cp:coreProperties>
</file>