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(2)'!$A$1:$L$25</definedName>
    <definedName name="Z_676C7EBD_E16D_4DD0_B42E_F8075547C9A3_.wvu.PrintArea" localSheetId="1" hidden="1">'Подпрограмма 2 (2)'!$A$1:$L$25</definedName>
    <definedName name="Z_79A8BF50_58E9_46AC_AFD7_D75F740A8CFE_.wvu.PrintArea" localSheetId="1" hidden="1">'Подпрограмма 2 (2)'!$A$1:$L$25</definedName>
    <definedName name="Z_F75B3EC3_CC43_4B33_913D_5D7444E65C48_.wvu.PrintArea" localSheetId="1" hidden="1">'Подпрограмма 2 (2)'!$A$1:$L$25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2'!$A$1:$R$153</definedName>
    <definedName name="_xlnm.Print_Area" localSheetId="1">'Подпрограмма 2 (2)'!$A$1:$K$25</definedName>
  </definedNames>
  <calcPr calcId="162913"/>
</workbook>
</file>

<file path=xl/calcChain.xml><?xml version="1.0" encoding="utf-8"?>
<calcChain xmlns="http://schemas.openxmlformats.org/spreadsheetml/2006/main">
  <c r="Q20" i="4" l="1"/>
  <c r="R20" i="4"/>
  <c r="Q21" i="4"/>
  <c r="R21" i="4"/>
  <c r="Q22" i="4"/>
  <c r="R22" i="4"/>
  <c r="Q23" i="4"/>
  <c r="R23" i="4"/>
  <c r="R117" i="4"/>
  <c r="Q117" i="4"/>
  <c r="R137" i="4"/>
  <c r="Q137" i="4"/>
  <c r="H25" i="22" l="1"/>
  <c r="I25" i="22"/>
  <c r="J25" i="22"/>
  <c r="K25" i="22"/>
  <c r="I24" i="22"/>
  <c r="K24" i="22"/>
  <c r="K22" i="22"/>
  <c r="I22" i="22" s="1"/>
  <c r="K13" i="22" l="1"/>
  <c r="I13" i="22" s="1"/>
  <c r="K10" i="22"/>
  <c r="I10" i="22" s="1"/>
  <c r="K9" i="22"/>
  <c r="I9" i="22" s="1"/>
  <c r="K16" i="22" l="1"/>
  <c r="R103" i="4"/>
  <c r="Q103" i="4"/>
  <c r="R60" i="4"/>
  <c r="Q60" i="4"/>
  <c r="R140" i="4"/>
  <c r="Q140" i="4"/>
  <c r="Q112" i="4"/>
  <c r="R112" i="4"/>
  <c r="R101" i="4"/>
  <c r="Q101" i="4"/>
  <c r="R118" i="4"/>
  <c r="Q118" i="4"/>
  <c r="R91" i="4"/>
  <c r="Q91" i="4"/>
  <c r="R52" i="4"/>
  <c r="Q52" i="4"/>
  <c r="R51" i="4" l="1"/>
  <c r="Q51" i="4"/>
  <c r="R46" i="4"/>
  <c r="Q46" i="4"/>
  <c r="R35" i="4"/>
  <c r="Q35" i="4"/>
  <c r="R31" i="4"/>
  <c r="Q31" i="4"/>
  <c r="F120" i="4"/>
  <c r="G120" i="4"/>
  <c r="H120" i="4"/>
  <c r="I120" i="4"/>
  <c r="J120" i="4"/>
  <c r="K120" i="4"/>
  <c r="L120" i="4"/>
  <c r="M120" i="4"/>
  <c r="N120" i="4"/>
  <c r="O120" i="4"/>
  <c r="P120" i="4"/>
  <c r="E120" i="4"/>
  <c r="P121" i="4"/>
  <c r="N121" i="4"/>
  <c r="K121" i="4"/>
  <c r="H121" i="4"/>
  <c r="E121" i="4"/>
  <c r="F137" i="4"/>
  <c r="G137" i="4"/>
  <c r="I137" i="4"/>
  <c r="J137" i="4"/>
  <c r="L137" i="4"/>
  <c r="M137" i="4"/>
  <c r="O137" i="4"/>
  <c r="E137" i="4"/>
  <c r="P152" i="4"/>
  <c r="N152" i="4"/>
  <c r="K152" i="4"/>
  <c r="H152" i="4"/>
  <c r="E152" i="4"/>
  <c r="P151" i="4"/>
  <c r="N151" i="4"/>
  <c r="K151" i="4"/>
  <c r="H151" i="4"/>
  <c r="E151" i="4"/>
  <c r="P150" i="4"/>
  <c r="N150" i="4" s="1"/>
  <c r="K150" i="4"/>
  <c r="H150" i="4"/>
  <c r="E150" i="4"/>
  <c r="P149" i="4"/>
  <c r="N149" i="4"/>
  <c r="K149" i="4"/>
  <c r="H149" i="4"/>
  <c r="E149" i="4"/>
  <c r="P148" i="4"/>
  <c r="N148" i="4"/>
  <c r="K148" i="4"/>
  <c r="H148" i="4"/>
  <c r="E148" i="4"/>
  <c r="P147" i="4"/>
  <c r="N147" i="4"/>
  <c r="K147" i="4"/>
  <c r="H147" i="4"/>
  <c r="E147" i="4"/>
  <c r="P146" i="4"/>
  <c r="N146" i="4"/>
  <c r="K146" i="4"/>
  <c r="H146" i="4"/>
  <c r="E146" i="4"/>
  <c r="P136" i="4" l="1"/>
  <c r="N136" i="4"/>
  <c r="K136" i="4"/>
  <c r="H136" i="4"/>
  <c r="E136" i="4"/>
  <c r="P135" i="4"/>
  <c r="N135" i="4" s="1"/>
  <c r="K135" i="4"/>
  <c r="H135" i="4"/>
  <c r="E135" i="4"/>
  <c r="P134" i="4"/>
  <c r="N134" i="4"/>
  <c r="K134" i="4"/>
  <c r="H134" i="4"/>
  <c r="E134" i="4"/>
  <c r="F117" i="4"/>
  <c r="G117" i="4"/>
  <c r="I117" i="4"/>
  <c r="J117" i="4"/>
  <c r="L117" i="4"/>
  <c r="M117" i="4"/>
  <c r="O117" i="4"/>
  <c r="E117" i="4"/>
  <c r="P119" i="4"/>
  <c r="N119" i="4"/>
  <c r="K119" i="4"/>
  <c r="H119" i="4"/>
  <c r="E119" i="4"/>
  <c r="F23" i="4"/>
  <c r="G23" i="4"/>
  <c r="H23" i="4"/>
  <c r="I23" i="4"/>
  <c r="J23" i="4"/>
  <c r="K23" i="4"/>
  <c r="L23" i="4"/>
  <c r="M23" i="4"/>
  <c r="N23" i="4"/>
  <c r="O23" i="4"/>
  <c r="P23" i="4"/>
  <c r="E23" i="4"/>
  <c r="N28" i="4"/>
  <c r="K28" i="4"/>
  <c r="H28" i="4"/>
  <c r="E28" i="4"/>
  <c r="K18" i="22" l="1"/>
  <c r="I18" i="22" s="1"/>
  <c r="P85" i="4" l="1"/>
  <c r="N85" i="4"/>
  <c r="K85" i="4"/>
  <c r="H85" i="4"/>
  <c r="N84" i="4"/>
  <c r="K84" i="4"/>
  <c r="K14" i="22" s="1"/>
  <c r="I14" i="22" s="1"/>
  <c r="H84" i="4"/>
  <c r="P145" i="4"/>
  <c r="N145" i="4" s="1"/>
  <c r="K145" i="4"/>
  <c r="H145" i="4"/>
  <c r="P144" i="4"/>
  <c r="N144" i="4" s="1"/>
  <c r="K144" i="4"/>
  <c r="H144" i="4"/>
  <c r="P143" i="4"/>
  <c r="N143" i="4" s="1"/>
  <c r="K143" i="4"/>
  <c r="H143" i="4"/>
  <c r="P142" i="4"/>
  <c r="N142" i="4" s="1"/>
  <c r="K142" i="4"/>
  <c r="H142" i="4"/>
  <c r="P141" i="4"/>
  <c r="N141" i="4" s="1"/>
  <c r="K141" i="4"/>
  <c r="H141" i="4"/>
  <c r="P140" i="4"/>
  <c r="K140" i="4"/>
  <c r="K137" i="4" s="1"/>
  <c r="H140" i="4"/>
  <c r="H137" i="4" s="1"/>
  <c r="P139" i="4"/>
  <c r="N139" i="4" s="1"/>
  <c r="K139" i="4"/>
  <c r="H139" i="4"/>
  <c r="P138" i="4"/>
  <c r="N138" i="4" s="1"/>
  <c r="K138" i="4"/>
  <c r="H138" i="4"/>
  <c r="P133" i="4"/>
  <c r="N133" i="4" s="1"/>
  <c r="K133" i="4"/>
  <c r="H133" i="4"/>
  <c r="P132" i="4"/>
  <c r="N132" i="4" s="1"/>
  <c r="K132" i="4"/>
  <c r="H132" i="4"/>
  <c r="P131" i="4"/>
  <c r="N131" i="4" s="1"/>
  <c r="K131" i="4"/>
  <c r="H131" i="4"/>
  <c r="P130" i="4"/>
  <c r="N130" i="4" s="1"/>
  <c r="K130" i="4"/>
  <c r="H130" i="4"/>
  <c r="P129" i="4"/>
  <c r="N129" i="4" s="1"/>
  <c r="K129" i="4"/>
  <c r="K21" i="22" s="1"/>
  <c r="I21" i="22" s="1"/>
  <c r="H129" i="4"/>
  <c r="P128" i="4"/>
  <c r="N128" i="4" s="1"/>
  <c r="K128" i="4"/>
  <c r="K20" i="22" s="1"/>
  <c r="I20" i="22" s="1"/>
  <c r="H128" i="4"/>
  <c r="P127" i="4"/>
  <c r="N127" i="4" s="1"/>
  <c r="K127" i="4"/>
  <c r="K19" i="22" s="1"/>
  <c r="I19" i="22" s="1"/>
  <c r="H127" i="4"/>
  <c r="P126" i="4"/>
  <c r="N126" i="4" s="1"/>
  <c r="K126" i="4"/>
  <c r="H126" i="4"/>
  <c r="P125" i="4"/>
  <c r="N125" i="4" s="1"/>
  <c r="K125" i="4"/>
  <c r="H125" i="4"/>
  <c r="P124" i="4"/>
  <c r="N124" i="4" s="1"/>
  <c r="K124" i="4"/>
  <c r="H124" i="4"/>
  <c r="P123" i="4"/>
  <c r="N123" i="4" s="1"/>
  <c r="K123" i="4"/>
  <c r="H123" i="4"/>
  <c r="P122" i="4"/>
  <c r="N122" i="4" s="1"/>
  <c r="K122" i="4"/>
  <c r="H122" i="4"/>
  <c r="P118" i="4"/>
  <c r="P117" i="4" s="1"/>
  <c r="N118" i="4"/>
  <c r="N117" i="4" s="1"/>
  <c r="K118" i="4"/>
  <c r="H118" i="4"/>
  <c r="H117" i="4" s="1"/>
  <c r="P116" i="4"/>
  <c r="N116" i="4" s="1"/>
  <c r="K116" i="4"/>
  <c r="H116" i="4"/>
  <c r="H102" i="4"/>
  <c r="K102" i="4"/>
  <c r="Q102" i="4" s="1"/>
  <c r="P102" i="4"/>
  <c r="N102" i="4" s="1"/>
  <c r="H103" i="4"/>
  <c r="K103" i="4"/>
  <c r="P103" i="4"/>
  <c r="N103" i="4" s="1"/>
  <c r="H104" i="4"/>
  <c r="K104" i="4"/>
  <c r="P104" i="4"/>
  <c r="N104" i="4" s="1"/>
  <c r="H105" i="4"/>
  <c r="R105" i="4" s="1"/>
  <c r="K105" i="4"/>
  <c r="P105" i="4"/>
  <c r="N105" i="4" s="1"/>
  <c r="H106" i="4"/>
  <c r="K106" i="4"/>
  <c r="Q106" i="4" s="1"/>
  <c r="P106" i="4"/>
  <c r="N106" i="4" s="1"/>
  <c r="H107" i="4"/>
  <c r="K107" i="4"/>
  <c r="Q107" i="4" s="1"/>
  <c r="P107" i="4"/>
  <c r="N107" i="4" s="1"/>
  <c r="R107" i="4" s="1"/>
  <c r="H108" i="4"/>
  <c r="K108" i="4"/>
  <c r="P108" i="4"/>
  <c r="N108" i="4" s="1"/>
  <c r="H109" i="4"/>
  <c r="K109" i="4"/>
  <c r="P109" i="4"/>
  <c r="N109" i="4" s="1"/>
  <c r="H110" i="4"/>
  <c r="K110" i="4"/>
  <c r="Q110" i="4" s="1"/>
  <c r="P110" i="4"/>
  <c r="N110" i="4" s="1"/>
  <c r="H111" i="4"/>
  <c r="K111" i="4"/>
  <c r="Q111" i="4" s="1"/>
  <c r="P111" i="4"/>
  <c r="N111" i="4" s="1"/>
  <c r="R111" i="4" s="1"/>
  <c r="H112" i="4"/>
  <c r="K112" i="4"/>
  <c r="P112" i="4"/>
  <c r="N112" i="4" s="1"/>
  <c r="H113" i="4"/>
  <c r="K113" i="4"/>
  <c r="P113" i="4"/>
  <c r="N113" i="4" s="1"/>
  <c r="H114" i="4"/>
  <c r="K114" i="4"/>
  <c r="P114" i="4"/>
  <c r="N114" i="4" s="1"/>
  <c r="P101" i="4"/>
  <c r="N101" i="4" s="1"/>
  <c r="K101" i="4"/>
  <c r="H101" i="4"/>
  <c r="P24" i="4"/>
  <c r="P99" i="4"/>
  <c r="N99" i="4" s="1"/>
  <c r="K99" i="4"/>
  <c r="H99" i="4"/>
  <c r="P98" i="4"/>
  <c r="N98" i="4" s="1"/>
  <c r="K98" i="4"/>
  <c r="H98" i="4"/>
  <c r="H89" i="4"/>
  <c r="K89" i="4"/>
  <c r="P89" i="4"/>
  <c r="N89" i="4" s="1"/>
  <c r="H90" i="4"/>
  <c r="K90" i="4"/>
  <c r="P90" i="4"/>
  <c r="N90" i="4" s="1"/>
  <c r="H91" i="4"/>
  <c r="K91" i="4"/>
  <c r="P91" i="4"/>
  <c r="N91" i="4" s="1"/>
  <c r="H92" i="4"/>
  <c r="K92" i="4"/>
  <c r="P92" i="4"/>
  <c r="N92" i="4" s="1"/>
  <c r="H93" i="4"/>
  <c r="K93" i="4"/>
  <c r="P93" i="4"/>
  <c r="N93" i="4" s="1"/>
  <c r="H94" i="4"/>
  <c r="K94" i="4"/>
  <c r="P94" i="4"/>
  <c r="N94" i="4" s="1"/>
  <c r="H95" i="4"/>
  <c r="K95" i="4"/>
  <c r="P95" i="4"/>
  <c r="N95" i="4" s="1"/>
  <c r="H96" i="4"/>
  <c r="K96" i="4"/>
  <c r="P96" i="4"/>
  <c r="N96" i="4" s="1"/>
  <c r="H88" i="4"/>
  <c r="K88" i="4"/>
  <c r="P88" i="4"/>
  <c r="N88" i="4" s="1"/>
  <c r="H87" i="4"/>
  <c r="K87" i="4"/>
  <c r="P87" i="4"/>
  <c r="N87" i="4" s="1"/>
  <c r="N140" i="4" l="1"/>
  <c r="N137" i="4" s="1"/>
  <c r="P137" i="4"/>
  <c r="Q114" i="4"/>
  <c r="I16" i="22"/>
  <c r="K117" i="4"/>
  <c r="K17" i="22"/>
  <c r="I17" i="22" s="1"/>
  <c r="Q87" i="4"/>
  <c r="R87" i="4"/>
  <c r="R85" i="4"/>
  <c r="R93" i="4"/>
  <c r="R94" i="4"/>
  <c r="Q93" i="4"/>
  <c r="R110" i="4"/>
  <c r="R106" i="4"/>
  <c r="R109" i="4"/>
  <c r="Q99" i="4"/>
  <c r="Q113" i="4"/>
  <c r="Q109" i="4"/>
  <c r="Q105" i="4"/>
  <c r="Q94" i="4"/>
  <c r="Q98" i="4"/>
  <c r="R99" i="4"/>
  <c r="R114" i="4"/>
  <c r="R108" i="4"/>
  <c r="R104" i="4"/>
  <c r="R102" i="4"/>
  <c r="R98" i="4"/>
  <c r="R113" i="4"/>
  <c r="Q108" i="4"/>
  <c r="Q104" i="4"/>
  <c r="K15" i="22"/>
  <c r="I15" i="22" s="1"/>
  <c r="Q85" i="4"/>
  <c r="F72" i="4" l="1"/>
  <c r="G72" i="4"/>
  <c r="I72" i="4"/>
  <c r="J72" i="4"/>
  <c r="L72" i="4"/>
  <c r="M72" i="4"/>
  <c r="O72" i="4"/>
  <c r="P72" i="4"/>
  <c r="E138" i="4"/>
  <c r="E142" i="4"/>
  <c r="E143" i="4"/>
  <c r="E144" i="4"/>
  <c r="E145" i="4"/>
  <c r="E139" i="4"/>
  <c r="E140" i="4"/>
  <c r="E141" i="4"/>
  <c r="E130" i="4"/>
  <c r="E131" i="4"/>
  <c r="E123" i="4"/>
  <c r="E124" i="4"/>
  <c r="E125" i="4"/>
  <c r="E126" i="4"/>
  <c r="E127" i="4"/>
  <c r="E128" i="4"/>
  <c r="E129" i="4"/>
  <c r="E132" i="4"/>
  <c r="E133" i="4"/>
  <c r="E107" i="4"/>
  <c r="E108" i="4"/>
  <c r="E109" i="4"/>
  <c r="E110" i="4"/>
  <c r="E111" i="4"/>
  <c r="E114" i="4"/>
  <c r="E113" i="4"/>
  <c r="E112" i="4"/>
  <c r="E106" i="4"/>
  <c r="E105" i="4"/>
  <c r="E104" i="4"/>
  <c r="E103" i="4"/>
  <c r="E102" i="4"/>
  <c r="E101" i="4"/>
  <c r="P100" i="4"/>
  <c r="O100" i="4"/>
  <c r="N100" i="4"/>
  <c r="M100" i="4"/>
  <c r="L100" i="4"/>
  <c r="K100" i="4"/>
  <c r="J100" i="4"/>
  <c r="I100" i="4"/>
  <c r="H100" i="4"/>
  <c r="G100" i="4"/>
  <c r="F100" i="4"/>
  <c r="F97" i="4"/>
  <c r="G97" i="4"/>
  <c r="H97" i="4"/>
  <c r="I97" i="4"/>
  <c r="J97" i="4"/>
  <c r="K97" i="4"/>
  <c r="L97" i="4"/>
  <c r="M97" i="4"/>
  <c r="N97" i="4"/>
  <c r="O97" i="4"/>
  <c r="P97" i="4"/>
  <c r="E99" i="4"/>
  <c r="E98" i="4"/>
  <c r="F86" i="4"/>
  <c r="G86" i="4"/>
  <c r="H86" i="4"/>
  <c r="I86" i="4"/>
  <c r="J86" i="4"/>
  <c r="K86" i="4"/>
  <c r="L86" i="4"/>
  <c r="M86" i="4"/>
  <c r="N86" i="4"/>
  <c r="O86" i="4"/>
  <c r="P86" i="4"/>
  <c r="Q97" i="4" l="1"/>
  <c r="Q86" i="4"/>
  <c r="R86" i="4"/>
  <c r="R97" i="4"/>
  <c r="R100" i="4"/>
  <c r="Q100" i="4"/>
  <c r="E100" i="4"/>
  <c r="E97" i="4"/>
  <c r="E88" i="4"/>
  <c r="E89" i="4"/>
  <c r="E90" i="4"/>
  <c r="E91" i="4"/>
  <c r="E92" i="4"/>
  <c r="E93" i="4"/>
  <c r="E94" i="4"/>
  <c r="E95" i="4"/>
  <c r="E96" i="4"/>
  <c r="E87" i="4"/>
  <c r="N82" i="4"/>
  <c r="K82" i="4"/>
  <c r="H82" i="4"/>
  <c r="E82" i="4"/>
  <c r="N81" i="4"/>
  <c r="K81" i="4"/>
  <c r="K11" i="22" s="1"/>
  <c r="I11" i="22" s="1"/>
  <c r="H81" i="4"/>
  <c r="E81" i="4"/>
  <c r="N80" i="4"/>
  <c r="K80" i="4"/>
  <c r="H80" i="4"/>
  <c r="E80" i="4"/>
  <c r="E70" i="4"/>
  <c r="E71" i="4"/>
  <c r="N27" i="4"/>
  <c r="K27" i="4"/>
  <c r="H27" i="4"/>
  <c r="E27" i="4"/>
  <c r="N26" i="4"/>
  <c r="K26" i="4"/>
  <c r="H26" i="4"/>
  <c r="E26" i="4"/>
  <c r="G8" i="4"/>
  <c r="E86" i="4" l="1"/>
  <c r="P71" i="4" l="1"/>
  <c r="N71" i="4" s="1"/>
  <c r="F83" i="4" l="1"/>
  <c r="G83" i="4"/>
  <c r="H83" i="4"/>
  <c r="I83" i="4"/>
  <c r="J83" i="4"/>
  <c r="K83" i="4"/>
  <c r="L83" i="4"/>
  <c r="M83" i="4"/>
  <c r="N83" i="4"/>
  <c r="O83" i="4"/>
  <c r="P83" i="4"/>
  <c r="N25" i="4"/>
  <c r="K25" i="4"/>
  <c r="K8" i="22" s="1"/>
  <c r="I8" i="22" s="1"/>
  <c r="H25" i="4"/>
  <c r="E25" i="4"/>
  <c r="R83" i="4" l="1"/>
  <c r="Q83" i="4"/>
  <c r="F115" i="4"/>
  <c r="G115" i="4"/>
  <c r="H115" i="4"/>
  <c r="I115" i="4"/>
  <c r="J115" i="4"/>
  <c r="K115" i="4"/>
  <c r="L115" i="4"/>
  <c r="M115" i="4"/>
  <c r="N115" i="4"/>
  <c r="O115" i="4"/>
  <c r="P115" i="4"/>
  <c r="E116" i="4"/>
  <c r="E73" i="4"/>
  <c r="E74" i="4"/>
  <c r="H74" i="4"/>
  <c r="K74" i="4"/>
  <c r="N74" i="4"/>
  <c r="E75" i="4"/>
  <c r="H75" i="4"/>
  <c r="K75" i="4"/>
  <c r="N75" i="4"/>
  <c r="E76" i="4"/>
  <c r="H76" i="4"/>
  <c r="K76" i="4"/>
  <c r="N76" i="4"/>
  <c r="E77" i="4"/>
  <c r="H77" i="4"/>
  <c r="K77" i="4"/>
  <c r="N77" i="4"/>
  <c r="E78" i="4"/>
  <c r="H78" i="4"/>
  <c r="K78" i="4"/>
  <c r="N78" i="4"/>
  <c r="E79" i="4"/>
  <c r="H79" i="4"/>
  <c r="K79" i="4"/>
  <c r="N79" i="4"/>
  <c r="F69" i="4"/>
  <c r="G69" i="4"/>
  <c r="I69" i="4"/>
  <c r="J69" i="4"/>
  <c r="L69" i="4"/>
  <c r="M69" i="4"/>
  <c r="O69" i="4"/>
  <c r="F20" i="4"/>
  <c r="G20" i="4"/>
  <c r="I20" i="4"/>
  <c r="I19" i="4" s="1"/>
  <c r="J20" i="4"/>
  <c r="L20" i="4"/>
  <c r="M20" i="4"/>
  <c r="O20" i="4"/>
  <c r="O19" i="4" s="1"/>
  <c r="P20" i="4"/>
  <c r="N24" i="4"/>
  <c r="K24" i="4"/>
  <c r="H24" i="4"/>
  <c r="E24" i="4"/>
  <c r="E22" i="4"/>
  <c r="H22" i="4"/>
  <c r="K22" i="4"/>
  <c r="N22" i="4"/>
  <c r="K7" i="22" l="1"/>
  <c r="Q24" i="4"/>
  <c r="R24" i="4"/>
  <c r="E72" i="4"/>
  <c r="L19" i="4"/>
  <c r="M19" i="4"/>
  <c r="P19" i="4"/>
  <c r="G19" i="4"/>
  <c r="J19" i="4"/>
  <c r="F19" i="4"/>
  <c r="I7" i="22" l="1"/>
  <c r="N73" i="4"/>
  <c r="N72" i="4" s="1"/>
  <c r="K73" i="4"/>
  <c r="K72" i="4" s="1"/>
  <c r="H73" i="4"/>
  <c r="H72" i="4" s="1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K51" i="4"/>
  <c r="H51" i="4"/>
  <c r="P52" i="4"/>
  <c r="N52" i="4" s="1"/>
  <c r="P53" i="4"/>
  <c r="N53" i="4" s="1"/>
  <c r="P54" i="4"/>
  <c r="N54" i="4" s="1"/>
  <c r="P55" i="4"/>
  <c r="N55" i="4" s="1"/>
  <c r="P56" i="4"/>
  <c r="N56" i="4" s="1"/>
  <c r="P57" i="4"/>
  <c r="N57" i="4" s="1"/>
  <c r="P58" i="4"/>
  <c r="N58" i="4" s="1"/>
  <c r="P59" i="4"/>
  <c r="N59" i="4" s="1"/>
  <c r="P60" i="4"/>
  <c r="N60" i="4" s="1"/>
  <c r="P61" i="4"/>
  <c r="N61" i="4" s="1"/>
  <c r="P62" i="4"/>
  <c r="N62" i="4" s="1"/>
  <c r="P63" i="4"/>
  <c r="N63" i="4" s="1"/>
  <c r="P64" i="4"/>
  <c r="N64" i="4" s="1"/>
  <c r="P65" i="4"/>
  <c r="N65" i="4" s="1"/>
  <c r="P66" i="4"/>
  <c r="N66" i="4" s="1"/>
  <c r="P67" i="4"/>
  <c r="N67" i="4" s="1"/>
  <c r="P68" i="4"/>
  <c r="N68" i="4" s="1"/>
  <c r="P51" i="4"/>
  <c r="N51" i="4" s="1"/>
  <c r="I7" i="4"/>
  <c r="L7" i="4"/>
  <c r="O7" i="4"/>
  <c r="I9" i="4"/>
  <c r="J9" i="4"/>
  <c r="L9" i="4"/>
  <c r="M9" i="4"/>
  <c r="O9" i="4"/>
  <c r="I30" i="4"/>
  <c r="I29" i="4" s="1"/>
  <c r="J30" i="4"/>
  <c r="L30" i="4"/>
  <c r="M30" i="4"/>
  <c r="O30" i="4"/>
  <c r="O29" i="4" s="1"/>
  <c r="I50" i="4"/>
  <c r="J50" i="4"/>
  <c r="L50" i="4"/>
  <c r="M50" i="4"/>
  <c r="O50" i="4"/>
  <c r="J7" i="4"/>
  <c r="P70" i="4"/>
  <c r="N70" i="4" s="1"/>
  <c r="K71" i="4"/>
  <c r="K70" i="4"/>
  <c r="H71" i="4"/>
  <c r="H70" i="4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39" i="4"/>
  <c r="N39" i="4" s="1"/>
  <c r="R39" i="4" s="1"/>
  <c r="P40" i="4"/>
  <c r="N40" i="4" s="1"/>
  <c r="P41" i="4"/>
  <c r="N41" i="4" s="1"/>
  <c r="P42" i="4"/>
  <c r="N42" i="4" s="1"/>
  <c r="P43" i="4"/>
  <c r="N43" i="4" s="1"/>
  <c r="P44" i="4"/>
  <c r="N44" i="4" s="1"/>
  <c r="P45" i="4"/>
  <c r="N45" i="4" s="1"/>
  <c r="P46" i="4"/>
  <c r="N46" i="4" s="1"/>
  <c r="P47" i="4"/>
  <c r="N47" i="4" s="1"/>
  <c r="R47" i="4" s="1"/>
  <c r="P48" i="4"/>
  <c r="N48" i="4" s="1"/>
  <c r="P49" i="4"/>
  <c r="N49" i="4" s="1"/>
  <c r="P31" i="4"/>
  <c r="N31" i="4" s="1"/>
  <c r="K32" i="4"/>
  <c r="K33" i="4"/>
  <c r="K34" i="4"/>
  <c r="K35" i="4"/>
  <c r="K36" i="4"/>
  <c r="K37" i="4"/>
  <c r="K38" i="4"/>
  <c r="K39" i="4"/>
  <c r="Q39" i="4" s="1"/>
  <c r="K40" i="4"/>
  <c r="K41" i="4"/>
  <c r="K42" i="4"/>
  <c r="K43" i="4"/>
  <c r="K44" i="4"/>
  <c r="K45" i="4"/>
  <c r="K46" i="4"/>
  <c r="K47" i="4"/>
  <c r="Q47" i="4" s="1"/>
  <c r="K48" i="4"/>
  <c r="K49" i="4"/>
  <c r="K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31" i="4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0" i="4"/>
  <c r="N10" i="4" s="1"/>
  <c r="K11" i="4"/>
  <c r="K12" i="4"/>
  <c r="K13" i="4"/>
  <c r="K14" i="4"/>
  <c r="K15" i="4"/>
  <c r="K16" i="4"/>
  <c r="K17" i="4"/>
  <c r="K18" i="4"/>
  <c r="K10" i="4"/>
  <c r="H11" i="4"/>
  <c r="H12" i="4"/>
  <c r="H13" i="4"/>
  <c r="H14" i="4"/>
  <c r="H15" i="4"/>
  <c r="H16" i="4"/>
  <c r="H17" i="4"/>
  <c r="H18" i="4"/>
  <c r="H10" i="4"/>
  <c r="P8" i="4"/>
  <c r="N21" i="4"/>
  <c r="N20" i="4" s="1"/>
  <c r="N19" i="4" s="1"/>
  <c r="R19" i="4" s="1"/>
  <c r="K21" i="4"/>
  <c r="K20" i="4" s="1"/>
  <c r="K19" i="4" s="1"/>
  <c r="Q19" i="4" s="1"/>
  <c r="H21" i="4"/>
  <c r="H20" i="4" s="1"/>
  <c r="H19" i="4" s="1"/>
  <c r="F50" i="4"/>
  <c r="G50" i="4"/>
  <c r="E8" i="4"/>
  <c r="E115" i="4"/>
  <c r="E122" i="4"/>
  <c r="E118" i="4"/>
  <c r="E84" i="4"/>
  <c r="E85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51" i="4"/>
  <c r="F30" i="4"/>
  <c r="G30" i="4"/>
  <c r="G29" i="4" s="1"/>
  <c r="E32" i="4"/>
  <c r="E33" i="4"/>
  <c r="E34" i="4"/>
  <c r="E35" i="4"/>
  <c r="E36" i="4"/>
  <c r="E37" i="4"/>
  <c r="E38" i="4"/>
  <c r="E39" i="4"/>
  <c r="E41" i="4"/>
  <c r="E42" i="4"/>
  <c r="E44" i="4"/>
  <c r="E45" i="4"/>
  <c r="E46" i="4"/>
  <c r="E47" i="4"/>
  <c r="E48" i="4"/>
  <c r="E49" i="4"/>
  <c r="E31" i="4"/>
  <c r="E21" i="4"/>
  <c r="E20" i="4" s="1"/>
  <c r="E19" i="4" s="1"/>
  <c r="F9" i="4"/>
  <c r="E12" i="4"/>
  <c r="E13" i="4"/>
  <c r="E15" i="4"/>
  <c r="E17" i="4"/>
  <c r="E18" i="4"/>
  <c r="E10" i="4"/>
  <c r="J4" i="4"/>
  <c r="M4" i="4" s="1"/>
  <c r="P4" i="4" s="1"/>
  <c r="E43" i="4"/>
  <c r="E40" i="4"/>
  <c r="E16" i="4"/>
  <c r="E14" i="4"/>
  <c r="G9" i="4"/>
  <c r="G7" i="4"/>
  <c r="E7" i="4" s="1"/>
  <c r="R56" i="4" l="1"/>
  <c r="R62" i="4"/>
  <c r="Q62" i="4"/>
  <c r="R43" i="4"/>
  <c r="R53" i="4"/>
  <c r="Q53" i="4"/>
  <c r="F29" i="4"/>
  <c r="Q43" i="4"/>
  <c r="L29" i="4"/>
  <c r="Q56" i="4"/>
  <c r="M29" i="4"/>
  <c r="J29" i="4"/>
  <c r="Q32" i="4"/>
  <c r="O6" i="4"/>
  <c r="O153" i="4" s="1"/>
  <c r="R37" i="4"/>
  <c r="Q37" i="4"/>
  <c r="R32" i="4"/>
  <c r="E83" i="4"/>
  <c r="Q10" i="4"/>
  <c r="Q68" i="4"/>
  <c r="L6" i="4"/>
  <c r="M7" i="4"/>
  <c r="M6" i="4" s="1"/>
  <c r="P69" i="4"/>
  <c r="R65" i="4"/>
  <c r="R57" i="4"/>
  <c r="E50" i="4"/>
  <c r="R64" i="4"/>
  <c r="E69" i="4"/>
  <c r="H30" i="4"/>
  <c r="Q42" i="4"/>
  <c r="R67" i="4"/>
  <c r="R63" i="4"/>
  <c r="R55" i="4"/>
  <c r="Q67" i="4"/>
  <c r="Q36" i="4"/>
  <c r="H69" i="4"/>
  <c r="K69" i="4"/>
  <c r="R66" i="4"/>
  <c r="R58" i="4"/>
  <c r="R54" i="4"/>
  <c r="Q61" i="4"/>
  <c r="Q66" i="4"/>
  <c r="Q58" i="4"/>
  <c r="Q54" i="4"/>
  <c r="R61" i="4"/>
  <c r="Q65" i="4"/>
  <c r="Q57" i="4"/>
  <c r="R16" i="4"/>
  <c r="R12" i="4"/>
  <c r="K30" i="4"/>
  <c r="R68" i="4"/>
  <c r="Q64" i="4"/>
  <c r="R42" i="4"/>
  <c r="R36" i="4"/>
  <c r="Q63" i="4"/>
  <c r="Q55" i="4"/>
  <c r="Q11" i="4"/>
  <c r="R15" i="4"/>
  <c r="Q16" i="4"/>
  <c r="Q12" i="4"/>
  <c r="R17" i="4"/>
  <c r="R13" i="4"/>
  <c r="Q15" i="4"/>
  <c r="Q18" i="4"/>
  <c r="Q14" i="4"/>
  <c r="R11" i="4"/>
  <c r="H9" i="4"/>
  <c r="Q17" i="4"/>
  <c r="Q13" i="4"/>
  <c r="R18" i="4"/>
  <c r="R14" i="4"/>
  <c r="F6" i="4"/>
  <c r="N9" i="4"/>
  <c r="R10" i="4"/>
  <c r="I6" i="4"/>
  <c r="I153" i="4" s="1"/>
  <c r="E30" i="4"/>
  <c r="P7" i="4"/>
  <c r="N8" i="4"/>
  <c r="N7" i="4" s="1"/>
  <c r="J6" i="4"/>
  <c r="K9" i="4"/>
  <c r="H8" i="4"/>
  <c r="P9" i="4"/>
  <c r="E11" i="4"/>
  <c r="E9" i="4" s="1"/>
  <c r="E6" i="4" s="1"/>
  <c r="G6" i="4"/>
  <c r="G153" i="4" s="1"/>
  <c r="P30" i="4"/>
  <c r="P50" i="4"/>
  <c r="N30" i="4"/>
  <c r="N50" i="4"/>
  <c r="K50" i="4"/>
  <c r="H50" i="4"/>
  <c r="K8" i="4"/>
  <c r="K7" i="4" s="1"/>
  <c r="F153" i="4" l="1"/>
  <c r="L153" i="4"/>
  <c r="M153" i="4"/>
  <c r="E29" i="4"/>
  <c r="E153" i="4" s="1"/>
  <c r="J153" i="4"/>
  <c r="P29" i="4"/>
  <c r="K29" i="4"/>
  <c r="H29" i="4"/>
  <c r="N69" i="4"/>
  <c r="Q8" i="4"/>
  <c r="Q30" i="4"/>
  <c r="R50" i="4"/>
  <c r="Q9" i="4"/>
  <c r="P6" i="4"/>
  <c r="R9" i="4"/>
  <c r="N6" i="4"/>
  <c r="K6" i="4"/>
  <c r="Q50" i="4"/>
  <c r="R30" i="4"/>
  <c r="R8" i="4"/>
  <c r="H7" i="4"/>
  <c r="K153" i="4" l="1"/>
  <c r="P153" i="4"/>
  <c r="N29" i="4"/>
  <c r="N153" i="4" s="1"/>
  <c r="H6" i="4"/>
  <c r="Q6" i="4" s="1"/>
  <c r="R7" i="4"/>
  <c r="Q7" i="4"/>
  <c r="H153" i="4" l="1"/>
  <c r="R6" i="4"/>
  <c r="D6" i="22" l="1"/>
  <c r="E6" i="22" s="1"/>
  <c r="F6" i="22" s="1"/>
  <c r="G6" i="22" s="1"/>
  <c r="H6" i="22" s="1"/>
  <c r="I6" i="22" s="1"/>
  <c r="R29" i="4" l="1"/>
  <c r="Q29" i="4"/>
  <c r="R153" i="4" l="1"/>
  <c r="Q153" i="4"/>
</calcChain>
</file>

<file path=xl/sharedStrings.xml><?xml version="1.0" encoding="utf-8"?>
<sst xmlns="http://schemas.openxmlformats.org/spreadsheetml/2006/main" count="789" uniqueCount="319">
  <si>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</si>
  <si>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</si>
  <si>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</si>
  <si>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</si>
  <si>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</si>
  <si>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</si>
  <si>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</si>
  <si>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</si>
  <si>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</si>
  <si>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</si>
  <si>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</si>
  <si>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</si>
  <si>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</si>
  <si>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</si>
  <si>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</si>
  <si>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</si>
  <si>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</si>
  <si>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</si>
  <si>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</si>
  <si>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</si>
  <si>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</si>
  <si>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</si>
  <si>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</si>
  <si>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</si>
  <si>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</si>
  <si>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</si>
  <si>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</si>
  <si>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</si>
  <si>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</si>
  <si>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</si>
  <si>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</si>
  <si>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</si>
  <si>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</si>
  <si>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</si>
  <si>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</si>
  <si>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</si>
  <si>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</si>
  <si>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</si>
  <si>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</si>
  <si>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</si>
  <si>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</si>
  <si>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</si>
  <si>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</si>
  <si>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</si>
  <si>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</si>
  <si>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</si>
  <si>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</si>
  <si>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</si>
  <si>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</si>
  <si>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</si>
  <si>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</si>
  <si>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</si>
  <si>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</si>
  <si>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</si>
  <si>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</si>
  <si>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</si>
  <si>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</si>
  <si>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</si>
  <si>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</si>
  <si>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</si>
  <si>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</si>
  <si>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</si>
  <si>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</si>
  <si>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</si>
  <si>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</si>
  <si>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</si>
  <si>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</si>
  <si>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</si>
  <si>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</si>
  <si>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</si>
  <si>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</si>
  <si>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</si>
  <si>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</si>
  <si>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</si>
  <si>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</si>
  <si>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</si>
  <si>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</si>
  <si>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</si>
  <si>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</si>
  <si>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</si>
  <si>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</si>
  <si>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</si>
  <si>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</si>
  <si>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</si>
  <si>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</si>
  <si>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</si>
  <si>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</si>
  <si>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</si>
  <si>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</si>
  <si>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</si>
  <si>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</si>
  <si>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</si>
  <si>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</si>
  <si>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</si>
  <si>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</si>
  <si>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</si>
  <si>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</si>
  <si>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</si>
  <si>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</si>
  <si>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</si>
  <si>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</si>
  <si>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</si>
  <si>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</si>
  <si>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</si>
  <si>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</si>
  <si>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</si>
  <si>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</si>
  <si>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</si>
  <si>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</si>
  <si>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</si>
  <si>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районный бюджет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</si>
  <si>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</si>
  <si>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</si>
  <si>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</si>
  <si>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</si>
  <si>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</si>
  <si>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</si>
  <si>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</si>
  <si>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</si>
  <si>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</si>
  <si>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Ремонт общественной бани в п. Варнек</t>
  </si>
  <si>
    <t>Строительство (приобретение), капитальный и текущий ремонт общественных бань</t>
  </si>
  <si>
    <t>1.3.1.2</t>
  </si>
  <si>
    <t>1.3.1.3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</si>
  <si>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</si>
  <si>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</si>
  <si>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</si>
  <si>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</si>
  <si>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</si>
  <si>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</si>
  <si>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</si>
  <si>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</si>
  <si>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</si>
  <si>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</si>
  <si>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</si>
  <si>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2.4.2</t>
  </si>
  <si>
    <t>2.4.3</t>
  </si>
  <si>
    <t>2.4.4</t>
  </si>
  <si>
    <t>2.4.5</t>
  </si>
  <si>
    <t>2.4.6</t>
  </si>
  <si>
    <t>2.4.7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</si>
  <si>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</si>
  <si>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</si>
  <si>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2.6</t>
  </si>
  <si>
    <t>2.6.1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</si>
  <si>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</si>
  <si>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</si>
  <si>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</si>
  <si>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</si>
  <si>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1.3.1.1</t>
  </si>
  <si>
    <t>Сельское поселение "Тельвисочный сельсовет"ЗР  НАО</t>
  </si>
  <si>
    <t>Устройство проезда от Троицкой часовни до БВПУ в д. Андег Сельского поселения «Андегский сельсовет» ЗР НАО</t>
  </si>
  <si>
    <t>Поставка и установка детской площадки в поселке Амдерма Сельского поселения «Поселок Амдерма»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</si>
  <si>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</si>
  <si>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5.2</t>
  </si>
  <si>
    <t>5.3</t>
  </si>
  <si>
    <t>-</t>
  </si>
  <si>
    <t>Цена по контракту, руб.</t>
  </si>
  <si>
    <t>План на 2024 год</t>
  </si>
  <si>
    <t>1.3.1.4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</si>
  <si>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</si>
  <si>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Капитальный ремонт общественной бани в п. Нельмин-Нос Сельского поселения «Малоземельский сельсовет» ЗР НАО</t>
  </si>
  <si>
    <t>Текущий ремонт общественной бани в п. Выучейский Сельского поселения «Тиманский сельсовет» ЗР НАО</t>
  </si>
  <si>
    <t>Ремонт котельной и подсобных помещений общественной бани в п. Индига Сельского поселения «Тиманский сельсовет» ЗР НАО</t>
  </si>
  <si>
    <t>2.4.8</t>
  </si>
  <si>
    <t>2.4.9</t>
  </si>
  <si>
    <t>2.4.10</t>
  </si>
  <si>
    <t>Обустройство участка проезда от дома 32 до дома 27 в с. Великовисочное Сельского поселения "Великовисочный сельсовет" ЗР НАО</t>
  </si>
  <si>
    <t>Отсыпка щебнем проезда № 6 по ул. Победы в п. Харута Сельского поселения «Хоседа-Хардский сельсовет» ЗР НАО</t>
  </si>
  <si>
    <t>Подсыпка участка проезда «п. Каратайка – Лапта-Шор» п. Каратайка Сельского поселения «Юшарский сельсовет» ЗР НАО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</si>
  <si>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</si>
  <si>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</si>
  <si>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Устройство проезда к водоочистной установке в с Несь Сельского поселения «Канинский сельсовет» ЗР НАО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</si>
  <si>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</si>
  <si>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Приобретение элементов детской игровой площадки в д. Макарово Сельского поселения «Тельвисочный сельсовет» ЗР НАО</t>
  </si>
  <si>
    <t>Подраздел 7. Содержание и ремонт проездов в населенных пунктах Заполярного района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</si>
  <si>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</si>
  <si>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</si>
  <si>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</si>
  <si>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</si>
  <si>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</si>
  <si>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</si>
  <si>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</si>
  <si>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</si>
  <si>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</si>
  <si>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</si>
  <si>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</si>
  <si>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</si>
  <si>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</si>
  <si>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</si>
  <si>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</si>
  <si>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</si>
  <si>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</si>
  <si>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</si>
  <si>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</si>
  <si>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2.7.</t>
  </si>
  <si>
    <t>2.7.1</t>
  </si>
  <si>
    <t>2.7.2</t>
  </si>
  <si>
    <t>Подраздел 8. Вывоз и очистка отходов производства и потребления</t>
  </si>
  <si>
    <t>Сельское поселение «Приморско-Куйский сельсовет ЗР НАО</t>
  </si>
  <si>
    <t>Сельское поселение «Тиманский сельсовет» ЗР НАО</t>
  </si>
  <si>
    <t>2.8</t>
  </si>
  <si>
    <t>2.8.1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</si>
  <si>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</si>
  <si>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2.6.11</t>
  </si>
  <si>
    <t>2.6.12</t>
  </si>
  <si>
    <t>2.6.13</t>
  </si>
  <si>
    <t>2.6.14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</si>
  <si>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</si>
  <si>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</si>
  <si>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</si>
  <si>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</si>
  <si>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</si>
  <si>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</si>
  <si>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</si>
  <si>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</si>
  <si>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</si>
  <si>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</si>
  <si>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</si>
  <si>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Замена деревянных мостовых в д. Устье Сельского поселения «Тельвисочный сельсовет» ЗР НАО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</si>
  <si>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</si>
  <si>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</si>
  <si>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</si>
  <si>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</si>
  <si>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</si>
  <si>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Софинансирование проекта «Освещение и ограждение пешеходной зоны ул. Победы в п. Харута»</t>
  </si>
  <si>
    <t>Обустройство бетонных тротуаров по пер. Новый и пер. Еловый в с. Коткино Сельского поселения «Коткинский сельсовет» ЗР НАО</t>
  </si>
  <si>
    <t>Ремонт пешеходного моста через р. Край-Яма в с. Великовисочное Сельского поселения «Великовисоный сельсовет» ЗР НАО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</si>
  <si>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</si>
  <si>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</si>
  <si>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</si>
  <si>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</si>
  <si>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</si>
  <si>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</si>
  <si>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</si>
  <si>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</si>
  <si>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</si>
  <si>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</si>
  <si>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Раздел 7. Инициативное бюджетирование</t>
  </si>
  <si>
    <t>Нераспределенный резерв на реализацию инициативных проектов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</si>
  <si>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</si>
  <si>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"Новый год к нам мчится» (комплексное новогоднее оформление площадки для отдыха в селе Шойна)</t>
  </si>
  <si>
    <t>Установка нового ограждения площади в с. Ома</t>
  </si>
  <si>
    <t>Городок детства (приобретение игрового комплекса детского городка в с. Оксино)</t>
  </si>
  <si>
    <t xml:space="preserve">«Лыжная трасса и тропа здоровья - два в одном» </t>
  </si>
  <si>
    <t xml:space="preserve">Изготовление, поставка и монтаж арт-объекта «Я люблю с. Тельвиска» 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</si>
  <si>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</si>
  <si>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</si>
  <si>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</si>
  <si>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Администрация сельского поселения "Омский сельсовет" ЗР НАО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</si>
  <si>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</si>
  <si>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</si>
  <si>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</si>
  <si>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Администрация сельского поселения "Приморско-Куйский сельсовет" ЗР НАО</t>
  </si>
  <si>
    <t>Договор поставки № 02/01/12 от 12.01.2024</t>
  </si>
  <si>
    <t>ООО "Пожрезерв"</t>
  </si>
  <si>
    <t>№ 2 от 27.03.2024</t>
  </si>
  <si>
    <t>ООО "СЗРК"</t>
  </si>
  <si>
    <t>Договор поставки № 01/01/12 от 12.01.2024</t>
  </si>
  <si>
    <t>№ 0184300000421000188 от 22.11.2021</t>
  </si>
  <si>
    <t>ООО « ГОСТМОСТ»</t>
  </si>
  <si>
    <t>№ 0184300000423000135 от 14.08.2023</t>
  </si>
  <si>
    <t>ООО "ПАРКОВАЯ РЕСТАВРАЦИЯ-ЭКСПЕДИЦИЯ"</t>
  </si>
  <si>
    <t>№ 4-УДТ/2024</t>
  </si>
  <si>
    <t>ИП Рогозин В.Н.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</si>
  <si>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НАО»</t>
  </si>
  <si>
    <t>№ 5 от 15.04.2024</t>
  </si>
  <si>
    <t>ИП Абдукадиров А.</t>
  </si>
  <si>
    <t>№ 6 от 16.04.2024</t>
  </si>
  <si>
    <t>№ 4 от 15.04.2024</t>
  </si>
  <si>
    <t>0184300000424000040-1 от 25.03.2024</t>
  </si>
  <si>
    <t>ИП АВДУШЕВ ВАСИЛИЙ ЯКОВЛЕВИЧ</t>
  </si>
  <si>
    <t>0184300000423000149 от 29.08.2023</t>
  </si>
  <si>
    <t>ООО "КОМПАНИЯ "ЭЛИНА"</t>
  </si>
  <si>
    <t>по состоянию на 01 июля 2024 года (с начала года нарастающим итогом)</t>
  </si>
  <si>
    <t>План на 01.07.2024</t>
  </si>
  <si>
    <t>по состоянию на 01 июля 2024  года (с начала года нарастающим итогом)</t>
  </si>
  <si>
    <t>1.3.1.5</t>
  </si>
  <si>
    <t>Текущий ремонт общественной бани п. Харута Сельского поселения "Хоседа-Хардский сельсовет" ЗР НАО</t>
  </si>
  <si>
    <t>4.2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</si>
  <si>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</si>
  <si>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Укрепление конструкции перехода через ручей Корабельный в д. Чижа Сельского поселения «Канинский сельсовет» ЗР НАО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</si>
  <si>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</si>
  <si>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Устройство деревянного тротуара в п. Варнек Сельского поселения «Юшарский сельсовет» ЗР НАО</t>
  </si>
  <si>
    <t>5.13</t>
  </si>
  <si>
    <t>5.14</t>
  </si>
  <si>
    <t>5.15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</si>
  <si>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</si>
  <si>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</si>
  <si>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</si>
  <si>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</si>
  <si>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</si>
  <si>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</si>
  <si>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</si>
  <si>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сельского поселения "Пешский сельсовет" ЗР НАО</t>
  </si>
  <si>
    <t>Администрация сельского поселения "Малоземельский сельсовет" ЗР НАО</t>
  </si>
  <si>
    <t>Администрация городского поселения "Рабочий поселок Искателей" ЗР НАО</t>
  </si>
  <si>
    <t>6.9</t>
  </si>
  <si>
    <t>6.10</t>
  </si>
  <si>
    <t>6.11</t>
  </si>
  <si>
    <t>6.12</t>
  </si>
  <si>
    <t>6.13</t>
  </si>
  <si>
    <t>6.14</t>
  </si>
  <si>
    <t>6.15</t>
  </si>
  <si>
    <t>5.16</t>
  </si>
  <si>
    <t>Вывоз песка от придомовых территорий в с. Шойна Сельского поселения «Шоинский сельсовет» ЗР НАО</t>
  </si>
  <si>
    <t>№ 0184300000224000003 от 17.05.2024</t>
  </si>
  <si>
    <t>ИИ МИШУКОВ А.В.</t>
  </si>
  <si>
    <t>№№ 0184300000224000002 от 17.05.2024</t>
  </si>
  <si>
    <t>ИП АБДУКОДИРОВ АБДУЛАТИФ</t>
  </si>
  <si>
    <t>0184300000424000086-1 от 27.05.2024</t>
  </si>
  <si>
    <t>2 090 300,00</t>
  </si>
  <si>
    <t>№ 0184300000424000043 от 04.04.2024</t>
  </si>
  <si>
    <t>ООО "ВИРА"</t>
  </si>
  <si>
    <t>0184300000424000028 от 18.03.2024</t>
  </si>
  <si>
    <t>ИП Завиша В.А.</t>
  </si>
  <si>
    <t>0184300000424000026 от 18.03.2024</t>
  </si>
  <si>
    <t>№ 0184300000424000108-1 от 17.06.2024</t>
  </si>
  <si>
    <t>АВДУШЕВ ВАСИЛИЙ ЯКОВЛЕВИЧ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</si>
</sst>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11" fillId="0" borderId="0" xfId="0" applyFont="1"/>
    <xf numFmtId="165" fontId="12" fillId="0" borderId="1" xfId="0" applyNumberFormat="1" applyFont="1" applyBorder="1" applyAlignment="1">
      <alignment vertical="center" wrapText="1"/>
    </xf>
    <xf numFmtId="0" fontId="11" fillId="2" borderId="0" xfId="0" applyFont="1" applyFill="1"/>
    <xf numFmtId="0" fontId="6" fillId="0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165" fontId="5" fillId="0" borderId="1" xfId="2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166" fontId="5" fillId="0" borderId="1" xfId="2" applyNumberFormat="1" applyFont="1" applyFill="1" applyBorder="1" applyAlignment="1">
      <alignment wrapText="1"/>
    </xf>
    <xf numFmtId="166" fontId="6" fillId="0" borderId="1" xfId="2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/>
    <xf numFmtId="166" fontId="7" fillId="0" borderId="1" xfId="0" applyNumberFormat="1" applyFont="1" applyFill="1" applyBorder="1"/>
    <xf numFmtId="167" fontId="6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/>
    <xf numFmtId="168" fontId="6" fillId="0" borderId="1" xfId="2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7" fontId="6" fillId="0" borderId="1" xfId="7" applyNumberFormat="1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49" fontId="8" fillId="0" borderId="1" xfId="2" applyNumberFormat="1" applyFont="1" applyFill="1" applyBorder="1" applyAlignment="1">
      <alignment wrapText="1"/>
    </xf>
    <xf numFmtId="49" fontId="6" fillId="0" borderId="1" xfId="2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/>
    <xf numFmtId="0" fontId="9" fillId="0" borderId="1" xfId="0" applyFont="1" applyFill="1" applyBorder="1" applyAlignment="1">
      <alignment horizontal="left" wrapText="1"/>
    </xf>
    <xf numFmtId="165" fontId="6" fillId="0" borderId="1" xfId="0" applyNumberFormat="1" applyFont="1" applyBorder="1" applyAlignment="1">
      <alignment horizontal="right" wrapText="1"/>
    </xf>
    <xf numFmtId="166" fontId="6" fillId="0" borderId="1" xfId="6" applyNumberFormat="1" applyFont="1" applyFill="1" applyBorder="1" applyAlignment="1">
      <alignment horizontal="right" wrapText="1"/>
    </xf>
    <xf numFmtId="167" fontId="6" fillId="0" borderId="1" xfId="7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/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justify" wrapText="1"/>
    </xf>
    <xf numFmtId="0" fontId="16" fillId="0" borderId="6" xfId="0" applyFont="1" applyFill="1" applyBorder="1" applyAlignment="1">
      <alignment horizontal="justify" wrapText="1"/>
    </xf>
    <xf numFmtId="167" fontId="6" fillId="0" borderId="5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wrapText="1"/>
    </xf>
    <xf numFmtId="165" fontId="16" fillId="0" borderId="4" xfId="0" applyNumberFormat="1" applyFont="1" applyFill="1" applyBorder="1" applyAlignment="1">
      <alignment horizontal="left" wrapText="1"/>
    </xf>
    <xf numFmtId="0" fontId="8" fillId="0" borderId="4" xfId="1" applyFont="1" applyFill="1" applyBorder="1" applyAlignment="1">
      <alignment horizontal="center" wrapText="1"/>
    </xf>
    <xf numFmtId="0" fontId="6" fillId="0" borderId="4" xfId="2" applyFont="1" applyFill="1" applyBorder="1" applyAlignment="1">
      <alignment horizontal="left" wrapText="1"/>
    </xf>
    <xf numFmtId="165" fontId="16" fillId="0" borderId="8" xfId="0" applyNumberFormat="1" applyFont="1" applyFill="1" applyBorder="1" applyAlignment="1">
      <alignment horizontal="left" wrapText="1"/>
    </xf>
    <xf numFmtId="165" fontId="16" fillId="0" borderId="8" xfId="0" applyNumberFormat="1" applyFont="1" applyFill="1" applyBorder="1" applyAlignment="1">
      <alignment wrapText="1"/>
    </xf>
    <xf numFmtId="0" fontId="8" fillId="0" borderId="4" xfId="1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wrapText="1"/>
    </xf>
    <xf numFmtId="168" fontId="6" fillId="0" borderId="1" xfId="2" applyNumberFormat="1" applyFont="1" applyFill="1" applyBorder="1" applyAlignment="1">
      <alignment horizontal="right" wrapText="1"/>
    </xf>
    <xf numFmtId="168" fontId="6" fillId="0" borderId="5" xfId="2" applyNumberFormat="1" applyFont="1" applyFill="1" applyBorder="1" applyAlignment="1">
      <alignment horizontal="right" wrapText="1"/>
    </xf>
    <xf numFmtId="0" fontId="6" fillId="0" borderId="5" xfId="2" applyFont="1" applyFill="1" applyBorder="1" applyAlignment="1">
      <alignment wrapText="1"/>
    </xf>
    <xf numFmtId="168" fontId="6" fillId="0" borderId="5" xfId="2" applyNumberFormat="1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167" fontId="16" fillId="0" borderId="1" xfId="7" applyNumberFormat="1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14" fontId="11" fillId="0" borderId="1" xfId="0" applyNumberFormat="1" applyFont="1" applyFill="1" applyBorder="1" applyAlignment="1">
      <alignment horizontal="center" wrapText="1"/>
    </xf>
    <xf numFmtId="164" fontId="11" fillId="0" borderId="1" xfId="8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wrapText="1"/>
    </xf>
    <xf numFmtId="167" fontId="10" fillId="0" borderId="1" xfId="7" applyNumberFormat="1" applyFont="1" applyFill="1" applyBorder="1" applyAlignment="1">
      <alignment horizontal="center" wrapText="1"/>
    </xf>
    <xf numFmtId="14" fontId="10" fillId="0" borderId="1" xfId="0" applyNumberFormat="1" applyFont="1" applyBorder="1" applyAlignment="1">
      <alignment horizontal="center"/>
    </xf>
    <xf numFmtId="167" fontId="11" fillId="0" borderId="1" xfId="7" applyNumberFormat="1" applyFont="1" applyFill="1" applyBorder="1" applyAlignment="1">
      <alignment horizontal="center" wrapText="1"/>
    </xf>
    <xf numFmtId="164" fontId="11" fillId="0" borderId="1" xfId="7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14" fontId="10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>
      <alignment wrapText="1"/>
    </xf>
    <xf numFmtId="165" fontId="18" fillId="0" borderId="1" xfId="0" applyNumberFormat="1" applyFont="1" applyFill="1" applyBorder="1" applyAlignment="1">
      <alignment vertical="center" wrapText="1"/>
    </xf>
    <xf numFmtId="167" fontId="6" fillId="0" borderId="1" xfId="7" applyNumberFormat="1" applyFont="1" applyBorder="1" applyAlignment="1">
      <alignment horizontal="right" vertical="center" wrapText="1"/>
    </xf>
    <xf numFmtId="167" fontId="6" fillId="0" borderId="1" xfId="7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14" fontId="11" fillId="0" borderId="1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165" fontId="18" fillId="0" borderId="1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7" xfId="0" applyNumberFormat="1" applyFont="1" applyFill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165" fontId="11" fillId="0" borderId="7" xfId="0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vertic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165" fontId="16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8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wrapText="1"/>
    </xf>
    <xf numFmtId="0" fontId="17" fillId="0" borderId="10" xfId="0" applyFont="1" applyFill="1" applyBorder="1" applyAlignment="1">
      <alignment horizontal="center" wrapText="1"/>
    </xf>
    <xf numFmtId="165" fontId="11" fillId="0" borderId="5" xfId="0" applyNumberFormat="1" applyFont="1" applyFill="1" applyBorder="1" applyAlignment="1">
      <alignment horizontal="center" wrapText="1"/>
    </xf>
    <xf numFmtId="165" fontId="11" fillId="0" borderId="7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wrapText="1"/>
    </xf>
    <xf numFmtId="4" fontId="11" fillId="0" borderId="5" xfId="0" applyNumberFormat="1" applyFont="1" applyBorder="1" applyAlignment="1">
      <alignment horizontal="center" wrapText="1"/>
    </xf>
    <xf numFmtId="4" fontId="11" fillId="0" borderId="7" xfId="0" applyNumberFormat="1" applyFont="1" applyBorder="1" applyAlignment="1">
      <alignment horizontal="center" wrapText="1"/>
    </xf>
    <xf numFmtId="165" fontId="10" fillId="0" borderId="7" xfId="0" applyNumberFormat="1" applyFont="1" applyFill="1" applyBorder="1" applyAlignment="1">
      <alignment horizont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79"/>
  <sheetViews>
    <sheetView tabSelected="1" view="pageBreakPreview" zoomScale="65" zoomScaleNormal="70" zoomScaleSheetLayoutView="65" workbookViewId="0">
      <pane xSplit="4" ySplit="5" topLeftCell="E6" activePane="bottomRight" state="frozen"/>
      <selection pane="topRight"/>
      <selection pane="bottomLeft"/>
      <selection pane="bottomRight" activeCell="R25" sqref="R25"/>
    </sheetView>
  </sheetViews>
  <sheetFormatPr defaultRowHeight="15.75" x14ac:dyDescent="0.25"/>
  <cols>
    <col min="1" max="1" width="7.5703125" style="26" customWidth="1"/>
    <col min="2" max="2" width="41.85546875" style="26" customWidth="1"/>
    <col min="3" max="3" width="27.28515625" style="26" customWidth="1"/>
    <col min="4" max="4" width="26.7109375" style="26" customWidth="1"/>
    <col min="5" max="10" width="16.85546875" style="26" customWidth="1"/>
    <col min="11" max="11" width="14.85546875" style="29" customWidth="1"/>
    <col min="12" max="12" width="15.28515625" style="29" customWidth="1"/>
    <col min="13" max="13" width="16.42578125" style="29" customWidth="1"/>
    <col min="14" max="14" width="16" style="29" customWidth="1"/>
    <col min="15" max="15" width="15.140625" style="29" customWidth="1"/>
    <col min="16" max="16" width="14.85546875" style="29" customWidth="1"/>
    <col min="17" max="17" width="26" style="29" customWidth="1"/>
    <col min="18" max="18" width="26.140625" style="29" customWidth="1"/>
    <col min="19" max="16384" width="9.140625" style="26"/>
  </cols>
  <sheetData>
    <row r="1" spans="1:18" ht="32.25" customHeight="1" x14ac:dyDescent="0.25">
      <c r="A1" s="107" t="s">
        <v>60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</row>
    <row r="2" spans="1:18" ht="32.25" customHeight="1" x14ac:dyDescent="0.25">
      <c r="A2" s="108" t="s">
        <v>274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</row>
    <row r="3" spans="1:18" s="27" customFormat="1" ht="27" customHeight="1" x14ac:dyDescent="0.25">
      <c r="A3" s="109" t="s">
        <v>8</v>
      </c>
      <c r="B3" s="109" t="s">
        <v>6</v>
      </c>
      <c r="C3" s="109" t="s">
        <v>2</v>
      </c>
      <c r="D3" s="109" t="s">
        <v>7</v>
      </c>
      <c r="E3" s="109" t="s">
        <v>158</v>
      </c>
      <c r="F3" s="109"/>
      <c r="G3" s="109"/>
      <c r="H3" s="109" t="s">
        <v>275</v>
      </c>
      <c r="I3" s="109"/>
      <c r="J3" s="109"/>
      <c r="K3" s="109" t="s">
        <v>3</v>
      </c>
      <c r="L3" s="109"/>
      <c r="M3" s="109"/>
      <c r="N3" s="109" t="s">
        <v>4</v>
      </c>
      <c r="O3" s="109"/>
      <c r="P3" s="109"/>
      <c r="Q3" s="109" t="s">
        <v>30</v>
      </c>
      <c r="R3" s="109" t="s">
        <v>31</v>
      </c>
    </row>
    <row r="4" spans="1:18" s="27" customFormat="1" ht="66.75" customHeight="1" x14ac:dyDescent="0.25">
      <c r="A4" s="109"/>
      <c r="B4" s="109"/>
      <c r="C4" s="109"/>
      <c r="D4" s="109"/>
      <c r="E4" s="16" t="s">
        <v>0</v>
      </c>
      <c r="F4" s="16" t="s">
        <v>5</v>
      </c>
      <c r="G4" s="16" t="s">
        <v>110</v>
      </c>
      <c r="H4" s="16" t="s">
        <v>0</v>
      </c>
      <c r="I4" s="16" t="s">
        <v>5</v>
      </c>
      <c r="J4" s="32" t="str">
        <f>G4</f>
        <v>районный бюджет</v>
      </c>
      <c r="K4" s="32" t="s">
        <v>0</v>
      </c>
      <c r="L4" s="32" t="s">
        <v>5</v>
      </c>
      <c r="M4" s="32" t="str">
        <f>J4</f>
        <v>районный бюджет</v>
      </c>
      <c r="N4" s="32" t="s">
        <v>0</v>
      </c>
      <c r="O4" s="16" t="s">
        <v>5</v>
      </c>
      <c r="P4" s="16" t="str">
        <f>M4</f>
        <v>районный бюджет</v>
      </c>
      <c r="Q4" s="109"/>
      <c r="R4" s="109"/>
    </row>
    <row r="5" spans="1:18" s="27" customFormat="1" ht="16.5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32">
        <v>10</v>
      </c>
      <c r="K5" s="32">
        <v>11</v>
      </c>
      <c r="L5" s="32">
        <v>12</v>
      </c>
      <c r="M5" s="32">
        <v>13</v>
      </c>
      <c r="N5" s="32">
        <v>14</v>
      </c>
      <c r="O5" s="16">
        <v>15</v>
      </c>
      <c r="P5" s="16">
        <v>16</v>
      </c>
      <c r="Q5" s="16">
        <v>17</v>
      </c>
      <c r="R5" s="16">
        <v>18</v>
      </c>
    </row>
    <row r="6" spans="1:18" s="27" customFormat="1" ht="29.25" customHeight="1" x14ac:dyDescent="0.25">
      <c r="A6" s="35" t="s">
        <v>32</v>
      </c>
      <c r="B6" s="104" t="s">
        <v>61</v>
      </c>
      <c r="C6" s="104"/>
      <c r="D6" s="104"/>
      <c r="E6" s="14">
        <f>E7+E9+E19</f>
        <v>194383.30000000002</v>
      </c>
      <c r="F6" s="14">
        <f t="shared" ref="F6:G6" si="0">F7+F9+F19</f>
        <v>0</v>
      </c>
      <c r="G6" s="14">
        <f t="shared" si="0"/>
        <v>194383.30000000002</v>
      </c>
      <c r="H6" s="14">
        <f t="shared" ref="H6" si="1">H7+H9+H19</f>
        <v>102151.5</v>
      </c>
      <c r="I6" s="14">
        <f t="shared" ref="I6" si="2">I7+I9+I19</f>
        <v>0</v>
      </c>
      <c r="J6" s="14">
        <f t="shared" ref="J6" si="3">J7+J9+J19</f>
        <v>102151.5</v>
      </c>
      <c r="K6" s="14">
        <f t="shared" ref="K6" si="4">K7+K9+K19</f>
        <v>102143.59999999999</v>
      </c>
      <c r="L6" s="14">
        <f t="shared" ref="L6" si="5">L7+L9+L19</f>
        <v>0</v>
      </c>
      <c r="M6" s="14">
        <f t="shared" ref="M6" si="6">M7+M9+M19</f>
        <v>102143.59999999999</v>
      </c>
      <c r="N6" s="14">
        <f t="shared" ref="N6" si="7">N7+N9+N19</f>
        <v>102143.59999999999</v>
      </c>
      <c r="O6" s="14">
        <f t="shared" ref="O6" si="8">O7+O9+O19</f>
        <v>0</v>
      </c>
      <c r="P6" s="14">
        <f t="shared" ref="P6" si="9">P7+P9+P19</f>
        <v>102143.59999999999</v>
      </c>
      <c r="Q6" s="17">
        <f>K6/H6</f>
        <v>0.99992266388648221</v>
      </c>
      <c r="R6" s="17">
        <f>N6/H6</f>
        <v>0.99992266388648221</v>
      </c>
    </row>
    <row r="7" spans="1:18" s="27" customFormat="1" ht="37.5" customHeight="1" x14ac:dyDescent="0.25">
      <c r="A7" s="35" t="s">
        <v>58</v>
      </c>
      <c r="B7" s="104" t="s">
        <v>11</v>
      </c>
      <c r="C7" s="104"/>
      <c r="D7" s="104"/>
      <c r="E7" s="15">
        <f>F7+G7</f>
        <v>89945.400000000009</v>
      </c>
      <c r="F7" s="15">
        <v>0</v>
      </c>
      <c r="G7" s="14">
        <f t="shared" ref="G7:P7" si="10">G8</f>
        <v>89945.400000000009</v>
      </c>
      <c r="H7" s="14">
        <f t="shared" si="10"/>
        <v>51439.5</v>
      </c>
      <c r="I7" s="14">
        <f t="shared" si="10"/>
        <v>0</v>
      </c>
      <c r="J7" s="14">
        <f t="shared" si="10"/>
        <v>51439.5</v>
      </c>
      <c r="K7" s="14">
        <f t="shared" si="10"/>
        <v>51439.199999999997</v>
      </c>
      <c r="L7" s="14">
        <f t="shared" si="10"/>
        <v>0</v>
      </c>
      <c r="M7" s="14">
        <f t="shared" si="10"/>
        <v>51439.199999999997</v>
      </c>
      <c r="N7" s="14">
        <f t="shared" si="10"/>
        <v>51439.199999999997</v>
      </c>
      <c r="O7" s="14">
        <f t="shared" si="10"/>
        <v>0</v>
      </c>
      <c r="P7" s="14">
        <f t="shared" si="10"/>
        <v>51439.199999999997</v>
      </c>
      <c r="Q7" s="17">
        <f>K7/H7</f>
        <v>0.99999416790598661</v>
      </c>
      <c r="R7" s="17">
        <f>N7/H7</f>
        <v>0.99999416790598661</v>
      </c>
    </row>
    <row r="8" spans="1:18" s="27" customFormat="1" ht="79.5" customHeight="1" x14ac:dyDescent="0.25">
      <c r="A8" s="36" t="s">
        <v>62</v>
      </c>
      <c r="B8" s="37" t="s">
        <v>12</v>
      </c>
      <c r="C8" s="38" t="s">
        <v>10</v>
      </c>
      <c r="D8" s="38" t="s">
        <v>13</v>
      </c>
      <c r="E8" s="6">
        <f>G8+F8</f>
        <v>89945.400000000009</v>
      </c>
      <c r="F8" s="9">
        <v>0</v>
      </c>
      <c r="G8" s="34">
        <f>87373.6+2571.8</f>
        <v>89945.400000000009</v>
      </c>
      <c r="H8" s="6">
        <f>I8+J8</f>
        <v>51439.5</v>
      </c>
      <c r="I8" s="9">
        <v>0</v>
      </c>
      <c r="J8" s="10">
        <v>51439.5</v>
      </c>
      <c r="K8" s="9">
        <f>L8+M8</f>
        <v>51439.199999999997</v>
      </c>
      <c r="L8" s="9">
        <v>0</v>
      </c>
      <c r="M8" s="9">
        <v>51439.199999999997</v>
      </c>
      <c r="N8" s="9">
        <f>O8+P8</f>
        <v>51439.199999999997</v>
      </c>
      <c r="O8" s="9"/>
      <c r="P8" s="9">
        <f>M8</f>
        <v>51439.199999999997</v>
      </c>
      <c r="Q8" s="17">
        <f>K8/H8</f>
        <v>0.99999416790598661</v>
      </c>
      <c r="R8" s="17">
        <f t="shared" ref="R8" si="11">N8/H8</f>
        <v>0.99999416790598661</v>
      </c>
    </row>
    <row r="9" spans="1:18" s="27" customFormat="1" ht="74.25" customHeight="1" x14ac:dyDescent="0.25">
      <c r="A9" s="35" t="s">
        <v>63</v>
      </c>
      <c r="B9" s="104" t="s">
        <v>38</v>
      </c>
      <c r="C9" s="104"/>
      <c r="D9" s="104"/>
      <c r="E9" s="15">
        <f>SUM(E10:E18)</f>
        <v>85577.2</v>
      </c>
      <c r="F9" s="15">
        <f t="shared" ref="F9:G9" si="12">SUM(F10:F18)</f>
        <v>0</v>
      </c>
      <c r="G9" s="15">
        <f t="shared" si="12"/>
        <v>85577.2</v>
      </c>
      <c r="H9" s="15">
        <f t="shared" ref="H9" si="13">SUM(H10:H18)</f>
        <v>50126.7</v>
      </c>
      <c r="I9" s="15">
        <f t="shared" ref="I9" si="14">SUM(I10:I18)</f>
        <v>0</v>
      </c>
      <c r="J9" s="15">
        <f t="shared" ref="J9" si="15">SUM(J10:J18)</f>
        <v>50126.7</v>
      </c>
      <c r="K9" s="15">
        <f t="shared" ref="K9" si="16">SUM(K10:K18)</f>
        <v>50119.1</v>
      </c>
      <c r="L9" s="15">
        <f t="shared" ref="L9" si="17">SUM(L10:L18)</f>
        <v>0</v>
      </c>
      <c r="M9" s="15">
        <f t="shared" ref="M9" si="18">SUM(M10:M18)</f>
        <v>50119.1</v>
      </c>
      <c r="N9" s="15">
        <f t="shared" ref="N9" si="19">SUM(N10:N18)</f>
        <v>50119.1</v>
      </c>
      <c r="O9" s="15">
        <f t="shared" ref="O9" si="20">SUM(O10:O18)</f>
        <v>0</v>
      </c>
      <c r="P9" s="15">
        <f t="shared" ref="P9" si="21">SUM(P10:P18)</f>
        <v>50119.1</v>
      </c>
      <c r="Q9" s="17">
        <f>K9/H9</f>
        <v>0.99984838419445132</v>
      </c>
      <c r="R9" s="17">
        <f>N9/H9</f>
        <v>0.99984838419445132</v>
      </c>
    </row>
    <row r="10" spans="1:18" s="27" customFormat="1" ht="33" x14ac:dyDescent="0.25">
      <c r="A10" s="39" t="s">
        <v>64</v>
      </c>
      <c r="B10" s="40" t="s">
        <v>111</v>
      </c>
      <c r="C10" s="37" t="s">
        <v>10</v>
      </c>
      <c r="D10" s="37" t="s">
        <v>9</v>
      </c>
      <c r="E10" s="6">
        <f>G10</f>
        <v>8489.2999999999993</v>
      </c>
      <c r="F10" s="9">
        <v>0</v>
      </c>
      <c r="G10" s="41">
        <v>8489.2999999999993</v>
      </c>
      <c r="H10" s="6">
        <f>I10+J10</f>
        <v>4928.2</v>
      </c>
      <c r="I10" s="9">
        <v>0</v>
      </c>
      <c r="J10" s="10">
        <v>4928.2</v>
      </c>
      <c r="K10" s="6">
        <f>L10+M10</f>
        <v>4928.2</v>
      </c>
      <c r="L10" s="9">
        <v>0</v>
      </c>
      <c r="M10" s="18">
        <v>4928.2</v>
      </c>
      <c r="N10" s="6">
        <f>O10+P10</f>
        <v>4928.2</v>
      </c>
      <c r="O10" s="9">
        <v>0</v>
      </c>
      <c r="P10" s="9">
        <f>M10</f>
        <v>4928.2</v>
      </c>
      <c r="Q10" s="19">
        <f>K10/H10</f>
        <v>1</v>
      </c>
      <c r="R10" s="19">
        <f>N10/H10</f>
        <v>1</v>
      </c>
    </row>
    <row r="11" spans="1:18" s="27" customFormat="1" ht="33" x14ac:dyDescent="0.25">
      <c r="A11" s="39" t="s">
        <v>65</v>
      </c>
      <c r="B11" s="42" t="s">
        <v>14</v>
      </c>
      <c r="C11" s="37" t="s">
        <v>10</v>
      </c>
      <c r="D11" s="37" t="s">
        <v>9</v>
      </c>
      <c r="E11" s="6">
        <f t="shared" ref="E11:E18" si="22">G11</f>
        <v>14970</v>
      </c>
      <c r="F11" s="9">
        <v>0</v>
      </c>
      <c r="G11" s="41">
        <v>14970</v>
      </c>
      <c r="H11" s="6">
        <f t="shared" ref="H11:H18" si="23">I11+J11</f>
        <v>7585.7</v>
      </c>
      <c r="I11" s="9">
        <v>0</v>
      </c>
      <c r="J11" s="9">
        <v>7585.7</v>
      </c>
      <c r="K11" s="6">
        <f t="shared" ref="K11:K18" si="24">L11+M11</f>
        <v>7585.7</v>
      </c>
      <c r="L11" s="9">
        <v>0</v>
      </c>
      <c r="M11" s="9">
        <v>7585.7</v>
      </c>
      <c r="N11" s="6">
        <f t="shared" ref="N11:N18" si="25">O11+P11</f>
        <v>7585.7</v>
      </c>
      <c r="O11" s="9">
        <v>0</v>
      </c>
      <c r="P11" s="9">
        <f t="shared" ref="P11:P18" si="26">M11</f>
        <v>7585.7</v>
      </c>
      <c r="Q11" s="19">
        <f t="shared" ref="Q11:Q42" si="27">K11/H11</f>
        <v>1</v>
      </c>
      <c r="R11" s="19">
        <f t="shared" ref="R11:R42" si="28">N11/H11</f>
        <v>1</v>
      </c>
    </row>
    <row r="12" spans="1:18" s="27" customFormat="1" ht="33" x14ac:dyDescent="0.25">
      <c r="A12" s="39" t="s">
        <v>66</v>
      </c>
      <c r="B12" s="40" t="s">
        <v>112</v>
      </c>
      <c r="C12" s="37" t="s">
        <v>10</v>
      </c>
      <c r="D12" s="37" t="s">
        <v>9</v>
      </c>
      <c r="E12" s="6">
        <f t="shared" si="22"/>
        <v>6529.4</v>
      </c>
      <c r="F12" s="9">
        <v>0</v>
      </c>
      <c r="G12" s="43">
        <v>6529.4</v>
      </c>
      <c r="H12" s="6">
        <f t="shared" si="23"/>
        <v>3273</v>
      </c>
      <c r="I12" s="9">
        <v>0</v>
      </c>
      <c r="J12" s="10">
        <v>3273</v>
      </c>
      <c r="K12" s="6">
        <f t="shared" si="24"/>
        <v>3273</v>
      </c>
      <c r="L12" s="9">
        <v>0</v>
      </c>
      <c r="M12" s="18">
        <v>3273</v>
      </c>
      <c r="N12" s="6">
        <f t="shared" si="25"/>
        <v>3273</v>
      </c>
      <c r="O12" s="9">
        <v>0</v>
      </c>
      <c r="P12" s="9">
        <f t="shared" si="26"/>
        <v>3273</v>
      </c>
      <c r="Q12" s="19">
        <f t="shared" si="27"/>
        <v>1</v>
      </c>
      <c r="R12" s="19">
        <f t="shared" si="28"/>
        <v>1</v>
      </c>
    </row>
    <row r="13" spans="1:18" s="27" customFormat="1" ht="33" x14ac:dyDescent="0.25">
      <c r="A13" s="39" t="s">
        <v>67</v>
      </c>
      <c r="B13" s="40" t="s">
        <v>113</v>
      </c>
      <c r="C13" s="37" t="s">
        <v>10</v>
      </c>
      <c r="D13" s="37" t="s">
        <v>9</v>
      </c>
      <c r="E13" s="6">
        <f t="shared" si="22"/>
        <v>8488.2000000000007</v>
      </c>
      <c r="F13" s="9">
        <v>0</v>
      </c>
      <c r="G13" s="43">
        <v>8488.2000000000007</v>
      </c>
      <c r="H13" s="6">
        <f t="shared" si="23"/>
        <v>6270.7</v>
      </c>
      <c r="I13" s="9">
        <v>0</v>
      </c>
      <c r="J13" s="10">
        <v>6270.7</v>
      </c>
      <c r="K13" s="6">
        <f t="shared" si="24"/>
        <v>6270.6</v>
      </c>
      <c r="L13" s="9">
        <v>0</v>
      </c>
      <c r="M13" s="18">
        <v>6270.6</v>
      </c>
      <c r="N13" s="6">
        <f t="shared" si="25"/>
        <v>6270.6</v>
      </c>
      <c r="O13" s="9">
        <v>0</v>
      </c>
      <c r="P13" s="9">
        <f t="shared" si="26"/>
        <v>6270.6</v>
      </c>
      <c r="Q13" s="19">
        <f t="shared" si="27"/>
        <v>0.99998405281706992</v>
      </c>
      <c r="R13" s="19">
        <f t="shared" si="28"/>
        <v>0.99998405281706992</v>
      </c>
    </row>
    <row r="14" spans="1:18" s="27" customFormat="1" ht="33" x14ac:dyDescent="0.25">
      <c r="A14" s="39" t="s">
        <v>68</v>
      </c>
      <c r="B14" s="40" t="s">
        <v>114</v>
      </c>
      <c r="C14" s="37" t="s">
        <v>10</v>
      </c>
      <c r="D14" s="37" t="s">
        <v>9</v>
      </c>
      <c r="E14" s="6">
        <f t="shared" si="22"/>
        <v>7645.4</v>
      </c>
      <c r="F14" s="9">
        <v>0</v>
      </c>
      <c r="G14" s="43">
        <v>7645.4</v>
      </c>
      <c r="H14" s="6">
        <f t="shared" si="23"/>
        <v>4519.5</v>
      </c>
      <c r="I14" s="9">
        <v>0</v>
      </c>
      <c r="J14" s="9">
        <v>4519.5</v>
      </c>
      <c r="K14" s="6">
        <f t="shared" si="24"/>
        <v>4519.5</v>
      </c>
      <c r="L14" s="9">
        <v>0</v>
      </c>
      <c r="M14" s="9">
        <v>4519.5</v>
      </c>
      <c r="N14" s="6">
        <f t="shared" si="25"/>
        <v>4519.5</v>
      </c>
      <c r="O14" s="9">
        <v>0</v>
      </c>
      <c r="P14" s="9">
        <f t="shared" si="26"/>
        <v>4519.5</v>
      </c>
      <c r="Q14" s="19">
        <f t="shared" si="27"/>
        <v>1</v>
      </c>
      <c r="R14" s="19">
        <f t="shared" si="28"/>
        <v>1</v>
      </c>
    </row>
    <row r="15" spans="1:18" s="27" customFormat="1" ht="33" x14ac:dyDescent="0.25">
      <c r="A15" s="39" t="s">
        <v>69</v>
      </c>
      <c r="B15" s="40" t="s">
        <v>115</v>
      </c>
      <c r="C15" s="37" t="s">
        <v>10</v>
      </c>
      <c r="D15" s="37" t="s">
        <v>9</v>
      </c>
      <c r="E15" s="6">
        <f t="shared" si="22"/>
        <v>14465.4</v>
      </c>
      <c r="F15" s="9">
        <v>0</v>
      </c>
      <c r="G15" s="43">
        <v>14465.4</v>
      </c>
      <c r="H15" s="6">
        <f t="shared" si="23"/>
        <v>8555.2999999999993</v>
      </c>
      <c r="I15" s="9">
        <v>0</v>
      </c>
      <c r="J15" s="10">
        <v>8555.2999999999993</v>
      </c>
      <c r="K15" s="6">
        <f t="shared" si="24"/>
        <v>8555.2000000000007</v>
      </c>
      <c r="L15" s="9">
        <v>0</v>
      </c>
      <c r="M15" s="18">
        <v>8555.2000000000007</v>
      </c>
      <c r="N15" s="6">
        <f t="shared" si="25"/>
        <v>8555.2000000000007</v>
      </c>
      <c r="O15" s="9">
        <v>0</v>
      </c>
      <c r="P15" s="9">
        <f t="shared" si="26"/>
        <v>8555.2000000000007</v>
      </c>
      <c r="Q15" s="19">
        <f t="shared" si="27"/>
        <v>0.99998831133916999</v>
      </c>
      <c r="R15" s="19">
        <f t="shared" si="28"/>
        <v>0.99998831133916999</v>
      </c>
    </row>
    <row r="16" spans="1:18" s="27" customFormat="1" ht="33" x14ac:dyDescent="0.25">
      <c r="A16" s="39" t="s">
        <v>70</v>
      </c>
      <c r="B16" s="40" t="s">
        <v>116</v>
      </c>
      <c r="C16" s="37" t="s">
        <v>10</v>
      </c>
      <c r="D16" s="37" t="s">
        <v>9</v>
      </c>
      <c r="E16" s="6">
        <f t="shared" si="22"/>
        <v>7065.9</v>
      </c>
      <c r="F16" s="9">
        <v>0</v>
      </c>
      <c r="G16" s="43">
        <v>7065.9</v>
      </c>
      <c r="H16" s="6">
        <f t="shared" si="23"/>
        <v>4791.8999999999996</v>
      </c>
      <c r="I16" s="9">
        <v>0</v>
      </c>
      <c r="J16" s="10">
        <v>4791.8999999999996</v>
      </c>
      <c r="K16" s="6">
        <f t="shared" si="24"/>
        <v>4784.7</v>
      </c>
      <c r="L16" s="9">
        <v>0</v>
      </c>
      <c r="M16" s="18">
        <v>4784.7</v>
      </c>
      <c r="N16" s="6">
        <f t="shared" si="25"/>
        <v>4784.7</v>
      </c>
      <c r="O16" s="9">
        <v>0</v>
      </c>
      <c r="P16" s="9">
        <f t="shared" si="26"/>
        <v>4784.7</v>
      </c>
      <c r="Q16" s="19">
        <f t="shared" si="27"/>
        <v>0.99849746447129539</v>
      </c>
      <c r="R16" s="19">
        <f t="shared" si="28"/>
        <v>0.99849746447129539</v>
      </c>
    </row>
    <row r="17" spans="1:18" s="27" customFormat="1" ht="33" x14ac:dyDescent="0.25">
      <c r="A17" s="39" t="s">
        <v>71</v>
      </c>
      <c r="B17" s="40" t="s">
        <v>117</v>
      </c>
      <c r="C17" s="37" t="s">
        <v>10</v>
      </c>
      <c r="D17" s="37" t="s">
        <v>9</v>
      </c>
      <c r="E17" s="6">
        <f t="shared" si="22"/>
        <v>11615.3</v>
      </c>
      <c r="F17" s="9">
        <v>0</v>
      </c>
      <c r="G17" s="43">
        <v>11615.3</v>
      </c>
      <c r="H17" s="6">
        <f t="shared" si="23"/>
        <v>6461.5</v>
      </c>
      <c r="I17" s="9">
        <v>0</v>
      </c>
      <c r="J17" s="10">
        <v>6461.5</v>
      </c>
      <c r="K17" s="6">
        <f t="shared" si="24"/>
        <v>6461.4</v>
      </c>
      <c r="L17" s="9">
        <v>0</v>
      </c>
      <c r="M17" s="9">
        <v>6461.4</v>
      </c>
      <c r="N17" s="6">
        <f t="shared" si="25"/>
        <v>6461.4</v>
      </c>
      <c r="O17" s="9">
        <v>0</v>
      </c>
      <c r="P17" s="9">
        <f t="shared" si="26"/>
        <v>6461.4</v>
      </c>
      <c r="Q17" s="19">
        <f t="shared" si="27"/>
        <v>0.99998452371740298</v>
      </c>
      <c r="R17" s="19">
        <f t="shared" si="28"/>
        <v>0.99998452371740298</v>
      </c>
    </row>
    <row r="18" spans="1:18" s="27" customFormat="1" ht="33" x14ac:dyDescent="0.25">
      <c r="A18" s="39" t="s">
        <v>72</v>
      </c>
      <c r="B18" s="40" t="s">
        <v>118</v>
      </c>
      <c r="C18" s="37" t="s">
        <v>10</v>
      </c>
      <c r="D18" s="37" t="s">
        <v>9</v>
      </c>
      <c r="E18" s="6">
        <f t="shared" si="22"/>
        <v>6308.3</v>
      </c>
      <c r="F18" s="9">
        <v>0</v>
      </c>
      <c r="G18" s="43">
        <v>6308.3</v>
      </c>
      <c r="H18" s="6">
        <f t="shared" si="23"/>
        <v>3740.9</v>
      </c>
      <c r="I18" s="9">
        <v>0</v>
      </c>
      <c r="J18" s="10">
        <v>3740.9</v>
      </c>
      <c r="K18" s="6">
        <f t="shared" si="24"/>
        <v>3740.8</v>
      </c>
      <c r="L18" s="9">
        <v>0</v>
      </c>
      <c r="M18" s="18">
        <v>3740.8</v>
      </c>
      <c r="N18" s="6">
        <f t="shared" si="25"/>
        <v>3740.8</v>
      </c>
      <c r="O18" s="9">
        <v>0</v>
      </c>
      <c r="P18" s="9">
        <f t="shared" si="26"/>
        <v>3740.8</v>
      </c>
      <c r="Q18" s="19">
        <f t="shared" si="27"/>
        <v>0.99997326846480794</v>
      </c>
      <c r="R18" s="19">
        <f t="shared" si="28"/>
        <v>0.99997326846480794</v>
      </c>
    </row>
    <row r="19" spans="1:18" s="27" customFormat="1" ht="33.75" customHeight="1" x14ac:dyDescent="0.25">
      <c r="A19" s="35" t="s">
        <v>59</v>
      </c>
      <c r="B19" s="104" t="s">
        <v>36</v>
      </c>
      <c r="C19" s="104"/>
      <c r="D19" s="104"/>
      <c r="E19" s="15">
        <f>E20+E23</f>
        <v>18860.7</v>
      </c>
      <c r="F19" s="15">
        <f t="shared" ref="F19:P19" si="29">F20+F23</f>
        <v>0</v>
      </c>
      <c r="G19" s="15">
        <f t="shared" si="29"/>
        <v>18860.7</v>
      </c>
      <c r="H19" s="15">
        <f t="shared" si="29"/>
        <v>585.29999999999995</v>
      </c>
      <c r="I19" s="15">
        <f t="shared" si="29"/>
        <v>0</v>
      </c>
      <c r="J19" s="15">
        <f t="shared" si="29"/>
        <v>585.29999999999995</v>
      </c>
      <c r="K19" s="15">
        <f t="shared" si="29"/>
        <v>585.29999999999995</v>
      </c>
      <c r="L19" s="15">
        <f t="shared" si="29"/>
        <v>0</v>
      </c>
      <c r="M19" s="15">
        <f t="shared" si="29"/>
        <v>585.29999999999995</v>
      </c>
      <c r="N19" s="15">
        <f t="shared" si="29"/>
        <v>585.29999999999995</v>
      </c>
      <c r="O19" s="15">
        <f t="shared" si="29"/>
        <v>0</v>
      </c>
      <c r="P19" s="15">
        <f t="shared" si="29"/>
        <v>585.29999999999995</v>
      </c>
      <c r="Q19" s="17">
        <f t="shared" ref="Q19" si="30">K19/H19</f>
        <v>1</v>
      </c>
      <c r="R19" s="17">
        <f t="shared" ref="R19" si="31">N19/H19</f>
        <v>1</v>
      </c>
    </row>
    <row r="20" spans="1:18" s="27" customFormat="1" ht="64.5" hidden="1" customHeight="1" x14ac:dyDescent="0.25">
      <c r="A20" s="39" t="s">
        <v>73</v>
      </c>
      <c r="B20" s="22" t="s">
        <v>74</v>
      </c>
      <c r="C20" s="37" t="s">
        <v>10</v>
      </c>
      <c r="D20" s="37" t="s">
        <v>1</v>
      </c>
      <c r="E20" s="14">
        <f>SUM(E21:E22)</f>
        <v>0</v>
      </c>
      <c r="F20" s="14">
        <f t="shared" ref="F20:P20" si="32">SUM(F21:F22)</f>
        <v>0</v>
      </c>
      <c r="G20" s="14">
        <f t="shared" si="32"/>
        <v>0</v>
      </c>
      <c r="H20" s="14">
        <f t="shared" si="32"/>
        <v>0</v>
      </c>
      <c r="I20" s="14">
        <f t="shared" si="32"/>
        <v>0</v>
      </c>
      <c r="J20" s="14">
        <f t="shared" si="32"/>
        <v>0</v>
      </c>
      <c r="K20" s="14">
        <f t="shared" si="32"/>
        <v>0</v>
      </c>
      <c r="L20" s="14">
        <f t="shared" si="32"/>
        <v>0</v>
      </c>
      <c r="M20" s="14">
        <f t="shared" si="32"/>
        <v>0</v>
      </c>
      <c r="N20" s="14">
        <f t="shared" si="32"/>
        <v>0</v>
      </c>
      <c r="O20" s="14">
        <f t="shared" si="32"/>
        <v>0</v>
      </c>
      <c r="P20" s="14">
        <f t="shared" si="32"/>
        <v>0</v>
      </c>
      <c r="Q20" s="17" t="e">
        <f t="shared" ref="Q20:Q23" si="33">K20/H20</f>
        <v>#DIV/0!</v>
      </c>
      <c r="R20" s="17" t="e">
        <f t="shared" ref="R20:R23" si="34">N20/H20</f>
        <v>#DIV/0!</v>
      </c>
    </row>
    <row r="21" spans="1:18" s="27" customFormat="1" ht="33" hidden="1" x14ac:dyDescent="0.25">
      <c r="A21" s="39" t="s">
        <v>122</v>
      </c>
      <c r="B21" s="22" t="s">
        <v>119</v>
      </c>
      <c r="C21" s="37" t="s">
        <v>10</v>
      </c>
      <c r="D21" s="37" t="s">
        <v>1</v>
      </c>
      <c r="E21" s="14">
        <f>G21+F21</f>
        <v>0</v>
      </c>
      <c r="F21" s="9"/>
      <c r="G21" s="25">
        <v>0</v>
      </c>
      <c r="H21" s="6">
        <f>I21+J21</f>
        <v>0</v>
      </c>
      <c r="I21" s="6"/>
      <c r="J21" s="6">
        <v>0</v>
      </c>
      <c r="K21" s="6">
        <f>L21+M21</f>
        <v>0</v>
      </c>
      <c r="L21" s="6">
        <v>0</v>
      </c>
      <c r="M21" s="6">
        <v>0</v>
      </c>
      <c r="N21" s="6">
        <f>O21+P21</f>
        <v>0</v>
      </c>
      <c r="O21" s="6">
        <v>0</v>
      </c>
      <c r="P21" s="6">
        <v>0</v>
      </c>
      <c r="Q21" s="17" t="e">
        <f t="shared" si="33"/>
        <v>#DIV/0!</v>
      </c>
      <c r="R21" s="17" t="e">
        <f t="shared" si="34"/>
        <v>#DIV/0!</v>
      </c>
    </row>
    <row r="22" spans="1:18" s="27" customFormat="1" ht="33" hidden="1" x14ac:dyDescent="0.25">
      <c r="A22" s="39" t="s">
        <v>123</v>
      </c>
      <c r="B22" s="22" t="s">
        <v>120</v>
      </c>
      <c r="C22" s="37" t="s">
        <v>10</v>
      </c>
      <c r="D22" s="37" t="s">
        <v>1</v>
      </c>
      <c r="E22" s="14">
        <f>G22+F22</f>
        <v>0</v>
      </c>
      <c r="F22" s="9"/>
      <c r="G22" s="25">
        <v>0</v>
      </c>
      <c r="H22" s="6">
        <f>I22+J22</f>
        <v>0</v>
      </c>
      <c r="I22" s="6"/>
      <c r="J22" s="6">
        <v>0</v>
      </c>
      <c r="K22" s="6">
        <f>L22+M22</f>
        <v>0</v>
      </c>
      <c r="L22" s="6">
        <v>0</v>
      </c>
      <c r="M22" s="6">
        <v>0</v>
      </c>
      <c r="N22" s="6">
        <f>O22+P22</f>
        <v>0</v>
      </c>
      <c r="O22" s="6">
        <v>0</v>
      </c>
      <c r="P22" s="6">
        <v>0</v>
      </c>
      <c r="Q22" s="17" t="e">
        <f t="shared" si="33"/>
        <v>#DIV/0!</v>
      </c>
      <c r="R22" s="17" t="e">
        <f t="shared" si="34"/>
        <v>#DIV/0!</v>
      </c>
    </row>
    <row r="23" spans="1:18" s="27" customFormat="1" ht="16.5" x14ac:dyDescent="0.25">
      <c r="A23" s="39" t="s">
        <v>73</v>
      </c>
      <c r="B23" s="106" t="s">
        <v>121</v>
      </c>
      <c r="C23" s="106"/>
      <c r="D23" s="106"/>
      <c r="E23" s="14">
        <f>SUM(E24:E28)</f>
        <v>18860.7</v>
      </c>
      <c r="F23" s="14">
        <f t="shared" ref="F23:P23" si="35">SUM(F24:F28)</f>
        <v>0</v>
      </c>
      <c r="G23" s="14">
        <f t="shared" si="35"/>
        <v>18860.7</v>
      </c>
      <c r="H23" s="14">
        <f t="shared" si="35"/>
        <v>585.29999999999995</v>
      </c>
      <c r="I23" s="14">
        <f t="shared" si="35"/>
        <v>0</v>
      </c>
      <c r="J23" s="14">
        <f t="shared" si="35"/>
        <v>585.29999999999995</v>
      </c>
      <c r="K23" s="14">
        <f t="shared" si="35"/>
        <v>585.29999999999995</v>
      </c>
      <c r="L23" s="14">
        <f t="shared" si="35"/>
        <v>0</v>
      </c>
      <c r="M23" s="14">
        <f t="shared" si="35"/>
        <v>585.29999999999995</v>
      </c>
      <c r="N23" s="14">
        <f t="shared" si="35"/>
        <v>585.29999999999995</v>
      </c>
      <c r="O23" s="14">
        <f t="shared" si="35"/>
        <v>0</v>
      </c>
      <c r="P23" s="14">
        <f t="shared" si="35"/>
        <v>585.29999999999995</v>
      </c>
      <c r="Q23" s="17">
        <f t="shared" si="33"/>
        <v>1</v>
      </c>
      <c r="R23" s="17">
        <f t="shared" si="34"/>
        <v>1</v>
      </c>
    </row>
    <row r="24" spans="1:18" s="27" customFormat="1" ht="82.5" x14ac:dyDescent="0.25">
      <c r="A24" s="39" t="s">
        <v>149</v>
      </c>
      <c r="B24" s="22" t="s">
        <v>160</v>
      </c>
      <c r="C24" s="37" t="s">
        <v>10</v>
      </c>
      <c r="D24" s="37" t="s">
        <v>9</v>
      </c>
      <c r="E24" s="14">
        <f>G24+F24</f>
        <v>585.29999999999995</v>
      </c>
      <c r="F24" s="9"/>
      <c r="G24" s="25">
        <v>585.29999999999995</v>
      </c>
      <c r="H24" s="6">
        <f>I24+J24</f>
        <v>585.29999999999995</v>
      </c>
      <c r="I24" s="6">
        <v>0</v>
      </c>
      <c r="J24" s="6">
        <v>585.29999999999995</v>
      </c>
      <c r="K24" s="6">
        <f>L24+M24</f>
        <v>585.29999999999995</v>
      </c>
      <c r="L24" s="6">
        <v>0</v>
      </c>
      <c r="M24" s="6">
        <v>585.29999999999995</v>
      </c>
      <c r="N24" s="6">
        <f>O24+P24</f>
        <v>585.29999999999995</v>
      </c>
      <c r="O24" s="6">
        <v>0</v>
      </c>
      <c r="P24" s="6">
        <f>M24</f>
        <v>585.29999999999995</v>
      </c>
      <c r="Q24" s="19">
        <f t="shared" ref="Q24" si="36">K24/H24</f>
        <v>1</v>
      </c>
      <c r="R24" s="19">
        <f t="shared" ref="R24" si="37">N24/H24</f>
        <v>1</v>
      </c>
    </row>
    <row r="25" spans="1:18" s="27" customFormat="1" ht="66" x14ac:dyDescent="0.25">
      <c r="A25" s="39" t="s">
        <v>122</v>
      </c>
      <c r="B25" s="22" t="s">
        <v>161</v>
      </c>
      <c r="C25" s="37" t="s">
        <v>10</v>
      </c>
      <c r="D25" s="37" t="s">
        <v>9</v>
      </c>
      <c r="E25" s="14">
        <f>G25+F25</f>
        <v>9206.4</v>
      </c>
      <c r="F25" s="9"/>
      <c r="G25" s="25">
        <v>9206.4</v>
      </c>
      <c r="H25" s="6">
        <f>I25+J25</f>
        <v>0</v>
      </c>
      <c r="I25" s="6">
        <v>0</v>
      </c>
      <c r="J25" s="6">
        <v>0</v>
      </c>
      <c r="K25" s="6">
        <f>L25+M25</f>
        <v>0</v>
      </c>
      <c r="L25" s="6">
        <v>0</v>
      </c>
      <c r="M25" s="6">
        <v>0</v>
      </c>
      <c r="N25" s="6">
        <f>O25+P25</f>
        <v>0</v>
      </c>
      <c r="O25" s="6">
        <v>0</v>
      </c>
      <c r="P25" s="6">
        <v>0</v>
      </c>
      <c r="Q25" s="44" t="s">
        <v>156</v>
      </c>
      <c r="R25" s="44" t="s">
        <v>156</v>
      </c>
    </row>
    <row r="26" spans="1:18" s="27" customFormat="1" ht="49.5" x14ac:dyDescent="0.25">
      <c r="A26" s="39" t="s">
        <v>123</v>
      </c>
      <c r="B26" s="22" t="s">
        <v>162</v>
      </c>
      <c r="C26" s="37" t="s">
        <v>10</v>
      </c>
      <c r="D26" s="37" t="s">
        <v>9</v>
      </c>
      <c r="E26" s="14">
        <f>G26+F26</f>
        <v>1892.2</v>
      </c>
      <c r="F26" s="9"/>
      <c r="G26" s="25">
        <v>1892.2</v>
      </c>
      <c r="H26" s="6">
        <f>I26+J26</f>
        <v>0</v>
      </c>
      <c r="I26" s="6">
        <v>0</v>
      </c>
      <c r="J26" s="6">
        <v>0</v>
      </c>
      <c r="K26" s="6">
        <f>L26+M26</f>
        <v>0</v>
      </c>
      <c r="L26" s="6">
        <v>0</v>
      </c>
      <c r="M26" s="6">
        <v>0</v>
      </c>
      <c r="N26" s="6">
        <f>O26+P26</f>
        <v>0</v>
      </c>
      <c r="O26" s="6">
        <v>0</v>
      </c>
      <c r="P26" s="6">
        <v>0</v>
      </c>
      <c r="Q26" s="44" t="s">
        <v>156</v>
      </c>
      <c r="R26" s="44" t="s">
        <v>156</v>
      </c>
    </row>
    <row r="27" spans="1:18" s="27" customFormat="1" ht="66" x14ac:dyDescent="0.25">
      <c r="A27" s="39" t="s">
        <v>159</v>
      </c>
      <c r="B27" s="22" t="s">
        <v>163</v>
      </c>
      <c r="C27" s="37" t="s">
        <v>10</v>
      </c>
      <c r="D27" s="37" t="s">
        <v>9</v>
      </c>
      <c r="E27" s="14">
        <f>G27+F27</f>
        <v>5152.6000000000004</v>
      </c>
      <c r="F27" s="9"/>
      <c r="G27" s="25">
        <v>5152.6000000000004</v>
      </c>
      <c r="H27" s="6">
        <f>I27+J27</f>
        <v>0</v>
      </c>
      <c r="I27" s="6">
        <v>0</v>
      </c>
      <c r="J27" s="6">
        <v>0</v>
      </c>
      <c r="K27" s="6">
        <f>L27+M27</f>
        <v>0</v>
      </c>
      <c r="L27" s="6">
        <v>0</v>
      </c>
      <c r="M27" s="6">
        <v>0</v>
      </c>
      <c r="N27" s="6">
        <f>O27+P27</f>
        <v>0</v>
      </c>
      <c r="O27" s="6">
        <v>0</v>
      </c>
      <c r="P27" s="6">
        <v>0</v>
      </c>
      <c r="Q27" s="44" t="s">
        <v>156</v>
      </c>
      <c r="R27" s="44" t="s">
        <v>156</v>
      </c>
    </row>
    <row r="28" spans="1:18" s="27" customFormat="1" ht="49.5" x14ac:dyDescent="0.25">
      <c r="A28" s="39" t="s">
        <v>277</v>
      </c>
      <c r="B28" s="22" t="s">
        <v>278</v>
      </c>
      <c r="C28" s="37" t="s">
        <v>10</v>
      </c>
      <c r="D28" s="37" t="s">
        <v>9</v>
      </c>
      <c r="E28" s="14">
        <f>G28+F28</f>
        <v>2024.2</v>
      </c>
      <c r="F28" s="9"/>
      <c r="G28" s="25">
        <v>2024.2</v>
      </c>
      <c r="H28" s="6">
        <f>I28+J28</f>
        <v>0</v>
      </c>
      <c r="I28" s="6">
        <v>0</v>
      </c>
      <c r="J28" s="6">
        <v>0</v>
      </c>
      <c r="K28" s="6">
        <f>L28+M28</f>
        <v>0</v>
      </c>
      <c r="L28" s="6">
        <v>0</v>
      </c>
      <c r="M28" s="6">
        <v>0</v>
      </c>
      <c r="N28" s="6">
        <f>O28+P28</f>
        <v>0</v>
      </c>
      <c r="O28" s="6">
        <v>0</v>
      </c>
      <c r="P28" s="6">
        <v>0</v>
      </c>
      <c r="Q28" s="44" t="s">
        <v>156</v>
      </c>
      <c r="R28" s="44" t="s">
        <v>156</v>
      </c>
    </row>
    <row r="29" spans="1:18" s="27" customFormat="1" ht="21.75" customHeight="1" x14ac:dyDescent="0.25">
      <c r="A29" s="35" t="s">
        <v>33</v>
      </c>
      <c r="B29" s="104" t="s">
        <v>75</v>
      </c>
      <c r="C29" s="104"/>
      <c r="D29" s="104"/>
      <c r="E29" s="15">
        <f>E30+E50+E69+E72+E83+E86+E97+E100</f>
        <v>125206.1</v>
      </c>
      <c r="F29" s="15">
        <f t="shared" ref="F29:P29" si="38">F30+F50+F69+F72+F83+F86+F97+F100</f>
        <v>0</v>
      </c>
      <c r="G29" s="15">
        <f t="shared" si="38"/>
        <v>125206.1</v>
      </c>
      <c r="H29" s="15">
        <f t="shared" si="38"/>
        <v>35627.799999999996</v>
      </c>
      <c r="I29" s="15">
        <f t="shared" si="38"/>
        <v>0</v>
      </c>
      <c r="J29" s="15">
        <f t="shared" si="38"/>
        <v>35627.799999999996</v>
      </c>
      <c r="K29" s="15">
        <f t="shared" si="38"/>
        <v>35609.800000000003</v>
      </c>
      <c r="L29" s="15">
        <f t="shared" si="38"/>
        <v>0</v>
      </c>
      <c r="M29" s="15">
        <f t="shared" si="38"/>
        <v>35609.800000000003</v>
      </c>
      <c r="N29" s="15">
        <f t="shared" si="38"/>
        <v>35609.800000000003</v>
      </c>
      <c r="O29" s="15">
        <f t="shared" si="38"/>
        <v>0</v>
      </c>
      <c r="P29" s="15">
        <f t="shared" si="38"/>
        <v>35609.800000000003</v>
      </c>
      <c r="Q29" s="17">
        <f t="shared" si="27"/>
        <v>0.9994947765508958</v>
      </c>
      <c r="R29" s="17">
        <f t="shared" si="28"/>
        <v>0.9994947765508958</v>
      </c>
    </row>
    <row r="30" spans="1:18" s="27" customFormat="1" ht="21.75" customHeight="1" x14ac:dyDescent="0.25">
      <c r="A30" s="35" t="s">
        <v>39</v>
      </c>
      <c r="B30" s="105" t="s">
        <v>15</v>
      </c>
      <c r="C30" s="105"/>
      <c r="D30" s="105"/>
      <c r="E30" s="15">
        <f>SUM(E31:E49)</f>
        <v>12472.400000000001</v>
      </c>
      <c r="F30" s="15">
        <f t="shared" ref="F30:G30" si="39">SUM(F31:F49)</f>
        <v>0</v>
      </c>
      <c r="G30" s="15">
        <f t="shared" si="39"/>
        <v>12472.400000000001</v>
      </c>
      <c r="H30" s="15">
        <f t="shared" ref="H30" si="40">SUM(H31:H49)</f>
        <v>1246.0999999999999</v>
      </c>
      <c r="I30" s="15">
        <f t="shared" ref="I30" si="41">SUM(I31:I49)</f>
        <v>0</v>
      </c>
      <c r="J30" s="15">
        <f t="shared" ref="J30" si="42">SUM(J31:J49)</f>
        <v>1246.0999999999999</v>
      </c>
      <c r="K30" s="15">
        <f t="shared" ref="K30" si="43">SUM(K31:K49)</f>
        <v>1242.2</v>
      </c>
      <c r="L30" s="15">
        <f t="shared" ref="L30" si="44">SUM(L31:L49)</f>
        <v>0</v>
      </c>
      <c r="M30" s="15">
        <f t="shared" ref="M30" si="45">SUM(M31:M49)</f>
        <v>1242.2</v>
      </c>
      <c r="N30" s="15">
        <f t="shared" ref="N30" si="46">SUM(N31:N49)</f>
        <v>1242.2</v>
      </c>
      <c r="O30" s="15">
        <f t="shared" ref="O30" si="47">SUM(O31:O49)</f>
        <v>0</v>
      </c>
      <c r="P30" s="15">
        <f t="shared" ref="P30" si="48">SUM(P31:P49)</f>
        <v>1242.2</v>
      </c>
      <c r="Q30" s="17">
        <f t="shared" si="27"/>
        <v>0.99687023513361694</v>
      </c>
      <c r="R30" s="17">
        <f t="shared" si="28"/>
        <v>0.99687023513361694</v>
      </c>
    </row>
    <row r="31" spans="1:18" s="27" customFormat="1" ht="35.25" customHeight="1" x14ac:dyDescent="0.25">
      <c r="A31" s="39" t="s">
        <v>45</v>
      </c>
      <c r="B31" s="40" t="s">
        <v>124</v>
      </c>
      <c r="C31" s="37" t="s">
        <v>10</v>
      </c>
      <c r="D31" s="37" t="s">
        <v>9</v>
      </c>
      <c r="E31" s="14">
        <f>G31</f>
        <v>61.1</v>
      </c>
      <c r="F31" s="10">
        <v>0</v>
      </c>
      <c r="G31" s="45">
        <v>61.1</v>
      </c>
      <c r="H31" s="10">
        <f>I31+J31</f>
        <v>61.1</v>
      </c>
      <c r="I31" s="10">
        <v>0</v>
      </c>
      <c r="J31" s="10">
        <v>61.1</v>
      </c>
      <c r="K31" s="10">
        <f>L31+M31</f>
        <v>60.8</v>
      </c>
      <c r="L31" s="10">
        <v>0</v>
      </c>
      <c r="M31" s="10">
        <v>60.8</v>
      </c>
      <c r="N31" s="10">
        <f>O31+P31</f>
        <v>60.8</v>
      </c>
      <c r="O31" s="10">
        <v>0</v>
      </c>
      <c r="P31" s="10">
        <f>M31</f>
        <v>60.8</v>
      </c>
      <c r="Q31" s="19">
        <f t="shared" si="27"/>
        <v>0.9950900163666121</v>
      </c>
      <c r="R31" s="19">
        <f t="shared" si="28"/>
        <v>0.9950900163666121</v>
      </c>
    </row>
    <row r="32" spans="1:18" s="27" customFormat="1" ht="33" x14ac:dyDescent="0.25">
      <c r="A32" s="39" t="s">
        <v>76</v>
      </c>
      <c r="B32" s="40" t="s">
        <v>111</v>
      </c>
      <c r="C32" s="37" t="s">
        <v>10</v>
      </c>
      <c r="D32" s="37" t="s">
        <v>9</v>
      </c>
      <c r="E32" s="14">
        <f t="shared" ref="E32:E49" si="49">G32</f>
        <v>404.7</v>
      </c>
      <c r="F32" s="10">
        <v>0</v>
      </c>
      <c r="G32" s="45">
        <v>404.7</v>
      </c>
      <c r="H32" s="10">
        <f t="shared" ref="H32:H49" si="50">I32+J32</f>
        <v>173</v>
      </c>
      <c r="I32" s="6">
        <v>0</v>
      </c>
      <c r="J32" s="6">
        <v>173</v>
      </c>
      <c r="K32" s="10">
        <f t="shared" ref="K32:K49" si="51">L32+M32</f>
        <v>173</v>
      </c>
      <c r="L32" s="10">
        <v>0</v>
      </c>
      <c r="M32" s="6">
        <v>173</v>
      </c>
      <c r="N32" s="10">
        <f t="shared" ref="N32:N49" si="52">O32+P32</f>
        <v>173</v>
      </c>
      <c r="O32" s="10">
        <v>0</v>
      </c>
      <c r="P32" s="10">
        <f t="shared" ref="P32:P49" si="53">M32</f>
        <v>173</v>
      </c>
      <c r="Q32" s="19">
        <f t="shared" ref="Q32" si="54">K32/H32</f>
        <v>1</v>
      </c>
      <c r="R32" s="19">
        <f t="shared" ref="R32" si="55">N32/H32</f>
        <v>1</v>
      </c>
    </row>
    <row r="33" spans="1:18" s="27" customFormat="1" ht="33" x14ac:dyDescent="0.25">
      <c r="A33" s="39" t="s">
        <v>77</v>
      </c>
      <c r="B33" s="40" t="s">
        <v>112</v>
      </c>
      <c r="C33" s="37" t="s">
        <v>10</v>
      </c>
      <c r="D33" s="37" t="s">
        <v>9</v>
      </c>
      <c r="E33" s="14">
        <f t="shared" si="49"/>
        <v>1441.7</v>
      </c>
      <c r="F33" s="10">
        <v>0</v>
      </c>
      <c r="G33" s="45">
        <v>1441.7</v>
      </c>
      <c r="H33" s="10">
        <f t="shared" si="50"/>
        <v>0</v>
      </c>
      <c r="I33" s="6">
        <v>0</v>
      </c>
      <c r="J33" s="6">
        <v>0</v>
      </c>
      <c r="K33" s="10">
        <f t="shared" si="51"/>
        <v>0</v>
      </c>
      <c r="L33" s="10">
        <v>0</v>
      </c>
      <c r="M33" s="6">
        <v>0</v>
      </c>
      <c r="N33" s="10">
        <f t="shared" si="52"/>
        <v>0</v>
      </c>
      <c r="O33" s="10">
        <v>0</v>
      </c>
      <c r="P33" s="10">
        <f t="shared" si="53"/>
        <v>0</v>
      </c>
      <c r="Q33" s="44" t="s">
        <v>156</v>
      </c>
      <c r="R33" s="44" t="s">
        <v>156</v>
      </c>
    </row>
    <row r="34" spans="1:18" s="27" customFormat="1" ht="33" x14ac:dyDescent="0.25">
      <c r="A34" s="39" t="s">
        <v>78</v>
      </c>
      <c r="B34" s="40" t="s">
        <v>125</v>
      </c>
      <c r="C34" s="37" t="s">
        <v>10</v>
      </c>
      <c r="D34" s="37" t="s">
        <v>9</v>
      </c>
      <c r="E34" s="14">
        <f t="shared" si="49"/>
        <v>301.5</v>
      </c>
      <c r="F34" s="10">
        <v>0</v>
      </c>
      <c r="G34" s="45">
        <v>301.5</v>
      </c>
      <c r="H34" s="10">
        <f t="shared" si="50"/>
        <v>0</v>
      </c>
      <c r="I34" s="6">
        <v>0</v>
      </c>
      <c r="J34" s="6">
        <v>0</v>
      </c>
      <c r="K34" s="10">
        <f t="shared" si="51"/>
        <v>0</v>
      </c>
      <c r="L34" s="10">
        <v>0</v>
      </c>
      <c r="M34" s="6">
        <v>0</v>
      </c>
      <c r="N34" s="10">
        <f t="shared" si="52"/>
        <v>0</v>
      </c>
      <c r="O34" s="10">
        <v>0</v>
      </c>
      <c r="P34" s="10">
        <f t="shared" si="53"/>
        <v>0</v>
      </c>
      <c r="Q34" s="44" t="s">
        <v>156</v>
      </c>
      <c r="R34" s="44" t="s">
        <v>156</v>
      </c>
    </row>
    <row r="35" spans="1:18" s="27" customFormat="1" ht="33" x14ac:dyDescent="0.25">
      <c r="A35" s="39" t="s">
        <v>79</v>
      </c>
      <c r="B35" s="40" t="s">
        <v>126</v>
      </c>
      <c r="C35" s="37" t="s">
        <v>10</v>
      </c>
      <c r="D35" s="37" t="s">
        <v>9</v>
      </c>
      <c r="E35" s="14">
        <f t="shared" si="49"/>
        <v>239.8</v>
      </c>
      <c r="F35" s="10">
        <v>0</v>
      </c>
      <c r="G35" s="45">
        <v>239.8</v>
      </c>
      <c r="H35" s="10">
        <f t="shared" si="50"/>
        <v>32.5</v>
      </c>
      <c r="I35" s="6">
        <v>0</v>
      </c>
      <c r="J35" s="6">
        <v>32.5</v>
      </c>
      <c r="K35" s="10">
        <f t="shared" si="51"/>
        <v>32.5</v>
      </c>
      <c r="L35" s="10">
        <v>0</v>
      </c>
      <c r="M35" s="6">
        <v>32.5</v>
      </c>
      <c r="N35" s="10">
        <f t="shared" si="52"/>
        <v>32.5</v>
      </c>
      <c r="O35" s="10">
        <v>0</v>
      </c>
      <c r="P35" s="10">
        <f t="shared" si="53"/>
        <v>32.5</v>
      </c>
      <c r="Q35" s="19">
        <f t="shared" ref="Q35" si="56">K35/H35</f>
        <v>1</v>
      </c>
      <c r="R35" s="19">
        <f t="shared" ref="R35" si="57">N35/H35</f>
        <v>1</v>
      </c>
    </row>
    <row r="36" spans="1:18" s="27" customFormat="1" ht="33" x14ac:dyDescent="0.25">
      <c r="A36" s="39" t="s">
        <v>80</v>
      </c>
      <c r="B36" s="40" t="s">
        <v>127</v>
      </c>
      <c r="C36" s="37" t="s">
        <v>10</v>
      </c>
      <c r="D36" s="37" t="s">
        <v>9</v>
      </c>
      <c r="E36" s="14">
        <f t="shared" si="49"/>
        <v>209</v>
      </c>
      <c r="F36" s="10">
        <v>0</v>
      </c>
      <c r="G36" s="45">
        <v>209</v>
      </c>
      <c r="H36" s="10">
        <f t="shared" si="50"/>
        <v>75.900000000000006</v>
      </c>
      <c r="I36" s="6">
        <v>0</v>
      </c>
      <c r="J36" s="6">
        <v>75.900000000000006</v>
      </c>
      <c r="K36" s="10">
        <f t="shared" si="51"/>
        <v>75.900000000000006</v>
      </c>
      <c r="L36" s="10">
        <v>0</v>
      </c>
      <c r="M36" s="6">
        <v>75.900000000000006</v>
      </c>
      <c r="N36" s="10">
        <f t="shared" si="52"/>
        <v>75.900000000000006</v>
      </c>
      <c r="O36" s="10">
        <v>0</v>
      </c>
      <c r="P36" s="10">
        <f t="shared" si="53"/>
        <v>75.900000000000006</v>
      </c>
      <c r="Q36" s="19">
        <f t="shared" si="27"/>
        <v>1</v>
      </c>
      <c r="R36" s="19">
        <f t="shared" si="28"/>
        <v>1</v>
      </c>
    </row>
    <row r="37" spans="1:18" s="27" customFormat="1" ht="33" x14ac:dyDescent="0.25">
      <c r="A37" s="39" t="s">
        <v>81</v>
      </c>
      <c r="B37" s="40" t="s">
        <v>113</v>
      </c>
      <c r="C37" s="37" t="s">
        <v>10</v>
      </c>
      <c r="D37" s="37" t="s">
        <v>9</v>
      </c>
      <c r="E37" s="14">
        <f t="shared" si="49"/>
        <v>375.8</v>
      </c>
      <c r="F37" s="10">
        <v>0</v>
      </c>
      <c r="G37" s="45">
        <v>375.8</v>
      </c>
      <c r="H37" s="10">
        <f t="shared" si="50"/>
        <v>107</v>
      </c>
      <c r="I37" s="6">
        <v>0</v>
      </c>
      <c r="J37" s="10">
        <v>107</v>
      </c>
      <c r="K37" s="10">
        <f t="shared" si="51"/>
        <v>107</v>
      </c>
      <c r="L37" s="10">
        <v>0</v>
      </c>
      <c r="M37" s="6">
        <v>107</v>
      </c>
      <c r="N37" s="10">
        <f t="shared" si="52"/>
        <v>107</v>
      </c>
      <c r="O37" s="10">
        <v>0</v>
      </c>
      <c r="P37" s="10">
        <f t="shared" si="53"/>
        <v>107</v>
      </c>
      <c r="Q37" s="19">
        <f t="shared" ref="Q37" si="58">K37/H37</f>
        <v>1</v>
      </c>
      <c r="R37" s="19">
        <f t="shared" ref="R37" si="59">N37/H37</f>
        <v>1</v>
      </c>
    </row>
    <row r="38" spans="1:18" s="27" customFormat="1" ht="33" x14ac:dyDescent="0.25">
      <c r="A38" s="39" t="s">
        <v>82</v>
      </c>
      <c r="B38" s="40" t="s">
        <v>128</v>
      </c>
      <c r="C38" s="37" t="s">
        <v>10</v>
      </c>
      <c r="D38" s="37" t="s">
        <v>9</v>
      </c>
      <c r="E38" s="14">
        <f t="shared" si="49"/>
        <v>826.2</v>
      </c>
      <c r="F38" s="10">
        <v>0</v>
      </c>
      <c r="G38" s="45">
        <v>826.2</v>
      </c>
      <c r="H38" s="10">
        <f t="shared" si="50"/>
        <v>0</v>
      </c>
      <c r="I38" s="6">
        <v>0</v>
      </c>
      <c r="J38" s="6">
        <v>0</v>
      </c>
      <c r="K38" s="10">
        <f t="shared" si="51"/>
        <v>0</v>
      </c>
      <c r="L38" s="10">
        <v>0</v>
      </c>
      <c r="M38" s="6">
        <v>0</v>
      </c>
      <c r="N38" s="10">
        <f t="shared" si="52"/>
        <v>0</v>
      </c>
      <c r="O38" s="10">
        <v>0</v>
      </c>
      <c r="P38" s="10">
        <f t="shared" si="53"/>
        <v>0</v>
      </c>
      <c r="Q38" s="44" t="s">
        <v>156</v>
      </c>
      <c r="R38" s="44" t="s">
        <v>156</v>
      </c>
    </row>
    <row r="39" spans="1:18" s="27" customFormat="1" ht="33" x14ac:dyDescent="0.25">
      <c r="A39" s="39" t="s">
        <v>83</v>
      </c>
      <c r="B39" s="40" t="s">
        <v>129</v>
      </c>
      <c r="C39" s="37" t="s">
        <v>10</v>
      </c>
      <c r="D39" s="37" t="s">
        <v>9</v>
      </c>
      <c r="E39" s="14">
        <f t="shared" si="49"/>
        <v>713.9</v>
      </c>
      <c r="F39" s="10">
        <v>0</v>
      </c>
      <c r="G39" s="45">
        <v>713.9</v>
      </c>
      <c r="H39" s="10">
        <f t="shared" si="50"/>
        <v>58.4</v>
      </c>
      <c r="I39" s="6">
        <v>0</v>
      </c>
      <c r="J39" s="10">
        <v>58.4</v>
      </c>
      <c r="K39" s="10">
        <f t="shared" si="51"/>
        <v>58.4</v>
      </c>
      <c r="L39" s="10">
        <v>0</v>
      </c>
      <c r="M39" s="10">
        <v>58.4</v>
      </c>
      <c r="N39" s="10">
        <f t="shared" si="52"/>
        <v>58.4</v>
      </c>
      <c r="O39" s="10">
        <v>0</v>
      </c>
      <c r="P39" s="10">
        <f t="shared" si="53"/>
        <v>58.4</v>
      </c>
      <c r="Q39" s="19">
        <f t="shared" ref="Q39" si="60">K39/H39</f>
        <v>1</v>
      </c>
      <c r="R39" s="19">
        <f t="shared" ref="R39" si="61">N39/H39</f>
        <v>1</v>
      </c>
    </row>
    <row r="40" spans="1:18" s="27" customFormat="1" ht="33" x14ac:dyDescent="0.25">
      <c r="A40" s="39" t="s">
        <v>84</v>
      </c>
      <c r="B40" s="40" t="s">
        <v>114</v>
      </c>
      <c r="C40" s="37" t="s">
        <v>10</v>
      </c>
      <c r="D40" s="37" t="s">
        <v>9</v>
      </c>
      <c r="E40" s="14">
        <f t="shared" si="49"/>
        <v>804.4</v>
      </c>
      <c r="F40" s="10">
        <v>0</v>
      </c>
      <c r="G40" s="45">
        <v>804.4</v>
      </c>
      <c r="H40" s="10">
        <f t="shared" si="50"/>
        <v>0</v>
      </c>
      <c r="I40" s="6">
        <v>0</v>
      </c>
      <c r="J40" s="10">
        <v>0</v>
      </c>
      <c r="K40" s="10">
        <f t="shared" si="51"/>
        <v>0</v>
      </c>
      <c r="L40" s="10">
        <v>0</v>
      </c>
      <c r="M40" s="10">
        <v>0</v>
      </c>
      <c r="N40" s="10">
        <f t="shared" si="52"/>
        <v>0</v>
      </c>
      <c r="O40" s="10">
        <v>0</v>
      </c>
      <c r="P40" s="10">
        <f t="shared" si="53"/>
        <v>0</v>
      </c>
      <c r="Q40" s="44" t="s">
        <v>156</v>
      </c>
      <c r="R40" s="44" t="s">
        <v>156</v>
      </c>
    </row>
    <row r="41" spans="1:18" s="27" customFormat="1" ht="33" x14ac:dyDescent="0.25">
      <c r="A41" s="39" t="s">
        <v>85</v>
      </c>
      <c r="B41" s="40" t="s">
        <v>115</v>
      </c>
      <c r="C41" s="37" t="s">
        <v>10</v>
      </c>
      <c r="D41" s="37" t="s">
        <v>9</v>
      </c>
      <c r="E41" s="14">
        <f t="shared" si="49"/>
        <v>298.3</v>
      </c>
      <c r="F41" s="10">
        <v>0</v>
      </c>
      <c r="G41" s="45">
        <v>298.3</v>
      </c>
      <c r="H41" s="10">
        <f t="shared" si="50"/>
        <v>0</v>
      </c>
      <c r="I41" s="6">
        <v>0</v>
      </c>
      <c r="J41" s="6">
        <v>0</v>
      </c>
      <c r="K41" s="10">
        <f t="shared" si="51"/>
        <v>0</v>
      </c>
      <c r="L41" s="10">
        <v>0</v>
      </c>
      <c r="M41" s="6">
        <v>0</v>
      </c>
      <c r="N41" s="10">
        <f t="shared" si="52"/>
        <v>0</v>
      </c>
      <c r="O41" s="10">
        <v>0</v>
      </c>
      <c r="P41" s="10">
        <f t="shared" si="53"/>
        <v>0</v>
      </c>
      <c r="Q41" s="44" t="s">
        <v>156</v>
      </c>
      <c r="R41" s="44" t="s">
        <v>156</v>
      </c>
    </row>
    <row r="42" spans="1:18" s="27" customFormat="1" ht="33" x14ac:dyDescent="0.25">
      <c r="A42" s="39" t="s">
        <v>86</v>
      </c>
      <c r="B42" s="40" t="s">
        <v>116</v>
      </c>
      <c r="C42" s="37" t="s">
        <v>10</v>
      </c>
      <c r="D42" s="37" t="s">
        <v>9</v>
      </c>
      <c r="E42" s="14">
        <f t="shared" si="49"/>
        <v>351.8</v>
      </c>
      <c r="F42" s="10">
        <v>0</v>
      </c>
      <c r="G42" s="45">
        <v>351.8</v>
      </c>
      <c r="H42" s="10">
        <f t="shared" si="50"/>
        <v>98.1</v>
      </c>
      <c r="I42" s="6">
        <v>0</v>
      </c>
      <c r="J42" s="6">
        <v>98.1</v>
      </c>
      <c r="K42" s="10">
        <f t="shared" si="51"/>
        <v>98</v>
      </c>
      <c r="L42" s="10">
        <v>0</v>
      </c>
      <c r="M42" s="6">
        <v>98</v>
      </c>
      <c r="N42" s="10">
        <f t="shared" si="52"/>
        <v>98</v>
      </c>
      <c r="O42" s="10">
        <v>0</v>
      </c>
      <c r="P42" s="10">
        <f t="shared" si="53"/>
        <v>98</v>
      </c>
      <c r="Q42" s="19">
        <f t="shared" si="27"/>
        <v>0.99898063200815501</v>
      </c>
      <c r="R42" s="19">
        <f t="shared" si="28"/>
        <v>0.99898063200815501</v>
      </c>
    </row>
    <row r="43" spans="1:18" s="27" customFormat="1" ht="33" x14ac:dyDescent="0.25">
      <c r="A43" s="39" t="s">
        <v>87</v>
      </c>
      <c r="B43" s="40" t="s">
        <v>117</v>
      </c>
      <c r="C43" s="37" t="s">
        <v>10</v>
      </c>
      <c r="D43" s="37" t="s">
        <v>9</v>
      </c>
      <c r="E43" s="14">
        <f t="shared" si="49"/>
        <v>380.8</v>
      </c>
      <c r="F43" s="10">
        <v>0</v>
      </c>
      <c r="G43" s="45">
        <v>380.8</v>
      </c>
      <c r="H43" s="10">
        <f t="shared" si="50"/>
        <v>319.39999999999998</v>
      </c>
      <c r="I43" s="6">
        <v>0</v>
      </c>
      <c r="J43" s="6">
        <v>319.39999999999998</v>
      </c>
      <c r="K43" s="10">
        <f t="shared" si="51"/>
        <v>315.89999999999998</v>
      </c>
      <c r="L43" s="10">
        <v>0</v>
      </c>
      <c r="M43" s="6">
        <v>315.89999999999998</v>
      </c>
      <c r="N43" s="10">
        <f t="shared" si="52"/>
        <v>315.89999999999998</v>
      </c>
      <c r="O43" s="10">
        <v>0</v>
      </c>
      <c r="P43" s="10">
        <f t="shared" si="53"/>
        <v>315.89999999999998</v>
      </c>
      <c r="Q43" s="19">
        <f t="shared" ref="Q43" si="62">K43/H43</f>
        <v>0.98904195366311831</v>
      </c>
      <c r="R43" s="19">
        <f t="shared" ref="R43" si="63">N43/H43</f>
        <v>0.98904195366311831</v>
      </c>
    </row>
    <row r="44" spans="1:18" s="27" customFormat="1" ht="33" x14ac:dyDescent="0.25">
      <c r="A44" s="39" t="s">
        <v>88</v>
      </c>
      <c r="B44" s="40" t="s">
        <v>130</v>
      </c>
      <c r="C44" s="37" t="s">
        <v>10</v>
      </c>
      <c r="D44" s="37" t="s">
        <v>9</v>
      </c>
      <c r="E44" s="14">
        <f t="shared" si="49"/>
        <v>333</v>
      </c>
      <c r="F44" s="10">
        <v>0</v>
      </c>
      <c r="G44" s="45">
        <v>333</v>
      </c>
      <c r="H44" s="10">
        <f t="shared" si="50"/>
        <v>0</v>
      </c>
      <c r="I44" s="9">
        <v>0</v>
      </c>
      <c r="J44" s="10">
        <v>0</v>
      </c>
      <c r="K44" s="10">
        <f t="shared" si="51"/>
        <v>0</v>
      </c>
      <c r="L44" s="10">
        <v>0</v>
      </c>
      <c r="M44" s="9">
        <v>0</v>
      </c>
      <c r="N44" s="10">
        <f t="shared" si="52"/>
        <v>0</v>
      </c>
      <c r="O44" s="10">
        <v>0</v>
      </c>
      <c r="P44" s="10">
        <f t="shared" si="53"/>
        <v>0</v>
      </c>
      <c r="Q44" s="44" t="s">
        <v>156</v>
      </c>
      <c r="R44" s="44" t="s">
        <v>156</v>
      </c>
    </row>
    <row r="45" spans="1:18" s="27" customFormat="1" ht="33" x14ac:dyDescent="0.25">
      <c r="A45" s="39" t="s">
        <v>89</v>
      </c>
      <c r="B45" s="40" t="s">
        <v>118</v>
      </c>
      <c r="C45" s="37" t="s">
        <v>10</v>
      </c>
      <c r="D45" s="37" t="s">
        <v>9</v>
      </c>
      <c r="E45" s="14">
        <f t="shared" si="49"/>
        <v>366.6</v>
      </c>
      <c r="F45" s="10">
        <v>0</v>
      </c>
      <c r="G45" s="45">
        <v>366.6</v>
      </c>
      <c r="H45" s="10">
        <f t="shared" si="50"/>
        <v>0</v>
      </c>
      <c r="I45" s="6">
        <v>0</v>
      </c>
      <c r="J45" s="6">
        <v>0</v>
      </c>
      <c r="K45" s="10">
        <f t="shared" si="51"/>
        <v>0</v>
      </c>
      <c r="L45" s="10">
        <v>0</v>
      </c>
      <c r="M45" s="6">
        <v>0</v>
      </c>
      <c r="N45" s="10">
        <f t="shared" si="52"/>
        <v>0</v>
      </c>
      <c r="O45" s="10">
        <v>0</v>
      </c>
      <c r="P45" s="10">
        <f t="shared" si="53"/>
        <v>0</v>
      </c>
      <c r="Q45" s="44" t="s">
        <v>156</v>
      </c>
      <c r="R45" s="44" t="s">
        <v>156</v>
      </c>
    </row>
    <row r="46" spans="1:18" s="27" customFormat="1" ht="33" x14ac:dyDescent="0.25">
      <c r="A46" s="39" t="s">
        <v>90</v>
      </c>
      <c r="B46" s="40" t="s">
        <v>131</v>
      </c>
      <c r="C46" s="37" t="s">
        <v>10</v>
      </c>
      <c r="D46" s="37" t="s">
        <v>9</v>
      </c>
      <c r="E46" s="14">
        <f t="shared" si="49"/>
        <v>217.8</v>
      </c>
      <c r="F46" s="10">
        <v>0</v>
      </c>
      <c r="G46" s="45">
        <v>217.8</v>
      </c>
      <c r="H46" s="10">
        <f t="shared" si="50"/>
        <v>76.900000000000006</v>
      </c>
      <c r="I46" s="6">
        <v>0</v>
      </c>
      <c r="J46" s="6">
        <v>76.900000000000006</v>
      </c>
      <c r="K46" s="10">
        <f t="shared" si="51"/>
        <v>76.900000000000006</v>
      </c>
      <c r="L46" s="10">
        <v>0</v>
      </c>
      <c r="M46" s="6">
        <v>76.900000000000006</v>
      </c>
      <c r="N46" s="10">
        <f t="shared" si="52"/>
        <v>76.900000000000006</v>
      </c>
      <c r="O46" s="10">
        <v>0</v>
      </c>
      <c r="P46" s="10">
        <f t="shared" si="53"/>
        <v>76.900000000000006</v>
      </c>
      <c r="Q46" s="19">
        <f t="shared" ref="Q46" si="64">K46/H46</f>
        <v>1</v>
      </c>
      <c r="R46" s="19">
        <f t="shared" ref="R46" si="65">N46/H46</f>
        <v>1</v>
      </c>
    </row>
    <row r="47" spans="1:18" s="27" customFormat="1" ht="36.75" customHeight="1" x14ac:dyDescent="0.25">
      <c r="A47" s="39" t="s">
        <v>91</v>
      </c>
      <c r="B47" s="40" t="s">
        <v>132</v>
      </c>
      <c r="C47" s="37" t="s">
        <v>10</v>
      </c>
      <c r="D47" s="37" t="s">
        <v>9</v>
      </c>
      <c r="E47" s="14">
        <f t="shared" si="49"/>
        <v>301.5</v>
      </c>
      <c r="F47" s="10">
        <v>0</v>
      </c>
      <c r="G47" s="45">
        <v>301.5</v>
      </c>
      <c r="H47" s="10">
        <f t="shared" si="50"/>
        <v>243.8</v>
      </c>
      <c r="I47" s="10">
        <v>0</v>
      </c>
      <c r="J47" s="10">
        <v>243.8</v>
      </c>
      <c r="K47" s="10">
        <f t="shared" si="51"/>
        <v>243.8</v>
      </c>
      <c r="L47" s="10">
        <v>0</v>
      </c>
      <c r="M47" s="10">
        <v>243.8</v>
      </c>
      <c r="N47" s="10">
        <f t="shared" si="52"/>
        <v>243.8</v>
      </c>
      <c r="O47" s="10">
        <v>0</v>
      </c>
      <c r="P47" s="10">
        <f t="shared" si="53"/>
        <v>243.8</v>
      </c>
      <c r="Q47" s="19">
        <f t="shared" ref="Q47" si="66">K47/H47</f>
        <v>1</v>
      </c>
      <c r="R47" s="19">
        <f t="shared" ref="R47" si="67">N47/H47</f>
        <v>1</v>
      </c>
    </row>
    <row r="48" spans="1:18" s="27" customFormat="1" ht="40.5" customHeight="1" x14ac:dyDescent="0.25">
      <c r="A48" s="39" t="s">
        <v>92</v>
      </c>
      <c r="B48" s="40" t="s">
        <v>133</v>
      </c>
      <c r="C48" s="37" t="s">
        <v>10</v>
      </c>
      <c r="D48" s="37" t="s">
        <v>9</v>
      </c>
      <c r="E48" s="14">
        <f t="shared" si="49"/>
        <v>279.5</v>
      </c>
      <c r="F48" s="10">
        <v>0</v>
      </c>
      <c r="G48" s="45">
        <v>279.5</v>
      </c>
      <c r="H48" s="10">
        <f t="shared" si="50"/>
        <v>0</v>
      </c>
      <c r="I48" s="6">
        <v>0</v>
      </c>
      <c r="J48" s="6">
        <v>0</v>
      </c>
      <c r="K48" s="10">
        <f t="shared" si="51"/>
        <v>0</v>
      </c>
      <c r="L48" s="10">
        <v>0</v>
      </c>
      <c r="M48" s="6">
        <v>0</v>
      </c>
      <c r="N48" s="10">
        <f t="shared" si="52"/>
        <v>0</v>
      </c>
      <c r="O48" s="10">
        <v>0</v>
      </c>
      <c r="P48" s="10">
        <f t="shared" si="53"/>
        <v>0</v>
      </c>
      <c r="Q48" s="44" t="s">
        <v>156</v>
      </c>
      <c r="R48" s="44" t="s">
        <v>156</v>
      </c>
    </row>
    <row r="49" spans="1:18" s="27" customFormat="1" ht="42" customHeight="1" x14ac:dyDescent="0.25">
      <c r="A49" s="39" t="s">
        <v>93</v>
      </c>
      <c r="B49" s="40" t="s">
        <v>16</v>
      </c>
      <c r="C49" s="37" t="s">
        <v>10</v>
      </c>
      <c r="D49" s="37" t="s">
        <v>9</v>
      </c>
      <c r="E49" s="14">
        <f t="shared" si="49"/>
        <v>4565</v>
      </c>
      <c r="F49" s="10">
        <v>0</v>
      </c>
      <c r="G49" s="45">
        <v>4565</v>
      </c>
      <c r="H49" s="10">
        <f t="shared" si="50"/>
        <v>0</v>
      </c>
      <c r="I49" s="6">
        <v>0</v>
      </c>
      <c r="J49" s="6">
        <v>0</v>
      </c>
      <c r="K49" s="10">
        <f t="shared" si="51"/>
        <v>0</v>
      </c>
      <c r="L49" s="10">
        <v>0</v>
      </c>
      <c r="M49" s="6">
        <v>0</v>
      </c>
      <c r="N49" s="10">
        <f t="shared" si="52"/>
        <v>0</v>
      </c>
      <c r="O49" s="10">
        <v>0</v>
      </c>
      <c r="P49" s="10">
        <f t="shared" si="53"/>
        <v>0</v>
      </c>
      <c r="Q49" s="44" t="s">
        <v>156</v>
      </c>
      <c r="R49" s="44" t="s">
        <v>156</v>
      </c>
    </row>
    <row r="50" spans="1:18" s="27" customFormat="1" ht="22.5" customHeight="1" x14ac:dyDescent="0.25">
      <c r="A50" s="35" t="s">
        <v>40</v>
      </c>
      <c r="B50" s="104" t="s">
        <v>17</v>
      </c>
      <c r="C50" s="104"/>
      <c r="D50" s="104"/>
      <c r="E50" s="15">
        <f>SUM(E51:E68)</f>
        <v>55691.9</v>
      </c>
      <c r="F50" s="15">
        <f t="shared" ref="F50:G50" si="68">SUM(F51:F68)</f>
        <v>0</v>
      </c>
      <c r="G50" s="15">
        <f t="shared" si="68"/>
        <v>55691.9</v>
      </c>
      <c r="H50" s="15">
        <f t="shared" ref="H50" si="69">SUM(H51:H68)</f>
        <v>28182.199999999997</v>
      </c>
      <c r="I50" s="15">
        <f t="shared" ref="I50" si="70">SUM(I51:I68)</f>
        <v>0</v>
      </c>
      <c r="J50" s="15">
        <f t="shared" ref="J50" si="71">SUM(J51:J68)</f>
        <v>28182.199999999997</v>
      </c>
      <c r="K50" s="15">
        <f t="shared" ref="K50" si="72">SUM(K51:K68)</f>
        <v>28180.5</v>
      </c>
      <c r="L50" s="15">
        <f t="shared" ref="L50" si="73">SUM(L51:L68)</f>
        <v>0</v>
      </c>
      <c r="M50" s="15">
        <f t="shared" ref="M50" si="74">SUM(M51:M68)</f>
        <v>28180.5</v>
      </c>
      <c r="N50" s="15">
        <f t="shared" ref="N50" si="75">SUM(N51:N68)</f>
        <v>28180.5</v>
      </c>
      <c r="O50" s="15">
        <f t="shared" ref="O50" si="76">SUM(O51:O68)</f>
        <v>0</v>
      </c>
      <c r="P50" s="15">
        <f t="shared" ref="P50" si="77">SUM(P51:P68)</f>
        <v>28180.5</v>
      </c>
      <c r="Q50" s="20">
        <f>K50/H50</f>
        <v>0.99993967823661756</v>
      </c>
      <c r="R50" s="20">
        <f>N50/H50</f>
        <v>0.99993967823661756</v>
      </c>
    </row>
    <row r="51" spans="1:18" s="27" customFormat="1" ht="33" x14ac:dyDescent="0.25">
      <c r="A51" s="39" t="s">
        <v>46</v>
      </c>
      <c r="B51" s="22" t="s">
        <v>124</v>
      </c>
      <c r="C51" s="37" t="s">
        <v>10</v>
      </c>
      <c r="D51" s="37" t="s">
        <v>9</v>
      </c>
      <c r="E51" s="6">
        <f>G51</f>
        <v>1449.9</v>
      </c>
      <c r="F51" s="9">
        <v>0</v>
      </c>
      <c r="G51" s="46">
        <v>1449.9</v>
      </c>
      <c r="H51" s="6">
        <f>I51+J51</f>
        <v>609.5</v>
      </c>
      <c r="I51" s="9">
        <v>0</v>
      </c>
      <c r="J51" s="10">
        <v>609.5</v>
      </c>
      <c r="K51" s="9">
        <f>L51+M51</f>
        <v>609.4</v>
      </c>
      <c r="L51" s="9">
        <v>0</v>
      </c>
      <c r="M51" s="9">
        <v>609.4</v>
      </c>
      <c r="N51" s="9">
        <f>O51+P51</f>
        <v>609.4</v>
      </c>
      <c r="O51" s="9">
        <v>0</v>
      </c>
      <c r="P51" s="9">
        <f>M51</f>
        <v>609.4</v>
      </c>
      <c r="Q51" s="21">
        <f t="shared" ref="Q51" si="78">K51/H51</f>
        <v>0.99983593109105817</v>
      </c>
      <c r="R51" s="21">
        <f t="shared" ref="R51" si="79">N51/H51</f>
        <v>0.99983593109105817</v>
      </c>
    </row>
    <row r="52" spans="1:18" s="27" customFormat="1" ht="33" x14ac:dyDescent="0.25">
      <c r="A52" s="39" t="s">
        <v>47</v>
      </c>
      <c r="B52" s="22" t="s">
        <v>111</v>
      </c>
      <c r="C52" s="37" t="s">
        <v>10</v>
      </c>
      <c r="D52" s="37" t="s">
        <v>9</v>
      </c>
      <c r="E52" s="6">
        <f t="shared" ref="E52:E68" si="80">G52</f>
        <v>6907.7</v>
      </c>
      <c r="F52" s="9">
        <v>0</v>
      </c>
      <c r="G52" s="46">
        <v>6907.7</v>
      </c>
      <c r="H52" s="6">
        <f t="shared" ref="H52:H68" si="81">I52+J52</f>
        <v>2364.9</v>
      </c>
      <c r="I52" s="9">
        <v>0</v>
      </c>
      <c r="J52" s="10">
        <v>2364.9</v>
      </c>
      <c r="K52" s="9">
        <f t="shared" ref="K52:K68" si="82">L52+M52</f>
        <v>2364.9</v>
      </c>
      <c r="L52" s="9">
        <v>0</v>
      </c>
      <c r="M52" s="9">
        <v>2364.9</v>
      </c>
      <c r="N52" s="9">
        <f t="shared" ref="N52:N68" si="83">O52+P52</f>
        <v>2364.9</v>
      </c>
      <c r="O52" s="9">
        <v>0</v>
      </c>
      <c r="P52" s="9">
        <f t="shared" ref="P52:P68" si="84">M52</f>
        <v>2364.9</v>
      </c>
      <c r="Q52" s="21">
        <f t="shared" ref="Q52" si="85">K52/H52</f>
        <v>1</v>
      </c>
      <c r="R52" s="21">
        <f t="shared" ref="R52" si="86">N52/H52</f>
        <v>1</v>
      </c>
    </row>
    <row r="53" spans="1:18" s="27" customFormat="1" ht="33" x14ac:dyDescent="0.25">
      <c r="A53" s="39" t="s">
        <v>48</v>
      </c>
      <c r="B53" s="22" t="s">
        <v>14</v>
      </c>
      <c r="C53" s="37" t="s">
        <v>10</v>
      </c>
      <c r="D53" s="37" t="s">
        <v>9</v>
      </c>
      <c r="E53" s="6">
        <f t="shared" si="80"/>
        <v>1953.7</v>
      </c>
      <c r="F53" s="9">
        <v>0</v>
      </c>
      <c r="G53" s="47">
        <v>1953.7</v>
      </c>
      <c r="H53" s="6">
        <f t="shared" si="81"/>
        <v>947.9</v>
      </c>
      <c r="I53" s="9">
        <v>0</v>
      </c>
      <c r="J53" s="10">
        <v>947.9</v>
      </c>
      <c r="K53" s="9">
        <f t="shared" si="82"/>
        <v>947.9</v>
      </c>
      <c r="L53" s="9">
        <v>0</v>
      </c>
      <c r="M53" s="9">
        <v>947.9</v>
      </c>
      <c r="N53" s="9">
        <f t="shared" si="83"/>
        <v>947.9</v>
      </c>
      <c r="O53" s="9">
        <v>0</v>
      </c>
      <c r="P53" s="9">
        <f t="shared" si="84"/>
        <v>947.9</v>
      </c>
      <c r="Q53" s="21">
        <f t="shared" ref="Q53" si="87">K53/H53</f>
        <v>1</v>
      </c>
      <c r="R53" s="21">
        <f t="shared" ref="R53" si="88">N53/H53</f>
        <v>1</v>
      </c>
    </row>
    <row r="54" spans="1:18" s="27" customFormat="1" ht="33" x14ac:dyDescent="0.25">
      <c r="A54" s="39" t="s">
        <v>49</v>
      </c>
      <c r="B54" s="22" t="s">
        <v>112</v>
      </c>
      <c r="C54" s="37" t="s">
        <v>10</v>
      </c>
      <c r="D54" s="37" t="s">
        <v>9</v>
      </c>
      <c r="E54" s="6">
        <f t="shared" si="80"/>
        <v>8644.5</v>
      </c>
      <c r="F54" s="9">
        <v>0</v>
      </c>
      <c r="G54" s="46">
        <v>8644.5</v>
      </c>
      <c r="H54" s="6">
        <f t="shared" si="81"/>
        <v>4958.6000000000004</v>
      </c>
      <c r="I54" s="9">
        <v>0</v>
      </c>
      <c r="J54" s="10">
        <v>4958.6000000000004</v>
      </c>
      <c r="K54" s="9">
        <f t="shared" si="82"/>
        <v>4958.6000000000004</v>
      </c>
      <c r="L54" s="9">
        <v>0</v>
      </c>
      <c r="M54" s="9">
        <v>4958.6000000000004</v>
      </c>
      <c r="N54" s="9">
        <f t="shared" si="83"/>
        <v>4958.6000000000004</v>
      </c>
      <c r="O54" s="9">
        <v>0</v>
      </c>
      <c r="P54" s="9">
        <f t="shared" si="84"/>
        <v>4958.6000000000004</v>
      </c>
      <c r="Q54" s="21">
        <f t="shared" ref="Q54:Q68" si="89">K54/H54</f>
        <v>1</v>
      </c>
      <c r="R54" s="21">
        <f t="shared" ref="R54:R68" si="90">N54/H54</f>
        <v>1</v>
      </c>
    </row>
    <row r="55" spans="1:18" s="27" customFormat="1" ht="33" x14ac:dyDescent="0.25">
      <c r="A55" s="39" t="s">
        <v>50</v>
      </c>
      <c r="B55" s="22" t="s">
        <v>125</v>
      </c>
      <c r="C55" s="37" t="s">
        <v>10</v>
      </c>
      <c r="D55" s="37" t="s">
        <v>9</v>
      </c>
      <c r="E55" s="6">
        <f t="shared" si="80"/>
        <v>573.70000000000005</v>
      </c>
      <c r="F55" s="9">
        <v>0</v>
      </c>
      <c r="G55" s="48">
        <v>573.70000000000005</v>
      </c>
      <c r="H55" s="6">
        <f t="shared" si="81"/>
        <v>380.8</v>
      </c>
      <c r="I55" s="9">
        <v>0</v>
      </c>
      <c r="J55" s="6">
        <v>380.8</v>
      </c>
      <c r="K55" s="9">
        <f t="shared" si="82"/>
        <v>380.8</v>
      </c>
      <c r="L55" s="9">
        <v>0</v>
      </c>
      <c r="M55" s="6">
        <v>380.8</v>
      </c>
      <c r="N55" s="9">
        <f t="shared" si="83"/>
        <v>380.8</v>
      </c>
      <c r="O55" s="9">
        <v>0</v>
      </c>
      <c r="P55" s="9">
        <f t="shared" si="84"/>
        <v>380.8</v>
      </c>
      <c r="Q55" s="21">
        <f t="shared" si="89"/>
        <v>1</v>
      </c>
      <c r="R55" s="21">
        <f t="shared" si="90"/>
        <v>1</v>
      </c>
    </row>
    <row r="56" spans="1:18" s="27" customFormat="1" ht="33" x14ac:dyDescent="0.25">
      <c r="A56" s="39" t="s">
        <v>51</v>
      </c>
      <c r="B56" s="22" t="s">
        <v>126</v>
      </c>
      <c r="C56" s="37" t="s">
        <v>10</v>
      </c>
      <c r="D56" s="37" t="s">
        <v>9</v>
      </c>
      <c r="E56" s="6">
        <f t="shared" si="80"/>
        <v>746.6</v>
      </c>
      <c r="F56" s="9">
        <v>0</v>
      </c>
      <c r="G56" s="48">
        <v>746.6</v>
      </c>
      <c r="H56" s="6">
        <f t="shared" si="81"/>
        <v>572.1</v>
      </c>
      <c r="I56" s="9">
        <v>0</v>
      </c>
      <c r="J56" s="6">
        <v>572.1</v>
      </c>
      <c r="K56" s="9">
        <f t="shared" si="82"/>
        <v>572</v>
      </c>
      <c r="L56" s="9">
        <v>0</v>
      </c>
      <c r="M56" s="6">
        <v>572</v>
      </c>
      <c r="N56" s="9">
        <f t="shared" si="83"/>
        <v>572</v>
      </c>
      <c r="O56" s="9">
        <v>0</v>
      </c>
      <c r="P56" s="9">
        <f t="shared" si="84"/>
        <v>572</v>
      </c>
      <c r="Q56" s="21">
        <f t="shared" ref="Q56" si="91">K56/H56</f>
        <v>0.99982520538367414</v>
      </c>
      <c r="R56" s="21">
        <f t="shared" ref="R56" si="92">N56/H56</f>
        <v>0.99982520538367414</v>
      </c>
    </row>
    <row r="57" spans="1:18" s="27" customFormat="1" ht="36" customHeight="1" x14ac:dyDescent="0.25">
      <c r="A57" s="39" t="s">
        <v>52</v>
      </c>
      <c r="B57" s="22" t="s">
        <v>127</v>
      </c>
      <c r="C57" s="37" t="s">
        <v>10</v>
      </c>
      <c r="D57" s="37" t="s">
        <v>9</v>
      </c>
      <c r="E57" s="6">
        <f t="shared" si="80"/>
        <v>2581.6</v>
      </c>
      <c r="F57" s="9">
        <v>0</v>
      </c>
      <c r="G57" s="46">
        <v>2581.6</v>
      </c>
      <c r="H57" s="6">
        <f t="shared" si="81"/>
        <v>1383.3</v>
      </c>
      <c r="I57" s="9">
        <v>0</v>
      </c>
      <c r="J57" s="6">
        <v>1383.3</v>
      </c>
      <c r="K57" s="9">
        <f t="shared" si="82"/>
        <v>1383.3</v>
      </c>
      <c r="L57" s="9">
        <v>0</v>
      </c>
      <c r="M57" s="6">
        <v>1383.3</v>
      </c>
      <c r="N57" s="9">
        <f t="shared" si="83"/>
        <v>1383.3</v>
      </c>
      <c r="O57" s="9">
        <v>0</v>
      </c>
      <c r="P57" s="9">
        <f t="shared" si="84"/>
        <v>1383.3</v>
      </c>
      <c r="Q57" s="21">
        <f t="shared" si="89"/>
        <v>1</v>
      </c>
      <c r="R57" s="21">
        <f t="shared" si="90"/>
        <v>1</v>
      </c>
    </row>
    <row r="58" spans="1:18" s="27" customFormat="1" ht="33" x14ac:dyDescent="0.25">
      <c r="A58" s="39" t="s">
        <v>53</v>
      </c>
      <c r="B58" s="22" t="s">
        <v>113</v>
      </c>
      <c r="C58" s="37" t="s">
        <v>10</v>
      </c>
      <c r="D58" s="37" t="s">
        <v>9</v>
      </c>
      <c r="E58" s="6">
        <f t="shared" si="80"/>
        <v>2530.5</v>
      </c>
      <c r="F58" s="9">
        <v>0</v>
      </c>
      <c r="G58" s="46">
        <v>2530.5</v>
      </c>
      <c r="H58" s="6">
        <f t="shared" si="81"/>
        <v>866</v>
      </c>
      <c r="I58" s="9">
        <v>0</v>
      </c>
      <c r="J58" s="10">
        <v>866</v>
      </c>
      <c r="K58" s="9">
        <f t="shared" si="82"/>
        <v>865.1</v>
      </c>
      <c r="L58" s="9">
        <v>0</v>
      </c>
      <c r="M58" s="22">
        <v>865.1</v>
      </c>
      <c r="N58" s="9">
        <f t="shared" si="83"/>
        <v>865.1</v>
      </c>
      <c r="O58" s="9">
        <v>0</v>
      </c>
      <c r="P58" s="9">
        <f t="shared" si="84"/>
        <v>865.1</v>
      </c>
      <c r="Q58" s="21">
        <f t="shared" si="89"/>
        <v>0.99896073903002314</v>
      </c>
      <c r="R58" s="21">
        <f t="shared" si="90"/>
        <v>0.99896073903002314</v>
      </c>
    </row>
    <row r="59" spans="1:18" s="27" customFormat="1" ht="33" x14ac:dyDescent="0.25">
      <c r="A59" s="39" t="s">
        <v>54</v>
      </c>
      <c r="B59" s="22" t="s">
        <v>128</v>
      </c>
      <c r="C59" s="37" t="s">
        <v>10</v>
      </c>
      <c r="D59" s="37" t="s">
        <v>9</v>
      </c>
      <c r="E59" s="6">
        <f t="shared" si="80"/>
        <v>5351.7</v>
      </c>
      <c r="F59" s="9">
        <v>0</v>
      </c>
      <c r="G59" s="46">
        <v>5351.7</v>
      </c>
      <c r="H59" s="6">
        <f t="shared" si="81"/>
        <v>0</v>
      </c>
      <c r="I59" s="9">
        <v>0</v>
      </c>
      <c r="J59" s="10">
        <v>0</v>
      </c>
      <c r="K59" s="9">
        <f t="shared" si="82"/>
        <v>0</v>
      </c>
      <c r="L59" s="9">
        <v>0</v>
      </c>
      <c r="M59" s="22">
        <v>0</v>
      </c>
      <c r="N59" s="9">
        <f t="shared" si="83"/>
        <v>0</v>
      </c>
      <c r="O59" s="9">
        <v>0</v>
      </c>
      <c r="P59" s="9">
        <f t="shared" si="84"/>
        <v>0</v>
      </c>
      <c r="Q59" s="21" t="s">
        <v>156</v>
      </c>
      <c r="R59" s="21" t="s">
        <v>156</v>
      </c>
    </row>
    <row r="60" spans="1:18" s="27" customFormat="1" ht="33" x14ac:dyDescent="0.25">
      <c r="A60" s="39" t="s">
        <v>94</v>
      </c>
      <c r="B60" s="22" t="s">
        <v>129</v>
      </c>
      <c r="C60" s="37" t="s">
        <v>10</v>
      </c>
      <c r="D60" s="37" t="s">
        <v>9</v>
      </c>
      <c r="E60" s="6">
        <f t="shared" si="80"/>
        <v>5771.1</v>
      </c>
      <c r="F60" s="9">
        <v>0</v>
      </c>
      <c r="G60" s="46">
        <v>5771.1</v>
      </c>
      <c r="H60" s="6">
        <f t="shared" si="81"/>
        <v>3770.7</v>
      </c>
      <c r="I60" s="9">
        <v>0</v>
      </c>
      <c r="J60" s="10">
        <v>3770.7</v>
      </c>
      <c r="K60" s="9">
        <f t="shared" si="82"/>
        <v>3770.6</v>
      </c>
      <c r="L60" s="9">
        <v>0</v>
      </c>
      <c r="M60" s="22">
        <v>3770.6</v>
      </c>
      <c r="N60" s="9">
        <f t="shared" si="83"/>
        <v>3770.6</v>
      </c>
      <c r="O60" s="9">
        <v>0</v>
      </c>
      <c r="P60" s="9">
        <f t="shared" si="84"/>
        <v>3770.6</v>
      </c>
      <c r="Q60" s="21">
        <f t="shared" ref="Q60" si="93">K60/H60</f>
        <v>0.99997347972524997</v>
      </c>
      <c r="R60" s="21">
        <f t="shared" ref="R60" si="94">N60/H60</f>
        <v>0.99997347972524997</v>
      </c>
    </row>
    <row r="61" spans="1:18" s="27" customFormat="1" ht="33" x14ac:dyDescent="0.25">
      <c r="A61" s="39" t="s">
        <v>95</v>
      </c>
      <c r="B61" s="22" t="s">
        <v>133</v>
      </c>
      <c r="C61" s="37" t="s">
        <v>10</v>
      </c>
      <c r="D61" s="37" t="s">
        <v>9</v>
      </c>
      <c r="E61" s="6">
        <f t="shared" si="80"/>
        <v>1045.2</v>
      </c>
      <c r="F61" s="9">
        <v>0</v>
      </c>
      <c r="G61" s="47">
        <v>1045.2</v>
      </c>
      <c r="H61" s="6">
        <f t="shared" si="81"/>
        <v>397.2</v>
      </c>
      <c r="I61" s="9">
        <v>0</v>
      </c>
      <c r="J61" s="10">
        <v>397.2</v>
      </c>
      <c r="K61" s="9">
        <f t="shared" si="82"/>
        <v>397.1</v>
      </c>
      <c r="L61" s="9">
        <v>0</v>
      </c>
      <c r="M61" s="22">
        <v>397.1</v>
      </c>
      <c r="N61" s="9">
        <f t="shared" si="83"/>
        <v>397.1</v>
      </c>
      <c r="O61" s="9">
        <v>0</v>
      </c>
      <c r="P61" s="9">
        <f t="shared" si="84"/>
        <v>397.1</v>
      </c>
      <c r="Q61" s="21">
        <f t="shared" si="89"/>
        <v>0.99974823766364562</v>
      </c>
      <c r="R61" s="21">
        <f t="shared" si="90"/>
        <v>0.99974823766364562</v>
      </c>
    </row>
    <row r="62" spans="1:18" s="27" customFormat="1" ht="33" x14ac:dyDescent="0.25">
      <c r="A62" s="39" t="s">
        <v>96</v>
      </c>
      <c r="B62" s="22" t="s">
        <v>114</v>
      </c>
      <c r="C62" s="37" t="s">
        <v>10</v>
      </c>
      <c r="D62" s="37" t="s">
        <v>9</v>
      </c>
      <c r="E62" s="6">
        <f t="shared" si="80"/>
        <v>1033.5999999999999</v>
      </c>
      <c r="F62" s="9">
        <v>0</v>
      </c>
      <c r="G62" s="46">
        <v>1033.5999999999999</v>
      </c>
      <c r="H62" s="6">
        <f t="shared" si="81"/>
        <v>500.5</v>
      </c>
      <c r="I62" s="9">
        <v>0</v>
      </c>
      <c r="J62" s="10">
        <v>500.5</v>
      </c>
      <c r="K62" s="9">
        <f t="shared" si="82"/>
        <v>500.5</v>
      </c>
      <c r="L62" s="9">
        <v>0</v>
      </c>
      <c r="M62" s="22">
        <v>500.5</v>
      </c>
      <c r="N62" s="9">
        <f t="shared" si="83"/>
        <v>500.5</v>
      </c>
      <c r="O62" s="9">
        <v>0</v>
      </c>
      <c r="P62" s="9">
        <f t="shared" si="84"/>
        <v>500.5</v>
      </c>
      <c r="Q62" s="21">
        <f t="shared" ref="Q62" si="95">K62/H62</f>
        <v>1</v>
      </c>
      <c r="R62" s="21">
        <f t="shared" ref="R62" si="96">N62/H62</f>
        <v>1</v>
      </c>
    </row>
    <row r="63" spans="1:18" s="27" customFormat="1" ht="33" x14ac:dyDescent="0.25">
      <c r="A63" s="39" t="s">
        <v>97</v>
      </c>
      <c r="B63" s="22" t="s">
        <v>134</v>
      </c>
      <c r="C63" s="37" t="s">
        <v>10</v>
      </c>
      <c r="D63" s="37" t="s">
        <v>9</v>
      </c>
      <c r="E63" s="6">
        <f t="shared" si="80"/>
        <v>4440.1000000000004</v>
      </c>
      <c r="F63" s="9">
        <v>0</v>
      </c>
      <c r="G63" s="46">
        <v>4440.1000000000004</v>
      </c>
      <c r="H63" s="6">
        <f t="shared" si="81"/>
        <v>2960.3</v>
      </c>
      <c r="I63" s="9">
        <v>0</v>
      </c>
      <c r="J63" s="10">
        <v>2960.3</v>
      </c>
      <c r="K63" s="9">
        <f t="shared" si="82"/>
        <v>2960.2</v>
      </c>
      <c r="L63" s="9">
        <v>0</v>
      </c>
      <c r="M63" s="22">
        <v>2960.2</v>
      </c>
      <c r="N63" s="9">
        <f t="shared" si="83"/>
        <v>2960.2</v>
      </c>
      <c r="O63" s="9">
        <v>0</v>
      </c>
      <c r="P63" s="9">
        <f t="shared" si="84"/>
        <v>2960.2</v>
      </c>
      <c r="Q63" s="21">
        <f t="shared" si="89"/>
        <v>0.99996621963990129</v>
      </c>
      <c r="R63" s="21">
        <f t="shared" si="90"/>
        <v>0.99996621963990129</v>
      </c>
    </row>
    <row r="64" spans="1:18" s="27" customFormat="1" ht="33" x14ac:dyDescent="0.25">
      <c r="A64" s="39" t="s">
        <v>98</v>
      </c>
      <c r="B64" s="22" t="s">
        <v>116</v>
      </c>
      <c r="C64" s="37" t="s">
        <v>10</v>
      </c>
      <c r="D64" s="37" t="s">
        <v>9</v>
      </c>
      <c r="E64" s="6">
        <f t="shared" si="80"/>
        <v>2159</v>
      </c>
      <c r="F64" s="9">
        <v>0</v>
      </c>
      <c r="G64" s="46">
        <v>2159</v>
      </c>
      <c r="H64" s="6">
        <f t="shared" si="81"/>
        <v>1524.1</v>
      </c>
      <c r="I64" s="9">
        <v>0</v>
      </c>
      <c r="J64" s="10">
        <v>1524.1</v>
      </c>
      <c r="K64" s="9">
        <f t="shared" si="82"/>
        <v>1524</v>
      </c>
      <c r="L64" s="9">
        <v>0</v>
      </c>
      <c r="M64" s="22">
        <v>1524</v>
      </c>
      <c r="N64" s="9">
        <f t="shared" si="83"/>
        <v>1524</v>
      </c>
      <c r="O64" s="9">
        <v>0</v>
      </c>
      <c r="P64" s="9">
        <f t="shared" si="84"/>
        <v>1524</v>
      </c>
      <c r="Q64" s="21">
        <f t="shared" si="89"/>
        <v>0.99993438750738151</v>
      </c>
      <c r="R64" s="21">
        <f t="shared" si="90"/>
        <v>0.99993438750738151</v>
      </c>
    </row>
    <row r="65" spans="1:18" s="27" customFormat="1" ht="33" x14ac:dyDescent="0.25">
      <c r="A65" s="39" t="s">
        <v>99</v>
      </c>
      <c r="B65" s="22" t="s">
        <v>117</v>
      </c>
      <c r="C65" s="37" t="s">
        <v>10</v>
      </c>
      <c r="D65" s="37" t="s">
        <v>9</v>
      </c>
      <c r="E65" s="6">
        <f t="shared" si="80"/>
        <v>4400.8</v>
      </c>
      <c r="F65" s="9">
        <v>0</v>
      </c>
      <c r="G65" s="46">
        <v>4400.8</v>
      </c>
      <c r="H65" s="6">
        <f t="shared" si="81"/>
        <v>3079</v>
      </c>
      <c r="I65" s="9">
        <v>0</v>
      </c>
      <c r="J65" s="10">
        <v>3079</v>
      </c>
      <c r="K65" s="9">
        <f t="shared" si="82"/>
        <v>3079</v>
      </c>
      <c r="L65" s="9">
        <v>0</v>
      </c>
      <c r="M65" s="22">
        <v>3079</v>
      </c>
      <c r="N65" s="9">
        <f t="shared" si="83"/>
        <v>3079</v>
      </c>
      <c r="O65" s="9">
        <v>0</v>
      </c>
      <c r="P65" s="9">
        <f t="shared" si="84"/>
        <v>3079</v>
      </c>
      <c r="Q65" s="21">
        <f t="shared" si="89"/>
        <v>1</v>
      </c>
      <c r="R65" s="21">
        <f t="shared" si="90"/>
        <v>1</v>
      </c>
    </row>
    <row r="66" spans="1:18" s="27" customFormat="1" ht="33" x14ac:dyDescent="0.25">
      <c r="A66" s="39" t="s">
        <v>100</v>
      </c>
      <c r="B66" s="22" t="s">
        <v>118</v>
      </c>
      <c r="C66" s="37" t="s">
        <v>10</v>
      </c>
      <c r="D66" s="37" t="s">
        <v>9</v>
      </c>
      <c r="E66" s="6">
        <f t="shared" si="80"/>
        <v>1033.4000000000001</v>
      </c>
      <c r="F66" s="9">
        <v>0</v>
      </c>
      <c r="G66" s="46">
        <v>1033.4000000000001</v>
      </c>
      <c r="H66" s="6">
        <f t="shared" si="81"/>
        <v>981.4</v>
      </c>
      <c r="I66" s="9">
        <v>0</v>
      </c>
      <c r="J66" s="10">
        <v>981.4</v>
      </c>
      <c r="K66" s="9">
        <f t="shared" si="82"/>
        <v>981.3</v>
      </c>
      <c r="L66" s="9">
        <v>0</v>
      </c>
      <c r="M66" s="22">
        <v>981.3</v>
      </c>
      <c r="N66" s="9">
        <f t="shared" si="83"/>
        <v>981.3</v>
      </c>
      <c r="O66" s="9">
        <v>0</v>
      </c>
      <c r="P66" s="9">
        <f t="shared" si="84"/>
        <v>981.3</v>
      </c>
      <c r="Q66" s="21">
        <f t="shared" si="89"/>
        <v>0.99989810474831875</v>
      </c>
      <c r="R66" s="21">
        <f t="shared" si="90"/>
        <v>0.99989810474831875</v>
      </c>
    </row>
    <row r="67" spans="1:18" s="27" customFormat="1" ht="33" x14ac:dyDescent="0.25">
      <c r="A67" s="39" t="s">
        <v>101</v>
      </c>
      <c r="B67" s="22" t="s">
        <v>131</v>
      </c>
      <c r="C67" s="37" t="s">
        <v>10</v>
      </c>
      <c r="D67" s="37" t="s">
        <v>9</v>
      </c>
      <c r="E67" s="6">
        <f t="shared" si="80"/>
        <v>1618.9</v>
      </c>
      <c r="F67" s="9">
        <v>0</v>
      </c>
      <c r="G67" s="46">
        <v>1618.9</v>
      </c>
      <c r="H67" s="6">
        <f t="shared" si="81"/>
        <v>781.6</v>
      </c>
      <c r="I67" s="9">
        <v>0</v>
      </c>
      <c r="J67" s="10">
        <v>781.6</v>
      </c>
      <c r="K67" s="9">
        <f t="shared" si="82"/>
        <v>781.5</v>
      </c>
      <c r="L67" s="9">
        <v>0</v>
      </c>
      <c r="M67" s="22">
        <v>781.5</v>
      </c>
      <c r="N67" s="9">
        <f t="shared" si="83"/>
        <v>781.5</v>
      </c>
      <c r="O67" s="9">
        <v>0</v>
      </c>
      <c r="P67" s="9">
        <f t="shared" si="84"/>
        <v>781.5</v>
      </c>
      <c r="Q67" s="21">
        <f t="shared" si="89"/>
        <v>0.99987205731832141</v>
      </c>
      <c r="R67" s="21">
        <f t="shared" si="90"/>
        <v>0.99987205731832141</v>
      </c>
    </row>
    <row r="68" spans="1:18" s="27" customFormat="1" ht="33" x14ac:dyDescent="0.25">
      <c r="A68" s="39" t="s">
        <v>102</v>
      </c>
      <c r="B68" s="22" t="s">
        <v>132</v>
      </c>
      <c r="C68" s="37" t="s">
        <v>10</v>
      </c>
      <c r="D68" s="37" t="s">
        <v>9</v>
      </c>
      <c r="E68" s="6">
        <f t="shared" si="80"/>
        <v>3449.9</v>
      </c>
      <c r="F68" s="9">
        <v>0</v>
      </c>
      <c r="G68" s="46">
        <v>3449.9</v>
      </c>
      <c r="H68" s="6">
        <f t="shared" si="81"/>
        <v>2104.3000000000002</v>
      </c>
      <c r="I68" s="9">
        <v>0</v>
      </c>
      <c r="J68" s="10">
        <v>2104.3000000000002</v>
      </c>
      <c r="K68" s="9">
        <f t="shared" si="82"/>
        <v>2104.3000000000002</v>
      </c>
      <c r="L68" s="9">
        <v>0</v>
      </c>
      <c r="M68" s="22">
        <v>2104.3000000000002</v>
      </c>
      <c r="N68" s="9">
        <f t="shared" si="83"/>
        <v>2104.3000000000002</v>
      </c>
      <c r="O68" s="9">
        <v>0</v>
      </c>
      <c r="P68" s="9">
        <f t="shared" si="84"/>
        <v>2104.3000000000002</v>
      </c>
      <c r="Q68" s="21">
        <f t="shared" si="89"/>
        <v>1</v>
      </c>
      <c r="R68" s="21">
        <f t="shared" si="90"/>
        <v>1</v>
      </c>
    </row>
    <row r="69" spans="1:18" s="27" customFormat="1" ht="39" customHeight="1" x14ac:dyDescent="0.25">
      <c r="A69" s="35" t="s">
        <v>41</v>
      </c>
      <c r="B69" s="104" t="s">
        <v>103</v>
      </c>
      <c r="C69" s="104"/>
      <c r="D69" s="104"/>
      <c r="E69" s="15">
        <f t="shared" ref="E69:P69" si="97">SUM(E70:E71)</f>
        <v>957.9</v>
      </c>
      <c r="F69" s="15">
        <f t="shared" si="97"/>
        <v>0</v>
      </c>
      <c r="G69" s="15">
        <f t="shared" si="97"/>
        <v>957.9</v>
      </c>
      <c r="H69" s="15">
        <f t="shared" si="97"/>
        <v>0</v>
      </c>
      <c r="I69" s="15">
        <f t="shared" si="97"/>
        <v>0</v>
      </c>
      <c r="J69" s="15">
        <f t="shared" si="97"/>
        <v>0</v>
      </c>
      <c r="K69" s="15">
        <f t="shared" si="97"/>
        <v>0</v>
      </c>
      <c r="L69" s="15">
        <f t="shared" si="97"/>
        <v>0</v>
      </c>
      <c r="M69" s="15">
        <f t="shared" si="97"/>
        <v>0</v>
      </c>
      <c r="N69" s="15">
        <f t="shared" si="97"/>
        <v>0</v>
      </c>
      <c r="O69" s="15">
        <f t="shared" si="97"/>
        <v>0</v>
      </c>
      <c r="P69" s="15">
        <f t="shared" si="97"/>
        <v>0</v>
      </c>
      <c r="Q69" s="44" t="s">
        <v>156</v>
      </c>
      <c r="R69" s="44" t="s">
        <v>156</v>
      </c>
    </row>
    <row r="70" spans="1:18" s="27" customFormat="1" ht="33" x14ac:dyDescent="0.25">
      <c r="A70" s="39" t="s">
        <v>55</v>
      </c>
      <c r="B70" s="22" t="s">
        <v>150</v>
      </c>
      <c r="C70" s="37" t="s">
        <v>10</v>
      </c>
      <c r="D70" s="37" t="s">
        <v>9</v>
      </c>
      <c r="E70" s="6">
        <f>G70</f>
        <v>327.39999999999998</v>
      </c>
      <c r="F70" s="9">
        <v>0</v>
      </c>
      <c r="G70" s="25">
        <v>327.39999999999998</v>
      </c>
      <c r="H70" s="6">
        <f>I70+J70</f>
        <v>0</v>
      </c>
      <c r="I70" s="6">
        <v>0</v>
      </c>
      <c r="J70" s="6">
        <v>0</v>
      </c>
      <c r="K70" s="6">
        <f>L70+M70</f>
        <v>0</v>
      </c>
      <c r="L70" s="6">
        <v>0</v>
      </c>
      <c r="M70" s="6">
        <v>0</v>
      </c>
      <c r="N70" s="6">
        <f>O70+P70</f>
        <v>0</v>
      </c>
      <c r="O70" s="6">
        <v>0</v>
      </c>
      <c r="P70" s="6">
        <f>M70</f>
        <v>0</v>
      </c>
      <c r="Q70" s="44" t="s">
        <v>156</v>
      </c>
      <c r="R70" s="44" t="s">
        <v>156</v>
      </c>
    </row>
    <row r="71" spans="1:18" s="27" customFormat="1" ht="33" x14ac:dyDescent="0.25">
      <c r="A71" s="39" t="s">
        <v>104</v>
      </c>
      <c r="B71" s="22" t="s">
        <v>111</v>
      </c>
      <c r="C71" s="37" t="s">
        <v>10</v>
      </c>
      <c r="D71" s="37" t="s">
        <v>9</v>
      </c>
      <c r="E71" s="6">
        <f t="shared" ref="E71" si="98">G71</f>
        <v>630.5</v>
      </c>
      <c r="F71" s="9">
        <v>0</v>
      </c>
      <c r="G71" s="49">
        <v>630.5</v>
      </c>
      <c r="H71" s="6">
        <f t="shared" ref="H71" si="99">I71+J71</f>
        <v>0</v>
      </c>
      <c r="I71" s="6">
        <v>0</v>
      </c>
      <c r="J71" s="10">
        <v>0</v>
      </c>
      <c r="K71" s="6">
        <f t="shared" ref="K71" si="100">L71+M71</f>
        <v>0</v>
      </c>
      <c r="L71" s="10">
        <v>0</v>
      </c>
      <c r="M71" s="22">
        <v>0</v>
      </c>
      <c r="N71" s="9">
        <f t="shared" ref="N71" si="101">O71+P71</f>
        <v>0</v>
      </c>
      <c r="O71" s="9">
        <v>0</v>
      </c>
      <c r="P71" s="9">
        <f t="shared" ref="P71" si="102">M71</f>
        <v>0</v>
      </c>
      <c r="Q71" s="44" t="s">
        <v>156</v>
      </c>
      <c r="R71" s="44" t="s">
        <v>156</v>
      </c>
    </row>
    <row r="72" spans="1:18" s="27" customFormat="1" ht="23.25" customHeight="1" x14ac:dyDescent="0.25">
      <c r="A72" s="35" t="s">
        <v>42</v>
      </c>
      <c r="B72" s="104" t="s">
        <v>105</v>
      </c>
      <c r="C72" s="104"/>
      <c r="D72" s="104"/>
      <c r="E72" s="15">
        <f>SUM(E73:E82)</f>
        <v>36733.200000000004</v>
      </c>
      <c r="F72" s="15">
        <f t="shared" ref="F72:P72" si="103">SUM(F73:F82)</f>
        <v>0</v>
      </c>
      <c r="G72" s="15">
        <f t="shared" si="103"/>
        <v>36733.200000000004</v>
      </c>
      <c r="H72" s="15">
        <f t="shared" si="103"/>
        <v>0</v>
      </c>
      <c r="I72" s="15">
        <f t="shared" si="103"/>
        <v>0</v>
      </c>
      <c r="J72" s="15">
        <f t="shared" si="103"/>
        <v>0</v>
      </c>
      <c r="K72" s="15">
        <f t="shared" si="103"/>
        <v>0</v>
      </c>
      <c r="L72" s="15">
        <f t="shared" si="103"/>
        <v>0</v>
      </c>
      <c r="M72" s="15">
        <f t="shared" si="103"/>
        <v>0</v>
      </c>
      <c r="N72" s="15">
        <f t="shared" si="103"/>
        <v>0</v>
      </c>
      <c r="O72" s="15">
        <f t="shared" si="103"/>
        <v>0</v>
      </c>
      <c r="P72" s="15">
        <f t="shared" si="103"/>
        <v>0</v>
      </c>
      <c r="Q72" s="44" t="s">
        <v>156</v>
      </c>
      <c r="R72" s="44" t="s">
        <v>156</v>
      </c>
    </row>
    <row r="73" spans="1:18" s="27" customFormat="1" ht="61.5" customHeight="1" x14ac:dyDescent="0.25">
      <c r="A73" s="39" t="s">
        <v>106</v>
      </c>
      <c r="B73" s="50" t="s">
        <v>141</v>
      </c>
      <c r="C73" s="37" t="s">
        <v>10</v>
      </c>
      <c r="D73" s="37" t="s">
        <v>9</v>
      </c>
      <c r="E73" s="6">
        <f>G73</f>
        <v>684.1</v>
      </c>
      <c r="F73" s="9">
        <v>0</v>
      </c>
      <c r="G73" s="25">
        <v>684.1</v>
      </c>
      <c r="H73" s="6">
        <f>I73+J73</f>
        <v>0</v>
      </c>
      <c r="I73" s="6">
        <v>0</v>
      </c>
      <c r="J73" s="6">
        <v>0</v>
      </c>
      <c r="K73" s="6">
        <f>L73+M73</f>
        <v>0</v>
      </c>
      <c r="L73" s="6">
        <v>0</v>
      </c>
      <c r="M73" s="6">
        <v>0</v>
      </c>
      <c r="N73" s="6">
        <f>O73+P73</f>
        <v>0</v>
      </c>
      <c r="O73" s="6">
        <v>0</v>
      </c>
      <c r="P73" s="6">
        <v>0</v>
      </c>
      <c r="Q73" s="44" t="s">
        <v>156</v>
      </c>
      <c r="R73" s="44" t="s">
        <v>156</v>
      </c>
    </row>
    <row r="74" spans="1:18" s="27" customFormat="1" ht="61.5" customHeight="1" x14ac:dyDescent="0.25">
      <c r="A74" s="39" t="s">
        <v>135</v>
      </c>
      <c r="B74" s="50" t="s">
        <v>142</v>
      </c>
      <c r="C74" s="37" t="s">
        <v>10</v>
      </c>
      <c r="D74" s="37" t="s">
        <v>9</v>
      </c>
      <c r="E74" s="6">
        <f t="shared" ref="E74:E79" si="104">G74</f>
        <v>684.1</v>
      </c>
      <c r="F74" s="9">
        <v>0</v>
      </c>
      <c r="G74" s="25">
        <v>684.1</v>
      </c>
      <c r="H74" s="6">
        <f t="shared" ref="H74:H79" si="105">I74+J74</f>
        <v>0</v>
      </c>
      <c r="I74" s="6">
        <v>0</v>
      </c>
      <c r="J74" s="6">
        <v>0</v>
      </c>
      <c r="K74" s="6">
        <f t="shared" ref="K74:K79" si="106">L74+M74</f>
        <v>0</v>
      </c>
      <c r="L74" s="6">
        <v>0</v>
      </c>
      <c r="M74" s="6">
        <v>0</v>
      </c>
      <c r="N74" s="6">
        <f t="shared" ref="N74:N79" si="107">O74+P74</f>
        <v>0</v>
      </c>
      <c r="O74" s="6">
        <v>0</v>
      </c>
      <c r="P74" s="6">
        <v>0</v>
      </c>
      <c r="Q74" s="44" t="s">
        <v>156</v>
      </c>
      <c r="R74" s="44" t="s">
        <v>156</v>
      </c>
    </row>
    <row r="75" spans="1:18" s="27" customFormat="1" ht="61.5" customHeight="1" x14ac:dyDescent="0.25">
      <c r="A75" s="39" t="s">
        <v>136</v>
      </c>
      <c r="B75" s="50" t="s">
        <v>151</v>
      </c>
      <c r="C75" s="37" t="s">
        <v>10</v>
      </c>
      <c r="D75" s="37" t="s">
        <v>9</v>
      </c>
      <c r="E75" s="6">
        <f t="shared" si="104"/>
        <v>2890.5</v>
      </c>
      <c r="F75" s="9">
        <v>0</v>
      </c>
      <c r="G75" s="25">
        <v>2890.5</v>
      </c>
      <c r="H75" s="6">
        <f t="shared" si="105"/>
        <v>0</v>
      </c>
      <c r="I75" s="6">
        <v>0</v>
      </c>
      <c r="J75" s="6">
        <v>0</v>
      </c>
      <c r="K75" s="6">
        <f t="shared" si="106"/>
        <v>0</v>
      </c>
      <c r="L75" s="6">
        <v>0</v>
      </c>
      <c r="M75" s="6">
        <v>0</v>
      </c>
      <c r="N75" s="6">
        <f t="shared" si="107"/>
        <v>0</v>
      </c>
      <c r="O75" s="6">
        <v>0</v>
      </c>
      <c r="P75" s="6">
        <v>0</v>
      </c>
      <c r="Q75" s="44" t="s">
        <v>156</v>
      </c>
      <c r="R75" s="44" t="s">
        <v>156</v>
      </c>
    </row>
    <row r="76" spans="1:18" s="27" customFormat="1" ht="82.5" customHeight="1" x14ac:dyDescent="0.25">
      <c r="A76" s="39" t="s">
        <v>137</v>
      </c>
      <c r="B76" s="50" t="s">
        <v>167</v>
      </c>
      <c r="C76" s="37" t="s">
        <v>10</v>
      </c>
      <c r="D76" s="37" t="s">
        <v>9</v>
      </c>
      <c r="E76" s="6">
        <f t="shared" si="104"/>
        <v>9710.4</v>
      </c>
      <c r="F76" s="9">
        <v>0</v>
      </c>
      <c r="G76" s="25">
        <v>9710.4</v>
      </c>
      <c r="H76" s="6">
        <f t="shared" si="105"/>
        <v>0</v>
      </c>
      <c r="I76" s="6">
        <v>0</v>
      </c>
      <c r="J76" s="6">
        <v>0</v>
      </c>
      <c r="K76" s="6">
        <f t="shared" si="106"/>
        <v>0</v>
      </c>
      <c r="L76" s="6">
        <v>0</v>
      </c>
      <c r="M76" s="6">
        <v>0</v>
      </c>
      <c r="N76" s="6">
        <f t="shared" si="107"/>
        <v>0</v>
      </c>
      <c r="O76" s="6">
        <v>0</v>
      </c>
      <c r="P76" s="6">
        <v>0</v>
      </c>
      <c r="Q76" s="44" t="s">
        <v>156</v>
      </c>
      <c r="R76" s="44" t="s">
        <v>156</v>
      </c>
    </row>
    <row r="77" spans="1:18" s="27" customFormat="1" ht="78.75" customHeight="1" x14ac:dyDescent="0.25">
      <c r="A77" s="39" t="s">
        <v>138</v>
      </c>
      <c r="B77" s="50" t="s">
        <v>168</v>
      </c>
      <c r="C77" s="37" t="s">
        <v>10</v>
      </c>
      <c r="D77" s="37" t="s">
        <v>9</v>
      </c>
      <c r="E77" s="6">
        <f t="shared" si="104"/>
        <v>2363</v>
      </c>
      <c r="F77" s="9">
        <v>0</v>
      </c>
      <c r="G77" s="25">
        <v>2363</v>
      </c>
      <c r="H77" s="6">
        <f t="shared" si="105"/>
        <v>0</v>
      </c>
      <c r="I77" s="6">
        <v>0</v>
      </c>
      <c r="J77" s="6">
        <v>0</v>
      </c>
      <c r="K77" s="6">
        <f t="shared" si="106"/>
        <v>0</v>
      </c>
      <c r="L77" s="6">
        <v>0</v>
      </c>
      <c r="M77" s="6">
        <v>0</v>
      </c>
      <c r="N77" s="6">
        <f t="shared" si="107"/>
        <v>0</v>
      </c>
      <c r="O77" s="6">
        <v>0</v>
      </c>
      <c r="P77" s="6">
        <v>0</v>
      </c>
      <c r="Q77" s="44" t="s">
        <v>156</v>
      </c>
      <c r="R77" s="44" t="s">
        <v>156</v>
      </c>
    </row>
    <row r="78" spans="1:18" s="27" customFormat="1" ht="61.5" customHeight="1" x14ac:dyDescent="0.25">
      <c r="A78" s="39" t="s">
        <v>139</v>
      </c>
      <c r="B78" s="51" t="s">
        <v>169</v>
      </c>
      <c r="C78" s="37" t="s">
        <v>10</v>
      </c>
      <c r="D78" s="37" t="s">
        <v>9</v>
      </c>
      <c r="E78" s="6">
        <f t="shared" si="104"/>
        <v>499.2</v>
      </c>
      <c r="F78" s="9">
        <v>0</v>
      </c>
      <c r="G78" s="52">
        <v>499.2</v>
      </c>
      <c r="H78" s="6">
        <f t="shared" si="105"/>
        <v>0</v>
      </c>
      <c r="I78" s="6">
        <v>0</v>
      </c>
      <c r="J78" s="6">
        <v>0</v>
      </c>
      <c r="K78" s="6">
        <f t="shared" si="106"/>
        <v>0</v>
      </c>
      <c r="L78" s="6">
        <v>0</v>
      </c>
      <c r="M78" s="6">
        <v>0</v>
      </c>
      <c r="N78" s="6">
        <f t="shared" si="107"/>
        <v>0</v>
      </c>
      <c r="O78" s="6">
        <v>0</v>
      </c>
      <c r="P78" s="6">
        <v>0</v>
      </c>
      <c r="Q78" s="44" t="s">
        <v>156</v>
      </c>
      <c r="R78" s="44" t="s">
        <v>156</v>
      </c>
    </row>
    <row r="79" spans="1:18" s="27" customFormat="1" ht="67.5" customHeight="1" x14ac:dyDescent="0.25">
      <c r="A79" s="39" t="s">
        <v>140</v>
      </c>
      <c r="B79" s="53" t="s">
        <v>170</v>
      </c>
      <c r="C79" s="37" t="s">
        <v>10</v>
      </c>
      <c r="D79" s="37" t="s">
        <v>9</v>
      </c>
      <c r="E79" s="6">
        <f t="shared" si="104"/>
        <v>4591.2</v>
      </c>
      <c r="F79" s="9">
        <v>0</v>
      </c>
      <c r="G79" s="48">
        <v>4591.2</v>
      </c>
      <c r="H79" s="6">
        <f t="shared" si="105"/>
        <v>0</v>
      </c>
      <c r="I79" s="6">
        <v>0</v>
      </c>
      <c r="J79" s="6">
        <v>0</v>
      </c>
      <c r="K79" s="6">
        <f t="shared" si="106"/>
        <v>0</v>
      </c>
      <c r="L79" s="6">
        <v>0</v>
      </c>
      <c r="M79" s="6">
        <v>0</v>
      </c>
      <c r="N79" s="6">
        <f t="shared" si="107"/>
        <v>0</v>
      </c>
      <c r="O79" s="6">
        <v>0</v>
      </c>
      <c r="P79" s="6">
        <v>0</v>
      </c>
      <c r="Q79" s="44" t="s">
        <v>156</v>
      </c>
      <c r="R79" s="44" t="s">
        <v>156</v>
      </c>
    </row>
    <row r="80" spans="1:18" s="27" customFormat="1" ht="67.5" customHeight="1" x14ac:dyDescent="0.25">
      <c r="A80" s="39" t="s">
        <v>164</v>
      </c>
      <c r="B80" s="53" t="s">
        <v>171</v>
      </c>
      <c r="C80" s="37" t="s">
        <v>10</v>
      </c>
      <c r="D80" s="37" t="s">
        <v>9</v>
      </c>
      <c r="E80" s="6">
        <f t="shared" ref="E80:E82" si="108">G80</f>
        <v>5191.3999999999996</v>
      </c>
      <c r="F80" s="9">
        <v>0</v>
      </c>
      <c r="G80" s="48">
        <v>5191.3999999999996</v>
      </c>
      <c r="H80" s="6">
        <f t="shared" ref="H80:H82" si="109">I80+J80</f>
        <v>0</v>
      </c>
      <c r="I80" s="6">
        <v>0</v>
      </c>
      <c r="J80" s="6">
        <v>0</v>
      </c>
      <c r="K80" s="6">
        <f t="shared" ref="K80:K82" si="110">L80+M80</f>
        <v>0</v>
      </c>
      <c r="L80" s="6">
        <v>0</v>
      </c>
      <c r="M80" s="6">
        <v>0</v>
      </c>
      <c r="N80" s="6">
        <f t="shared" ref="N80:N82" si="111">O80+P80</f>
        <v>0</v>
      </c>
      <c r="O80" s="6">
        <v>0</v>
      </c>
      <c r="P80" s="6">
        <v>0</v>
      </c>
      <c r="Q80" s="44" t="s">
        <v>156</v>
      </c>
      <c r="R80" s="44" t="s">
        <v>156</v>
      </c>
    </row>
    <row r="81" spans="1:18" s="27" customFormat="1" ht="67.5" customHeight="1" x14ac:dyDescent="0.25">
      <c r="A81" s="39" t="s">
        <v>165</v>
      </c>
      <c r="B81" s="53" t="s">
        <v>172</v>
      </c>
      <c r="C81" s="37" t="s">
        <v>10</v>
      </c>
      <c r="D81" s="37" t="s">
        <v>9</v>
      </c>
      <c r="E81" s="6">
        <f t="shared" si="108"/>
        <v>8019.3</v>
      </c>
      <c r="F81" s="9">
        <v>0</v>
      </c>
      <c r="G81" s="48">
        <v>8019.3</v>
      </c>
      <c r="H81" s="6">
        <f t="shared" si="109"/>
        <v>0</v>
      </c>
      <c r="I81" s="6">
        <v>0</v>
      </c>
      <c r="J81" s="6">
        <v>0</v>
      </c>
      <c r="K81" s="6">
        <f t="shared" si="110"/>
        <v>0</v>
      </c>
      <c r="L81" s="6">
        <v>0</v>
      </c>
      <c r="M81" s="6">
        <v>0</v>
      </c>
      <c r="N81" s="6">
        <f t="shared" si="111"/>
        <v>0</v>
      </c>
      <c r="O81" s="6">
        <v>0</v>
      </c>
      <c r="P81" s="6">
        <v>0</v>
      </c>
      <c r="Q81" s="44" t="s">
        <v>156</v>
      </c>
      <c r="R81" s="44" t="s">
        <v>156</v>
      </c>
    </row>
    <row r="82" spans="1:18" s="27" customFormat="1" ht="67.5" customHeight="1" x14ac:dyDescent="0.25">
      <c r="A82" s="39" t="s">
        <v>166</v>
      </c>
      <c r="B82" s="53" t="s">
        <v>173</v>
      </c>
      <c r="C82" s="37" t="s">
        <v>10</v>
      </c>
      <c r="D82" s="37" t="s">
        <v>9</v>
      </c>
      <c r="E82" s="6">
        <f t="shared" si="108"/>
        <v>2100</v>
      </c>
      <c r="F82" s="9">
        <v>0</v>
      </c>
      <c r="G82" s="45">
        <v>2100</v>
      </c>
      <c r="H82" s="6">
        <f t="shared" si="109"/>
        <v>0</v>
      </c>
      <c r="I82" s="6">
        <v>0</v>
      </c>
      <c r="J82" s="6">
        <v>0</v>
      </c>
      <c r="K82" s="6">
        <f t="shared" si="110"/>
        <v>0</v>
      </c>
      <c r="L82" s="6">
        <v>0</v>
      </c>
      <c r="M82" s="6">
        <v>0</v>
      </c>
      <c r="N82" s="6">
        <f t="shared" si="111"/>
        <v>0</v>
      </c>
      <c r="O82" s="6">
        <v>0</v>
      </c>
      <c r="P82" s="6">
        <v>0</v>
      </c>
      <c r="Q82" s="44" t="s">
        <v>156</v>
      </c>
      <c r="R82" s="44" t="s">
        <v>156</v>
      </c>
    </row>
    <row r="83" spans="1:18" s="27" customFormat="1" ht="25.5" customHeight="1" x14ac:dyDescent="0.25">
      <c r="A83" s="35" t="s">
        <v>43</v>
      </c>
      <c r="B83" s="104" t="s">
        <v>107</v>
      </c>
      <c r="C83" s="104"/>
      <c r="D83" s="104"/>
      <c r="E83" s="15">
        <f t="shared" ref="E83:P83" si="112">SUM(E84:E85)</f>
        <v>2995.6000000000004</v>
      </c>
      <c r="F83" s="15">
        <f t="shared" si="112"/>
        <v>0</v>
      </c>
      <c r="G83" s="15">
        <f t="shared" si="112"/>
        <v>2995.6000000000004</v>
      </c>
      <c r="H83" s="15">
        <f t="shared" si="112"/>
        <v>519.29999999999995</v>
      </c>
      <c r="I83" s="15">
        <f t="shared" si="112"/>
        <v>0</v>
      </c>
      <c r="J83" s="15">
        <f t="shared" si="112"/>
        <v>519.29999999999995</v>
      </c>
      <c r="K83" s="15">
        <f t="shared" si="112"/>
        <v>519.29999999999995</v>
      </c>
      <c r="L83" s="15">
        <f t="shared" si="112"/>
        <v>0</v>
      </c>
      <c r="M83" s="15">
        <f t="shared" si="112"/>
        <v>519.29999999999995</v>
      </c>
      <c r="N83" s="15">
        <f t="shared" si="112"/>
        <v>519.29999999999995</v>
      </c>
      <c r="O83" s="15">
        <f t="shared" si="112"/>
        <v>0</v>
      </c>
      <c r="P83" s="15">
        <f t="shared" si="112"/>
        <v>519.29999999999995</v>
      </c>
      <c r="Q83" s="20">
        <f>K83/H83</f>
        <v>1</v>
      </c>
      <c r="R83" s="20">
        <f>N83/H83</f>
        <v>1</v>
      </c>
    </row>
    <row r="84" spans="1:18" s="27" customFormat="1" ht="62.25" customHeight="1" x14ac:dyDescent="0.25">
      <c r="A84" s="39" t="s">
        <v>108</v>
      </c>
      <c r="B84" s="22" t="s">
        <v>152</v>
      </c>
      <c r="C84" s="37" t="s">
        <v>10</v>
      </c>
      <c r="D84" s="37" t="s">
        <v>9</v>
      </c>
      <c r="E84" s="6">
        <f t="shared" ref="E84:E85" si="113">G84</f>
        <v>2476.3000000000002</v>
      </c>
      <c r="F84" s="6">
        <v>0</v>
      </c>
      <c r="G84" s="31">
        <v>2476.3000000000002</v>
      </c>
      <c r="H84" s="6">
        <f t="shared" ref="H84:H85" si="114">I84+J84</f>
        <v>0</v>
      </c>
      <c r="I84" s="6">
        <v>0</v>
      </c>
      <c r="J84" s="6">
        <v>0</v>
      </c>
      <c r="K84" s="6">
        <f t="shared" ref="K84:K85" si="115">L84+M84</f>
        <v>0</v>
      </c>
      <c r="L84" s="6">
        <v>0</v>
      </c>
      <c r="M84" s="6">
        <v>0</v>
      </c>
      <c r="N84" s="6">
        <f t="shared" ref="N84:N85" si="116">O84+P84</f>
        <v>0</v>
      </c>
      <c r="O84" s="6">
        <v>0</v>
      </c>
      <c r="P84" s="6">
        <v>0</v>
      </c>
      <c r="Q84" s="21" t="s">
        <v>156</v>
      </c>
      <c r="R84" s="21" t="s">
        <v>156</v>
      </c>
    </row>
    <row r="85" spans="1:18" s="27" customFormat="1" ht="69.75" customHeight="1" x14ac:dyDescent="0.25">
      <c r="A85" s="39" t="s">
        <v>109</v>
      </c>
      <c r="B85" s="22" t="s">
        <v>174</v>
      </c>
      <c r="C85" s="37" t="s">
        <v>10</v>
      </c>
      <c r="D85" s="37" t="s">
        <v>9</v>
      </c>
      <c r="E85" s="6">
        <f t="shared" si="113"/>
        <v>519.29999999999995</v>
      </c>
      <c r="F85" s="9">
        <v>0</v>
      </c>
      <c r="G85" s="31">
        <v>519.29999999999995</v>
      </c>
      <c r="H85" s="6">
        <f t="shared" si="114"/>
        <v>519.29999999999995</v>
      </c>
      <c r="I85" s="6">
        <v>0</v>
      </c>
      <c r="J85" s="6">
        <v>519.29999999999995</v>
      </c>
      <c r="K85" s="6">
        <f t="shared" si="115"/>
        <v>519.29999999999995</v>
      </c>
      <c r="L85" s="6">
        <v>0</v>
      </c>
      <c r="M85" s="6">
        <v>519.29999999999995</v>
      </c>
      <c r="N85" s="6">
        <f t="shared" si="116"/>
        <v>519.29999999999995</v>
      </c>
      <c r="O85" s="6">
        <v>0</v>
      </c>
      <c r="P85" s="6">
        <f>M85</f>
        <v>519.29999999999995</v>
      </c>
      <c r="Q85" s="21">
        <f>K85/H85</f>
        <v>1</v>
      </c>
      <c r="R85" s="21">
        <f>N85/H85</f>
        <v>1</v>
      </c>
    </row>
    <row r="86" spans="1:18" s="27" customFormat="1" ht="39" customHeight="1" x14ac:dyDescent="0.25">
      <c r="A86" s="35" t="s">
        <v>143</v>
      </c>
      <c r="B86" s="104" t="s">
        <v>175</v>
      </c>
      <c r="C86" s="104"/>
      <c r="D86" s="104"/>
      <c r="E86" s="15">
        <f>SUM(E87:E96)</f>
        <v>6162.9999999999991</v>
      </c>
      <c r="F86" s="15">
        <f t="shared" ref="F86:P86" si="117">SUM(F87:F96)</f>
        <v>0</v>
      </c>
      <c r="G86" s="15">
        <f t="shared" si="117"/>
        <v>6162.9999999999991</v>
      </c>
      <c r="H86" s="15">
        <f t="shared" si="117"/>
        <v>1381</v>
      </c>
      <c r="I86" s="15">
        <f t="shared" si="117"/>
        <v>0</v>
      </c>
      <c r="J86" s="15">
        <f t="shared" si="117"/>
        <v>1381</v>
      </c>
      <c r="K86" s="15">
        <f t="shared" si="117"/>
        <v>1380.4</v>
      </c>
      <c r="L86" s="15">
        <f t="shared" si="117"/>
        <v>0</v>
      </c>
      <c r="M86" s="15">
        <f t="shared" si="117"/>
        <v>1380.4</v>
      </c>
      <c r="N86" s="15">
        <f t="shared" si="117"/>
        <v>1380.4</v>
      </c>
      <c r="O86" s="15">
        <f t="shared" si="117"/>
        <v>0</v>
      </c>
      <c r="P86" s="15">
        <f t="shared" si="117"/>
        <v>1380.4</v>
      </c>
      <c r="Q86" s="20">
        <f>K86/H86</f>
        <v>0.99956553222302691</v>
      </c>
      <c r="R86" s="20">
        <f>N86/H86</f>
        <v>0.99956553222302691</v>
      </c>
    </row>
    <row r="87" spans="1:18" s="27" customFormat="1" ht="54.75" customHeight="1" x14ac:dyDescent="0.25">
      <c r="A87" s="39" t="s">
        <v>144</v>
      </c>
      <c r="B87" s="54" t="s">
        <v>185</v>
      </c>
      <c r="C87" s="37" t="s">
        <v>10</v>
      </c>
      <c r="D87" s="37" t="s">
        <v>9</v>
      </c>
      <c r="E87" s="6">
        <f t="shared" ref="E87" si="118">G87</f>
        <v>127.9</v>
      </c>
      <c r="F87" s="6">
        <v>0</v>
      </c>
      <c r="G87" s="45">
        <v>127.9</v>
      </c>
      <c r="H87" s="6">
        <f>J87</f>
        <v>127.9</v>
      </c>
      <c r="I87" s="6">
        <v>0</v>
      </c>
      <c r="J87" s="10">
        <v>127.9</v>
      </c>
      <c r="K87" s="10">
        <f>M87</f>
        <v>127.4</v>
      </c>
      <c r="L87" s="10">
        <v>0</v>
      </c>
      <c r="M87" s="22">
        <v>127.4</v>
      </c>
      <c r="N87" s="10">
        <f>P87</f>
        <v>127.4</v>
      </c>
      <c r="O87" s="10">
        <v>0</v>
      </c>
      <c r="P87" s="22">
        <f>M87</f>
        <v>127.4</v>
      </c>
      <c r="Q87" s="21">
        <f>K87/H87</f>
        <v>0.99609069585613763</v>
      </c>
      <c r="R87" s="21">
        <f>N87/H87</f>
        <v>0.99609069585613763</v>
      </c>
    </row>
    <row r="88" spans="1:18" s="27" customFormat="1" ht="52.5" customHeight="1" x14ac:dyDescent="0.25">
      <c r="A88" s="39" t="s">
        <v>176</v>
      </c>
      <c r="B88" s="54" t="s">
        <v>186</v>
      </c>
      <c r="C88" s="37" t="s">
        <v>10</v>
      </c>
      <c r="D88" s="37" t="s">
        <v>9</v>
      </c>
      <c r="E88" s="6">
        <f t="shared" ref="E88:E96" si="119">G88</f>
        <v>1441</v>
      </c>
      <c r="F88" s="6">
        <v>0</v>
      </c>
      <c r="G88" s="45">
        <v>1441</v>
      </c>
      <c r="H88" s="6">
        <f>J88</f>
        <v>0</v>
      </c>
      <c r="I88" s="6">
        <v>0</v>
      </c>
      <c r="J88" s="10">
        <v>0</v>
      </c>
      <c r="K88" s="10">
        <f>M88</f>
        <v>0</v>
      </c>
      <c r="L88" s="10">
        <v>0</v>
      </c>
      <c r="M88" s="22">
        <v>0</v>
      </c>
      <c r="N88" s="10">
        <f>P88</f>
        <v>0</v>
      </c>
      <c r="O88" s="10">
        <v>0</v>
      </c>
      <c r="P88" s="22">
        <f>M88</f>
        <v>0</v>
      </c>
      <c r="Q88" s="21" t="s">
        <v>156</v>
      </c>
      <c r="R88" s="21" t="s">
        <v>156</v>
      </c>
    </row>
    <row r="89" spans="1:18" s="27" customFormat="1" ht="51" customHeight="1" x14ac:dyDescent="0.25">
      <c r="A89" s="39" t="s">
        <v>177</v>
      </c>
      <c r="B89" s="54" t="s">
        <v>187</v>
      </c>
      <c r="C89" s="37" t="s">
        <v>10</v>
      </c>
      <c r="D89" s="37" t="s">
        <v>9</v>
      </c>
      <c r="E89" s="6">
        <f t="shared" si="119"/>
        <v>963.6</v>
      </c>
      <c r="F89" s="6">
        <v>0</v>
      </c>
      <c r="G89" s="45">
        <v>963.6</v>
      </c>
      <c r="H89" s="6">
        <f t="shared" ref="H89:H96" si="120">J89</f>
        <v>0</v>
      </c>
      <c r="I89" s="6">
        <v>0</v>
      </c>
      <c r="J89" s="10">
        <v>0</v>
      </c>
      <c r="K89" s="10">
        <f t="shared" ref="K89:K96" si="121">M89</f>
        <v>0</v>
      </c>
      <c r="L89" s="10">
        <v>0</v>
      </c>
      <c r="M89" s="22">
        <v>0</v>
      </c>
      <c r="N89" s="10">
        <f t="shared" ref="N89:N96" si="122">P89</f>
        <v>0</v>
      </c>
      <c r="O89" s="10">
        <v>0</v>
      </c>
      <c r="P89" s="22">
        <f t="shared" ref="P89:P96" si="123">M89</f>
        <v>0</v>
      </c>
      <c r="Q89" s="21" t="s">
        <v>156</v>
      </c>
      <c r="R89" s="21" t="s">
        <v>156</v>
      </c>
    </row>
    <row r="90" spans="1:18" s="27" customFormat="1" ht="48.75" customHeight="1" x14ac:dyDescent="0.25">
      <c r="A90" s="39" t="s">
        <v>178</v>
      </c>
      <c r="B90" s="54" t="s">
        <v>188</v>
      </c>
      <c r="C90" s="37" t="s">
        <v>10</v>
      </c>
      <c r="D90" s="37" t="s">
        <v>9</v>
      </c>
      <c r="E90" s="6">
        <f t="shared" si="119"/>
        <v>243.8</v>
      </c>
      <c r="F90" s="6">
        <v>0</v>
      </c>
      <c r="G90" s="45">
        <v>243.8</v>
      </c>
      <c r="H90" s="6">
        <f t="shared" si="120"/>
        <v>0</v>
      </c>
      <c r="I90" s="6">
        <v>0</v>
      </c>
      <c r="J90" s="10">
        <v>0</v>
      </c>
      <c r="K90" s="10">
        <f t="shared" si="121"/>
        <v>0</v>
      </c>
      <c r="L90" s="10">
        <v>0</v>
      </c>
      <c r="M90" s="22">
        <v>0</v>
      </c>
      <c r="N90" s="10">
        <f t="shared" si="122"/>
        <v>0</v>
      </c>
      <c r="O90" s="10">
        <v>0</v>
      </c>
      <c r="P90" s="22">
        <f t="shared" si="123"/>
        <v>0</v>
      </c>
      <c r="Q90" s="21" t="s">
        <v>156</v>
      </c>
      <c r="R90" s="21" t="s">
        <v>156</v>
      </c>
    </row>
    <row r="91" spans="1:18" s="27" customFormat="1" ht="59.25" customHeight="1" x14ac:dyDescent="0.25">
      <c r="A91" s="39" t="s">
        <v>179</v>
      </c>
      <c r="B91" s="54" t="s">
        <v>189</v>
      </c>
      <c r="C91" s="37" t="s">
        <v>10</v>
      </c>
      <c r="D91" s="37" t="s">
        <v>9</v>
      </c>
      <c r="E91" s="6">
        <f t="shared" si="119"/>
        <v>403.3</v>
      </c>
      <c r="F91" s="6">
        <v>0</v>
      </c>
      <c r="G91" s="45">
        <v>403.3</v>
      </c>
      <c r="H91" s="6">
        <f t="shared" si="120"/>
        <v>86.1</v>
      </c>
      <c r="I91" s="6">
        <v>0</v>
      </c>
      <c r="J91" s="10">
        <v>86.1</v>
      </c>
      <c r="K91" s="10">
        <f t="shared" si="121"/>
        <v>86</v>
      </c>
      <c r="L91" s="10">
        <v>0</v>
      </c>
      <c r="M91" s="22">
        <v>86</v>
      </c>
      <c r="N91" s="10">
        <f t="shared" si="122"/>
        <v>86</v>
      </c>
      <c r="O91" s="10">
        <v>0</v>
      </c>
      <c r="P91" s="22">
        <f t="shared" si="123"/>
        <v>86</v>
      </c>
      <c r="Q91" s="21">
        <f>K91/H91</f>
        <v>0.99883855981416969</v>
      </c>
      <c r="R91" s="21">
        <f>N91/H91</f>
        <v>0.99883855981416969</v>
      </c>
    </row>
    <row r="92" spans="1:18" s="27" customFormat="1" ht="55.5" customHeight="1" x14ac:dyDescent="0.25">
      <c r="A92" s="39" t="s">
        <v>180</v>
      </c>
      <c r="B92" s="54" t="s">
        <v>190</v>
      </c>
      <c r="C92" s="37" t="s">
        <v>10</v>
      </c>
      <c r="D92" s="37" t="s">
        <v>9</v>
      </c>
      <c r="E92" s="6">
        <f t="shared" si="119"/>
        <v>630.5</v>
      </c>
      <c r="F92" s="6">
        <v>0</v>
      </c>
      <c r="G92" s="45">
        <v>630.5</v>
      </c>
      <c r="H92" s="6">
        <f t="shared" si="120"/>
        <v>0</v>
      </c>
      <c r="I92" s="6">
        <v>0</v>
      </c>
      <c r="J92" s="10">
        <v>0</v>
      </c>
      <c r="K92" s="10">
        <f t="shared" si="121"/>
        <v>0</v>
      </c>
      <c r="L92" s="10">
        <v>0</v>
      </c>
      <c r="M92" s="22">
        <v>0</v>
      </c>
      <c r="N92" s="10">
        <f t="shared" si="122"/>
        <v>0</v>
      </c>
      <c r="O92" s="10">
        <v>0</v>
      </c>
      <c r="P92" s="22">
        <f t="shared" si="123"/>
        <v>0</v>
      </c>
      <c r="Q92" s="21" t="s">
        <v>156</v>
      </c>
      <c r="R92" s="21" t="s">
        <v>156</v>
      </c>
    </row>
    <row r="93" spans="1:18" s="27" customFormat="1" ht="48.75" customHeight="1" x14ac:dyDescent="0.25">
      <c r="A93" s="39" t="s">
        <v>181</v>
      </c>
      <c r="B93" s="54" t="s">
        <v>191</v>
      </c>
      <c r="C93" s="37" t="s">
        <v>10</v>
      </c>
      <c r="D93" s="37" t="s">
        <v>9</v>
      </c>
      <c r="E93" s="6">
        <f t="shared" si="119"/>
        <v>533.9</v>
      </c>
      <c r="F93" s="6">
        <v>0</v>
      </c>
      <c r="G93" s="45">
        <v>533.9</v>
      </c>
      <c r="H93" s="6">
        <f t="shared" si="120"/>
        <v>252</v>
      </c>
      <c r="I93" s="6">
        <v>0</v>
      </c>
      <c r="J93" s="10">
        <v>252</v>
      </c>
      <c r="K93" s="10">
        <f t="shared" si="121"/>
        <v>252</v>
      </c>
      <c r="L93" s="10">
        <v>0</v>
      </c>
      <c r="M93" s="22">
        <v>252</v>
      </c>
      <c r="N93" s="10">
        <f t="shared" si="122"/>
        <v>252</v>
      </c>
      <c r="O93" s="10">
        <v>0</v>
      </c>
      <c r="P93" s="22">
        <f t="shared" si="123"/>
        <v>252</v>
      </c>
      <c r="Q93" s="21">
        <f>K93/H93</f>
        <v>1</v>
      </c>
      <c r="R93" s="21">
        <f>N93/H93</f>
        <v>1</v>
      </c>
    </row>
    <row r="94" spans="1:18" s="27" customFormat="1" ht="46.5" customHeight="1" x14ac:dyDescent="0.25">
      <c r="A94" s="39" t="s">
        <v>182</v>
      </c>
      <c r="B94" s="54" t="s">
        <v>192</v>
      </c>
      <c r="C94" s="37" t="s">
        <v>10</v>
      </c>
      <c r="D94" s="37" t="s">
        <v>9</v>
      </c>
      <c r="E94" s="6">
        <f t="shared" si="119"/>
        <v>915.9</v>
      </c>
      <c r="F94" s="6">
        <v>0</v>
      </c>
      <c r="G94" s="45">
        <v>915.9</v>
      </c>
      <c r="H94" s="6">
        <f t="shared" si="120"/>
        <v>915</v>
      </c>
      <c r="I94" s="6">
        <v>0</v>
      </c>
      <c r="J94" s="10">
        <v>915</v>
      </c>
      <c r="K94" s="10">
        <f t="shared" si="121"/>
        <v>915</v>
      </c>
      <c r="L94" s="10">
        <v>0</v>
      </c>
      <c r="M94" s="22">
        <v>915</v>
      </c>
      <c r="N94" s="10">
        <f t="shared" si="122"/>
        <v>915</v>
      </c>
      <c r="O94" s="10">
        <v>0</v>
      </c>
      <c r="P94" s="22">
        <f t="shared" si="123"/>
        <v>915</v>
      </c>
      <c r="Q94" s="21">
        <f>K94/H94</f>
        <v>1</v>
      </c>
      <c r="R94" s="21">
        <f>N94/H94</f>
        <v>1</v>
      </c>
    </row>
    <row r="95" spans="1:18" s="27" customFormat="1" ht="51" customHeight="1" x14ac:dyDescent="0.25">
      <c r="A95" s="39" t="s">
        <v>183</v>
      </c>
      <c r="B95" s="54" t="s">
        <v>193</v>
      </c>
      <c r="C95" s="37" t="s">
        <v>10</v>
      </c>
      <c r="D95" s="37" t="s">
        <v>9</v>
      </c>
      <c r="E95" s="6">
        <f t="shared" si="119"/>
        <v>533.9</v>
      </c>
      <c r="F95" s="6">
        <v>0</v>
      </c>
      <c r="G95" s="45">
        <v>533.9</v>
      </c>
      <c r="H95" s="6">
        <f t="shared" si="120"/>
        <v>0</v>
      </c>
      <c r="I95" s="6">
        <v>0</v>
      </c>
      <c r="J95" s="10">
        <v>0</v>
      </c>
      <c r="K95" s="10">
        <f t="shared" si="121"/>
        <v>0</v>
      </c>
      <c r="L95" s="10">
        <v>0</v>
      </c>
      <c r="M95" s="22">
        <v>0</v>
      </c>
      <c r="N95" s="10">
        <f t="shared" si="122"/>
        <v>0</v>
      </c>
      <c r="O95" s="10">
        <v>0</v>
      </c>
      <c r="P95" s="22">
        <f t="shared" si="123"/>
        <v>0</v>
      </c>
      <c r="Q95" s="21" t="s">
        <v>156</v>
      </c>
      <c r="R95" s="21" t="s">
        <v>156</v>
      </c>
    </row>
    <row r="96" spans="1:18" s="27" customFormat="1" ht="46.5" customHeight="1" x14ac:dyDescent="0.25">
      <c r="A96" s="39" t="s">
        <v>184</v>
      </c>
      <c r="B96" s="54" t="s">
        <v>194</v>
      </c>
      <c r="C96" s="37" t="s">
        <v>10</v>
      </c>
      <c r="D96" s="37" t="s">
        <v>9</v>
      </c>
      <c r="E96" s="6">
        <f t="shared" si="119"/>
        <v>369.2</v>
      </c>
      <c r="F96" s="6">
        <v>0</v>
      </c>
      <c r="G96" s="45">
        <v>369.2</v>
      </c>
      <c r="H96" s="6">
        <f t="shared" si="120"/>
        <v>0</v>
      </c>
      <c r="I96" s="6">
        <v>0</v>
      </c>
      <c r="J96" s="10">
        <v>0</v>
      </c>
      <c r="K96" s="10">
        <f t="shared" si="121"/>
        <v>0</v>
      </c>
      <c r="L96" s="10">
        <v>0</v>
      </c>
      <c r="M96" s="22">
        <v>0</v>
      </c>
      <c r="N96" s="10">
        <f t="shared" si="122"/>
        <v>0</v>
      </c>
      <c r="O96" s="10">
        <v>0</v>
      </c>
      <c r="P96" s="22">
        <f t="shared" si="123"/>
        <v>0</v>
      </c>
      <c r="Q96" s="21" t="s">
        <v>156</v>
      </c>
      <c r="R96" s="21" t="s">
        <v>156</v>
      </c>
    </row>
    <row r="97" spans="1:18" s="27" customFormat="1" ht="18" customHeight="1" x14ac:dyDescent="0.25">
      <c r="A97" s="35" t="s">
        <v>195</v>
      </c>
      <c r="B97" s="104" t="s">
        <v>198</v>
      </c>
      <c r="C97" s="104"/>
      <c r="D97" s="104"/>
      <c r="E97" s="15">
        <f>SUM(E98:E99)</f>
        <v>4993.3</v>
      </c>
      <c r="F97" s="15">
        <f t="shared" ref="F97:P97" si="124">SUM(F98:F99)</f>
        <v>0</v>
      </c>
      <c r="G97" s="15">
        <f t="shared" si="124"/>
        <v>4993.3</v>
      </c>
      <c r="H97" s="15">
        <f t="shared" si="124"/>
        <v>2266.4</v>
      </c>
      <c r="I97" s="15">
        <f t="shared" si="124"/>
        <v>0</v>
      </c>
      <c r="J97" s="15">
        <f t="shared" si="124"/>
        <v>2266.4</v>
      </c>
      <c r="K97" s="15">
        <f t="shared" si="124"/>
        <v>2266.2999999999997</v>
      </c>
      <c r="L97" s="15">
        <f t="shared" si="124"/>
        <v>0</v>
      </c>
      <c r="M97" s="15">
        <f t="shared" si="124"/>
        <v>2266.2999999999997</v>
      </c>
      <c r="N97" s="15">
        <f t="shared" si="124"/>
        <v>2266.2999999999997</v>
      </c>
      <c r="O97" s="15">
        <f t="shared" si="124"/>
        <v>0</v>
      </c>
      <c r="P97" s="15">
        <f t="shared" si="124"/>
        <v>2266.2999999999997</v>
      </c>
      <c r="Q97" s="20">
        <f t="shared" ref="Q97:Q103" si="125">K97/H97</f>
        <v>0.99995587716201895</v>
      </c>
      <c r="R97" s="20">
        <f t="shared" ref="R97:R103" si="126">N97/H97</f>
        <v>0.99995587716201895</v>
      </c>
    </row>
    <row r="98" spans="1:18" s="27" customFormat="1" ht="54.75" customHeight="1" x14ac:dyDescent="0.25">
      <c r="A98" s="39" t="s">
        <v>196</v>
      </c>
      <c r="B98" s="22" t="s">
        <v>199</v>
      </c>
      <c r="C98" s="37" t="s">
        <v>10</v>
      </c>
      <c r="D98" s="37" t="s">
        <v>9</v>
      </c>
      <c r="E98" s="6">
        <f t="shared" ref="E98:E99" si="127">G98</f>
        <v>4903.3</v>
      </c>
      <c r="F98" s="9">
        <v>0</v>
      </c>
      <c r="G98" s="31">
        <v>4903.3</v>
      </c>
      <c r="H98" s="6">
        <f t="shared" ref="H98:H99" si="128">J98</f>
        <v>2226.6</v>
      </c>
      <c r="I98" s="6">
        <v>0</v>
      </c>
      <c r="J98" s="10">
        <v>2226.6</v>
      </c>
      <c r="K98" s="10">
        <f t="shared" ref="K98:K99" si="129">M98</f>
        <v>2226.6</v>
      </c>
      <c r="L98" s="10">
        <v>0</v>
      </c>
      <c r="M98" s="22">
        <v>2226.6</v>
      </c>
      <c r="N98" s="10">
        <f t="shared" ref="N98:N99" si="130">P98</f>
        <v>2226.6</v>
      </c>
      <c r="O98" s="10">
        <v>0</v>
      </c>
      <c r="P98" s="22">
        <f t="shared" ref="P98:P99" si="131">M98</f>
        <v>2226.6</v>
      </c>
      <c r="Q98" s="21">
        <f t="shared" si="125"/>
        <v>1</v>
      </c>
      <c r="R98" s="21">
        <f t="shared" si="126"/>
        <v>1</v>
      </c>
    </row>
    <row r="99" spans="1:18" s="27" customFormat="1" ht="52.5" customHeight="1" x14ac:dyDescent="0.25">
      <c r="A99" s="39" t="s">
        <v>197</v>
      </c>
      <c r="B99" s="22" t="s">
        <v>200</v>
      </c>
      <c r="C99" s="37" t="s">
        <v>10</v>
      </c>
      <c r="D99" s="37" t="s">
        <v>9</v>
      </c>
      <c r="E99" s="6">
        <f t="shared" si="127"/>
        <v>90</v>
      </c>
      <c r="F99" s="9">
        <v>0</v>
      </c>
      <c r="G99" s="31">
        <v>90</v>
      </c>
      <c r="H99" s="6">
        <f t="shared" si="128"/>
        <v>39.799999999999997</v>
      </c>
      <c r="I99" s="6">
        <v>0</v>
      </c>
      <c r="J99" s="10">
        <v>39.799999999999997</v>
      </c>
      <c r="K99" s="10">
        <f t="shared" si="129"/>
        <v>39.700000000000003</v>
      </c>
      <c r="L99" s="10">
        <v>0</v>
      </c>
      <c r="M99" s="22">
        <v>39.700000000000003</v>
      </c>
      <c r="N99" s="10">
        <f t="shared" si="130"/>
        <v>39.700000000000003</v>
      </c>
      <c r="O99" s="10">
        <v>0</v>
      </c>
      <c r="P99" s="22">
        <f t="shared" si="131"/>
        <v>39.700000000000003</v>
      </c>
      <c r="Q99" s="21">
        <f t="shared" si="125"/>
        <v>0.9974874371859298</v>
      </c>
      <c r="R99" s="21">
        <f t="shared" si="126"/>
        <v>0.9974874371859298</v>
      </c>
    </row>
    <row r="100" spans="1:18" s="27" customFormat="1" ht="67.5" customHeight="1" x14ac:dyDescent="0.25">
      <c r="A100" s="35" t="s">
        <v>201</v>
      </c>
      <c r="B100" s="104" t="s">
        <v>203</v>
      </c>
      <c r="C100" s="104"/>
      <c r="D100" s="104"/>
      <c r="E100" s="15">
        <f>SUM(E101:E114)</f>
        <v>5198.7999999999993</v>
      </c>
      <c r="F100" s="15">
        <f t="shared" ref="F100" si="132">SUM(F101:F114)</f>
        <v>0</v>
      </c>
      <c r="G100" s="15">
        <f t="shared" ref="G100" si="133">SUM(G101:G114)</f>
        <v>5198.7999999999993</v>
      </c>
      <c r="H100" s="15">
        <f t="shared" ref="H100" si="134">SUM(H101:H114)</f>
        <v>2032.8</v>
      </c>
      <c r="I100" s="15">
        <f t="shared" ref="I100" si="135">SUM(I101:I114)</f>
        <v>0</v>
      </c>
      <c r="J100" s="15">
        <f t="shared" ref="J100" si="136">SUM(J101:J114)</f>
        <v>2032.8</v>
      </c>
      <c r="K100" s="15">
        <f t="shared" ref="K100" si="137">SUM(K101:K114)</f>
        <v>2021.1000000000001</v>
      </c>
      <c r="L100" s="15">
        <f t="shared" ref="L100" si="138">SUM(L101:L114)</f>
        <v>0</v>
      </c>
      <c r="M100" s="15">
        <f t="shared" ref="M100" si="139">SUM(M101:M114)</f>
        <v>2021.1000000000001</v>
      </c>
      <c r="N100" s="15">
        <f t="shared" ref="N100" si="140">SUM(N101:N114)</f>
        <v>2021.1000000000001</v>
      </c>
      <c r="O100" s="15">
        <f t="shared" ref="O100" si="141">SUM(O101:O114)</f>
        <v>0</v>
      </c>
      <c r="P100" s="15">
        <f t="shared" ref="P100" si="142">SUM(P101:P114)</f>
        <v>2021.1000000000001</v>
      </c>
      <c r="Q100" s="20">
        <f t="shared" si="125"/>
        <v>0.99424439197166481</v>
      </c>
      <c r="R100" s="20">
        <f t="shared" si="126"/>
        <v>0.99424439197166481</v>
      </c>
    </row>
    <row r="101" spans="1:18" s="27" customFormat="1" ht="33.75" customHeight="1" x14ac:dyDescent="0.25">
      <c r="A101" s="39" t="s">
        <v>202</v>
      </c>
      <c r="B101" s="55" t="s">
        <v>124</v>
      </c>
      <c r="C101" s="37" t="s">
        <v>10</v>
      </c>
      <c r="D101" s="37" t="s">
        <v>9</v>
      </c>
      <c r="E101" s="6">
        <f t="shared" ref="E101:E114" si="143">G101</f>
        <v>217.9</v>
      </c>
      <c r="F101" s="6">
        <v>0</v>
      </c>
      <c r="G101" s="56">
        <v>217.9</v>
      </c>
      <c r="H101" s="6">
        <f t="shared" ref="H101" si="144">J101</f>
        <v>54</v>
      </c>
      <c r="I101" s="6">
        <v>0</v>
      </c>
      <c r="J101" s="10">
        <v>54</v>
      </c>
      <c r="K101" s="10">
        <f t="shared" ref="K101" si="145">M101</f>
        <v>54</v>
      </c>
      <c r="L101" s="10">
        <v>0</v>
      </c>
      <c r="M101" s="22">
        <v>54</v>
      </c>
      <c r="N101" s="10">
        <f t="shared" ref="N101" si="146">P101</f>
        <v>54</v>
      </c>
      <c r="O101" s="10">
        <v>0</v>
      </c>
      <c r="P101" s="22">
        <f t="shared" ref="P101" si="147">M101</f>
        <v>54</v>
      </c>
      <c r="Q101" s="21">
        <f t="shared" si="125"/>
        <v>1</v>
      </c>
      <c r="R101" s="21">
        <f t="shared" si="126"/>
        <v>1</v>
      </c>
    </row>
    <row r="102" spans="1:18" s="27" customFormat="1" ht="40.5" customHeight="1" x14ac:dyDescent="0.25">
      <c r="A102" s="39" t="s">
        <v>176</v>
      </c>
      <c r="B102" s="57" t="s">
        <v>111</v>
      </c>
      <c r="C102" s="37" t="s">
        <v>10</v>
      </c>
      <c r="D102" s="37" t="s">
        <v>9</v>
      </c>
      <c r="E102" s="6">
        <f t="shared" si="143"/>
        <v>653.70000000000005</v>
      </c>
      <c r="F102" s="6">
        <v>0</v>
      </c>
      <c r="G102" s="56">
        <v>653.70000000000005</v>
      </c>
      <c r="H102" s="6">
        <f t="shared" ref="H102:H114" si="148">J102</f>
        <v>240.4</v>
      </c>
      <c r="I102" s="6">
        <v>0</v>
      </c>
      <c r="J102" s="10">
        <v>240.4</v>
      </c>
      <c r="K102" s="10">
        <f t="shared" ref="K102:K114" si="149">M102</f>
        <v>240.4</v>
      </c>
      <c r="L102" s="10">
        <v>0</v>
      </c>
      <c r="M102" s="22">
        <v>240.4</v>
      </c>
      <c r="N102" s="10">
        <f t="shared" ref="N102:N114" si="150">P102</f>
        <v>240.4</v>
      </c>
      <c r="O102" s="10">
        <v>0</v>
      </c>
      <c r="P102" s="22">
        <f t="shared" ref="P102:P114" si="151">M102</f>
        <v>240.4</v>
      </c>
      <c r="Q102" s="21">
        <f t="shared" si="125"/>
        <v>1</v>
      </c>
      <c r="R102" s="21">
        <f t="shared" si="126"/>
        <v>1</v>
      </c>
    </row>
    <row r="103" spans="1:18" s="27" customFormat="1" ht="33.75" customHeight="1" x14ac:dyDescent="0.25">
      <c r="A103" s="39" t="s">
        <v>177</v>
      </c>
      <c r="B103" s="55" t="s">
        <v>112</v>
      </c>
      <c r="C103" s="37" t="s">
        <v>10</v>
      </c>
      <c r="D103" s="37" t="s">
        <v>9</v>
      </c>
      <c r="E103" s="6">
        <f t="shared" si="143"/>
        <v>109</v>
      </c>
      <c r="F103" s="6">
        <v>0</v>
      </c>
      <c r="G103" s="56">
        <v>109</v>
      </c>
      <c r="H103" s="6">
        <f t="shared" si="148"/>
        <v>54.6</v>
      </c>
      <c r="I103" s="6">
        <v>0</v>
      </c>
      <c r="J103" s="10">
        <v>54.6</v>
      </c>
      <c r="K103" s="10">
        <f t="shared" si="149"/>
        <v>54.5</v>
      </c>
      <c r="L103" s="10">
        <v>0</v>
      </c>
      <c r="M103" s="22">
        <v>54.5</v>
      </c>
      <c r="N103" s="10">
        <f t="shared" si="150"/>
        <v>54.5</v>
      </c>
      <c r="O103" s="10">
        <v>0</v>
      </c>
      <c r="P103" s="22">
        <f t="shared" si="151"/>
        <v>54.5</v>
      </c>
      <c r="Q103" s="21">
        <f t="shared" si="125"/>
        <v>0.99816849816849818</v>
      </c>
      <c r="R103" s="21">
        <f t="shared" si="126"/>
        <v>0.99816849816849818</v>
      </c>
    </row>
    <row r="104" spans="1:18" s="27" customFormat="1" ht="31.5" customHeight="1" x14ac:dyDescent="0.25">
      <c r="A104" s="39" t="s">
        <v>178</v>
      </c>
      <c r="B104" s="55" t="s">
        <v>125</v>
      </c>
      <c r="C104" s="37" t="s">
        <v>10</v>
      </c>
      <c r="D104" s="37" t="s">
        <v>9</v>
      </c>
      <c r="E104" s="6">
        <f t="shared" si="143"/>
        <v>311.3</v>
      </c>
      <c r="F104" s="6">
        <v>0</v>
      </c>
      <c r="G104" s="56">
        <v>311.3</v>
      </c>
      <c r="H104" s="6">
        <f t="shared" si="148"/>
        <v>92.2</v>
      </c>
      <c r="I104" s="6">
        <v>0</v>
      </c>
      <c r="J104" s="10">
        <v>92.2</v>
      </c>
      <c r="K104" s="10">
        <f t="shared" si="149"/>
        <v>92.1</v>
      </c>
      <c r="L104" s="10">
        <v>0</v>
      </c>
      <c r="M104" s="22">
        <v>92.1</v>
      </c>
      <c r="N104" s="10">
        <f t="shared" si="150"/>
        <v>92.1</v>
      </c>
      <c r="O104" s="10">
        <v>0</v>
      </c>
      <c r="P104" s="22">
        <f t="shared" si="151"/>
        <v>92.1</v>
      </c>
      <c r="Q104" s="21">
        <f t="shared" ref="Q104:Q111" si="152">K104/H104</f>
        <v>0.99891540130151835</v>
      </c>
      <c r="R104" s="21">
        <f t="shared" ref="R104:R111" si="153">N104/H104</f>
        <v>0.99891540130151835</v>
      </c>
    </row>
    <row r="105" spans="1:18" s="27" customFormat="1" ht="30.75" customHeight="1" x14ac:dyDescent="0.25">
      <c r="A105" s="39" t="s">
        <v>179</v>
      </c>
      <c r="B105" s="57" t="s">
        <v>127</v>
      </c>
      <c r="C105" s="37" t="s">
        <v>10</v>
      </c>
      <c r="D105" s="37" t="s">
        <v>9</v>
      </c>
      <c r="E105" s="6">
        <f t="shared" si="143"/>
        <v>373.5</v>
      </c>
      <c r="F105" s="6">
        <v>0</v>
      </c>
      <c r="G105" s="56">
        <v>373.5</v>
      </c>
      <c r="H105" s="6">
        <f t="shared" si="148"/>
        <v>180</v>
      </c>
      <c r="I105" s="6">
        <v>0</v>
      </c>
      <c r="J105" s="10">
        <v>180</v>
      </c>
      <c r="K105" s="10">
        <f t="shared" si="149"/>
        <v>180</v>
      </c>
      <c r="L105" s="10">
        <v>0</v>
      </c>
      <c r="M105" s="22">
        <v>180</v>
      </c>
      <c r="N105" s="10">
        <f t="shared" si="150"/>
        <v>180</v>
      </c>
      <c r="O105" s="10">
        <v>0</v>
      </c>
      <c r="P105" s="22">
        <f t="shared" si="151"/>
        <v>180</v>
      </c>
      <c r="Q105" s="21">
        <f t="shared" si="152"/>
        <v>1</v>
      </c>
      <c r="R105" s="21">
        <f t="shared" si="153"/>
        <v>1</v>
      </c>
    </row>
    <row r="106" spans="1:18" s="27" customFormat="1" ht="32.25" customHeight="1" x14ac:dyDescent="0.25">
      <c r="A106" s="39" t="s">
        <v>180</v>
      </c>
      <c r="B106" s="58" t="s">
        <v>113</v>
      </c>
      <c r="C106" s="37" t="s">
        <v>10</v>
      </c>
      <c r="D106" s="37" t="s">
        <v>9</v>
      </c>
      <c r="E106" s="6">
        <f t="shared" si="143"/>
        <v>747.1</v>
      </c>
      <c r="F106" s="6">
        <v>0</v>
      </c>
      <c r="G106" s="56">
        <v>747.1</v>
      </c>
      <c r="H106" s="6">
        <f t="shared" si="148"/>
        <v>311.39999999999998</v>
      </c>
      <c r="I106" s="6">
        <v>0</v>
      </c>
      <c r="J106" s="10">
        <v>311.39999999999998</v>
      </c>
      <c r="K106" s="10">
        <f t="shared" si="149"/>
        <v>311.3</v>
      </c>
      <c r="L106" s="10">
        <v>0</v>
      </c>
      <c r="M106" s="22">
        <v>311.3</v>
      </c>
      <c r="N106" s="10">
        <f t="shared" si="150"/>
        <v>311.3</v>
      </c>
      <c r="O106" s="10">
        <v>0</v>
      </c>
      <c r="P106" s="22">
        <f t="shared" si="151"/>
        <v>311.3</v>
      </c>
      <c r="Q106" s="21">
        <f t="shared" si="152"/>
        <v>0.99967886962106622</v>
      </c>
      <c r="R106" s="21">
        <f t="shared" si="153"/>
        <v>0.99967886962106622</v>
      </c>
    </row>
    <row r="107" spans="1:18" s="27" customFormat="1" ht="32.25" customHeight="1" x14ac:dyDescent="0.25">
      <c r="A107" s="39" t="s">
        <v>181</v>
      </c>
      <c r="B107" s="55" t="s">
        <v>128</v>
      </c>
      <c r="C107" s="37" t="s">
        <v>10</v>
      </c>
      <c r="D107" s="37" t="s">
        <v>9</v>
      </c>
      <c r="E107" s="6">
        <f t="shared" ref="E107:E111" si="154">G107</f>
        <v>389.1</v>
      </c>
      <c r="F107" s="6">
        <v>0</v>
      </c>
      <c r="G107" s="56">
        <v>389.1</v>
      </c>
      <c r="H107" s="6">
        <f t="shared" si="148"/>
        <v>21.9</v>
      </c>
      <c r="I107" s="6">
        <v>0</v>
      </c>
      <c r="J107" s="10">
        <v>21.9</v>
      </c>
      <c r="K107" s="10">
        <f t="shared" si="149"/>
        <v>21.8</v>
      </c>
      <c r="L107" s="10">
        <v>0</v>
      </c>
      <c r="M107" s="22">
        <v>21.8</v>
      </c>
      <c r="N107" s="10">
        <f t="shared" si="150"/>
        <v>21.8</v>
      </c>
      <c r="O107" s="10">
        <v>0</v>
      </c>
      <c r="P107" s="22">
        <f t="shared" si="151"/>
        <v>21.8</v>
      </c>
      <c r="Q107" s="21">
        <f t="shared" si="152"/>
        <v>0.99543378995433796</v>
      </c>
      <c r="R107" s="21">
        <f t="shared" si="153"/>
        <v>0.99543378995433796</v>
      </c>
    </row>
    <row r="108" spans="1:18" s="27" customFormat="1" ht="35.25" customHeight="1" x14ac:dyDescent="0.25">
      <c r="A108" s="39" t="s">
        <v>182</v>
      </c>
      <c r="B108" s="58" t="s">
        <v>129</v>
      </c>
      <c r="C108" s="37" t="s">
        <v>10</v>
      </c>
      <c r="D108" s="37" t="s">
        <v>9</v>
      </c>
      <c r="E108" s="6">
        <f t="shared" si="154"/>
        <v>513.6</v>
      </c>
      <c r="F108" s="6">
        <v>0</v>
      </c>
      <c r="G108" s="56">
        <v>513.6</v>
      </c>
      <c r="H108" s="6">
        <f t="shared" si="148"/>
        <v>214</v>
      </c>
      <c r="I108" s="6">
        <v>0</v>
      </c>
      <c r="J108" s="10">
        <v>214</v>
      </c>
      <c r="K108" s="10">
        <f t="shared" si="149"/>
        <v>214</v>
      </c>
      <c r="L108" s="10">
        <v>0</v>
      </c>
      <c r="M108" s="22">
        <v>214</v>
      </c>
      <c r="N108" s="10">
        <f t="shared" si="150"/>
        <v>214</v>
      </c>
      <c r="O108" s="10">
        <v>0</v>
      </c>
      <c r="P108" s="22">
        <f t="shared" si="151"/>
        <v>214</v>
      </c>
      <c r="Q108" s="21">
        <f t="shared" si="152"/>
        <v>1</v>
      </c>
      <c r="R108" s="21">
        <f t="shared" si="153"/>
        <v>1</v>
      </c>
    </row>
    <row r="109" spans="1:18" s="27" customFormat="1" ht="38.25" customHeight="1" x14ac:dyDescent="0.25">
      <c r="A109" s="39" t="s">
        <v>183</v>
      </c>
      <c r="B109" s="55" t="s">
        <v>114</v>
      </c>
      <c r="C109" s="37" t="s">
        <v>10</v>
      </c>
      <c r="D109" s="37" t="s">
        <v>9</v>
      </c>
      <c r="E109" s="6">
        <f t="shared" si="154"/>
        <v>638.20000000000005</v>
      </c>
      <c r="F109" s="6">
        <v>0</v>
      </c>
      <c r="G109" s="56">
        <v>638.20000000000005</v>
      </c>
      <c r="H109" s="6">
        <f t="shared" si="148"/>
        <v>305.60000000000002</v>
      </c>
      <c r="I109" s="6">
        <v>0</v>
      </c>
      <c r="J109" s="10">
        <v>305.60000000000002</v>
      </c>
      <c r="K109" s="10">
        <f t="shared" si="149"/>
        <v>305.60000000000002</v>
      </c>
      <c r="L109" s="10">
        <v>0</v>
      </c>
      <c r="M109" s="22">
        <v>305.60000000000002</v>
      </c>
      <c r="N109" s="10">
        <f t="shared" si="150"/>
        <v>305.60000000000002</v>
      </c>
      <c r="O109" s="10">
        <v>0</v>
      </c>
      <c r="P109" s="22">
        <f t="shared" si="151"/>
        <v>305.60000000000002</v>
      </c>
      <c r="Q109" s="21">
        <f t="shared" si="152"/>
        <v>1</v>
      </c>
      <c r="R109" s="21">
        <f t="shared" si="153"/>
        <v>1</v>
      </c>
    </row>
    <row r="110" spans="1:18" s="27" customFormat="1" ht="36" customHeight="1" x14ac:dyDescent="0.25">
      <c r="A110" s="39" t="s">
        <v>184</v>
      </c>
      <c r="B110" s="59" t="s">
        <v>116</v>
      </c>
      <c r="C110" s="37" t="s">
        <v>10</v>
      </c>
      <c r="D110" s="37" t="s">
        <v>9</v>
      </c>
      <c r="E110" s="6">
        <f t="shared" si="154"/>
        <v>482.4</v>
      </c>
      <c r="F110" s="6">
        <v>0</v>
      </c>
      <c r="G110" s="56">
        <v>482.4</v>
      </c>
      <c r="H110" s="6">
        <f t="shared" si="148"/>
        <v>196.2</v>
      </c>
      <c r="I110" s="6">
        <v>0</v>
      </c>
      <c r="J110" s="10">
        <v>196.2</v>
      </c>
      <c r="K110" s="10">
        <f t="shared" si="149"/>
        <v>196.2</v>
      </c>
      <c r="L110" s="10">
        <v>0</v>
      </c>
      <c r="M110" s="22">
        <v>196.2</v>
      </c>
      <c r="N110" s="10">
        <f t="shared" si="150"/>
        <v>196.2</v>
      </c>
      <c r="O110" s="10">
        <v>0</v>
      </c>
      <c r="P110" s="22">
        <f t="shared" si="151"/>
        <v>196.2</v>
      </c>
      <c r="Q110" s="21">
        <f t="shared" si="152"/>
        <v>1</v>
      </c>
      <c r="R110" s="21">
        <f t="shared" si="153"/>
        <v>1</v>
      </c>
    </row>
    <row r="111" spans="1:18" s="27" customFormat="1" ht="30" customHeight="1" x14ac:dyDescent="0.25">
      <c r="A111" s="39" t="s">
        <v>204</v>
      </c>
      <c r="B111" s="59" t="s">
        <v>130</v>
      </c>
      <c r="C111" s="37" t="s">
        <v>10</v>
      </c>
      <c r="D111" s="37" t="s">
        <v>9</v>
      </c>
      <c r="E111" s="6">
        <f t="shared" si="154"/>
        <v>173.2</v>
      </c>
      <c r="F111" s="6">
        <v>0</v>
      </c>
      <c r="G111" s="60">
        <v>173.2</v>
      </c>
      <c r="H111" s="6">
        <f t="shared" si="148"/>
        <v>57.2</v>
      </c>
      <c r="I111" s="6">
        <v>0</v>
      </c>
      <c r="J111" s="10">
        <v>57.2</v>
      </c>
      <c r="K111" s="10">
        <f t="shared" si="149"/>
        <v>57.2</v>
      </c>
      <c r="L111" s="10">
        <v>0</v>
      </c>
      <c r="M111" s="22">
        <v>57.2</v>
      </c>
      <c r="N111" s="10">
        <f t="shared" si="150"/>
        <v>57.2</v>
      </c>
      <c r="O111" s="10">
        <v>0</v>
      </c>
      <c r="P111" s="22">
        <f t="shared" si="151"/>
        <v>57.2</v>
      </c>
      <c r="Q111" s="21">
        <f t="shared" si="152"/>
        <v>1</v>
      </c>
      <c r="R111" s="21">
        <f t="shared" si="153"/>
        <v>1</v>
      </c>
    </row>
    <row r="112" spans="1:18" s="27" customFormat="1" ht="33" customHeight="1" x14ac:dyDescent="0.25">
      <c r="A112" s="39" t="s">
        <v>205</v>
      </c>
      <c r="B112" s="59" t="s">
        <v>118</v>
      </c>
      <c r="C112" s="37" t="s">
        <v>10</v>
      </c>
      <c r="D112" s="37" t="s">
        <v>9</v>
      </c>
      <c r="E112" s="6">
        <f t="shared" si="143"/>
        <v>264.60000000000002</v>
      </c>
      <c r="F112" s="6">
        <v>0</v>
      </c>
      <c r="G112" s="56">
        <v>264.60000000000002</v>
      </c>
      <c r="H112" s="6">
        <f t="shared" si="148"/>
        <v>110.3</v>
      </c>
      <c r="I112" s="6">
        <v>0</v>
      </c>
      <c r="J112" s="10">
        <v>110.3</v>
      </c>
      <c r="K112" s="10">
        <f t="shared" si="149"/>
        <v>110.2</v>
      </c>
      <c r="L112" s="10">
        <v>0</v>
      </c>
      <c r="M112" s="22">
        <v>110.2</v>
      </c>
      <c r="N112" s="10">
        <f t="shared" si="150"/>
        <v>110.2</v>
      </c>
      <c r="O112" s="10">
        <v>0</v>
      </c>
      <c r="P112" s="22">
        <f t="shared" si="151"/>
        <v>110.2</v>
      </c>
      <c r="Q112" s="21">
        <f t="shared" ref="Q112" si="155">K112/H112</f>
        <v>0.99909338168631012</v>
      </c>
      <c r="R112" s="21">
        <f t="shared" ref="R112" si="156">N112/H112</f>
        <v>0.99909338168631012</v>
      </c>
    </row>
    <row r="113" spans="1:18" s="27" customFormat="1" ht="31.5" customHeight="1" x14ac:dyDescent="0.25">
      <c r="A113" s="39" t="s">
        <v>206</v>
      </c>
      <c r="B113" s="59" t="s">
        <v>132</v>
      </c>
      <c r="C113" s="37" t="s">
        <v>10</v>
      </c>
      <c r="D113" s="37" t="s">
        <v>9</v>
      </c>
      <c r="E113" s="6">
        <f t="shared" si="143"/>
        <v>93.4</v>
      </c>
      <c r="F113" s="6">
        <v>0</v>
      </c>
      <c r="G113" s="56">
        <v>93.4</v>
      </c>
      <c r="H113" s="6">
        <f t="shared" si="148"/>
        <v>50</v>
      </c>
      <c r="I113" s="6">
        <v>0</v>
      </c>
      <c r="J113" s="10">
        <v>50</v>
      </c>
      <c r="K113" s="10">
        <f t="shared" si="149"/>
        <v>38.9</v>
      </c>
      <c r="L113" s="10">
        <v>0</v>
      </c>
      <c r="M113" s="22">
        <v>38.9</v>
      </c>
      <c r="N113" s="10">
        <f t="shared" si="150"/>
        <v>38.9</v>
      </c>
      <c r="O113" s="10">
        <v>0</v>
      </c>
      <c r="P113" s="22">
        <f t="shared" si="151"/>
        <v>38.9</v>
      </c>
      <c r="Q113" s="21">
        <f>K113/H113</f>
        <v>0.77800000000000002</v>
      </c>
      <c r="R113" s="21">
        <f>N113/H113</f>
        <v>0.77800000000000002</v>
      </c>
    </row>
    <row r="114" spans="1:18" s="27" customFormat="1" ht="42" customHeight="1" x14ac:dyDescent="0.25">
      <c r="A114" s="39" t="s">
        <v>207</v>
      </c>
      <c r="B114" s="58" t="s">
        <v>131</v>
      </c>
      <c r="C114" s="37" t="s">
        <v>10</v>
      </c>
      <c r="D114" s="37" t="s">
        <v>9</v>
      </c>
      <c r="E114" s="6">
        <f t="shared" si="143"/>
        <v>231.8</v>
      </c>
      <c r="F114" s="6">
        <v>0</v>
      </c>
      <c r="G114" s="56">
        <v>231.8</v>
      </c>
      <c r="H114" s="6">
        <f t="shared" si="148"/>
        <v>145</v>
      </c>
      <c r="I114" s="6">
        <v>0</v>
      </c>
      <c r="J114" s="10">
        <v>145</v>
      </c>
      <c r="K114" s="10">
        <f t="shared" si="149"/>
        <v>144.9</v>
      </c>
      <c r="L114" s="10">
        <v>0</v>
      </c>
      <c r="M114" s="22">
        <v>144.9</v>
      </c>
      <c r="N114" s="10">
        <f t="shared" si="150"/>
        <v>144.9</v>
      </c>
      <c r="O114" s="10">
        <v>0</v>
      </c>
      <c r="P114" s="22">
        <f t="shared" si="151"/>
        <v>144.9</v>
      </c>
      <c r="Q114" s="21">
        <f>K114/H114</f>
        <v>0.99931034482758629</v>
      </c>
      <c r="R114" s="21">
        <f>N114/H114</f>
        <v>0.99931034482758629</v>
      </c>
    </row>
    <row r="115" spans="1:18" ht="33.75" customHeight="1" x14ac:dyDescent="0.25">
      <c r="A115" s="35" t="s">
        <v>34</v>
      </c>
      <c r="B115" s="104" t="s">
        <v>145</v>
      </c>
      <c r="C115" s="104"/>
      <c r="D115" s="104"/>
      <c r="E115" s="8">
        <f t="shared" ref="E115:P115" si="157">SUM(E116:E116)</f>
        <v>2200</v>
      </c>
      <c r="F115" s="8">
        <f t="shared" si="157"/>
        <v>0</v>
      </c>
      <c r="G115" s="8">
        <f t="shared" si="157"/>
        <v>2200</v>
      </c>
      <c r="H115" s="8">
        <f t="shared" si="157"/>
        <v>0</v>
      </c>
      <c r="I115" s="8">
        <f t="shared" si="157"/>
        <v>0</v>
      </c>
      <c r="J115" s="8">
        <f t="shared" si="157"/>
        <v>0</v>
      </c>
      <c r="K115" s="8">
        <f t="shared" si="157"/>
        <v>0</v>
      </c>
      <c r="L115" s="8">
        <f t="shared" si="157"/>
        <v>0</v>
      </c>
      <c r="M115" s="8">
        <f t="shared" si="157"/>
        <v>0</v>
      </c>
      <c r="N115" s="8">
        <f t="shared" si="157"/>
        <v>0</v>
      </c>
      <c r="O115" s="8">
        <f t="shared" si="157"/>
        <v>0</v>
      </c>
      <c r="P115" s="8">
        <f t="shared" si="157"/>
        <v>0</v>
      </c>
      <c r="Q115" s="23">
        <v>0</v>
      </c>
      <c r="R115" s="23">
        <v>0</v>
      </c>
    </row>
    <row r="116" spans="1:18" ht="99" x14ac:dyDescent="0.25">
      <c r="A116" s="39" t="s">
        <v>44</v>
      </c>
      <c r="B116" s="22" t="s">
        <v>146</v>
      </c>
      <c r="C116" s="37" t="s">
        <v>10</v>
      </c>
      <c r="D116" s="37" t="s">
        <v>9</v>
      </c>
      <c r="E116" s="7">
        <f>G116</f>
        <v>2200</v>
      </c>
      <c r="F116" s="7">
        <v>0</v>
      </c>
      <c r="G116" s="25">
        <v>2200</v>
      </c>
      <c r="H116" s="6">
        <f t="shared" ref="H116" si="158">J116</f>
        <v>0</v>
      </c>
      <c r="I116" s="6">
        <v>0</v>
      </c>
      <c r="J116" s="10">
        <v>0</v>
      </c>
      <c r="K116" s="10">
        <f t="shared" ref="K116" si="159">M116</f>
        <v>0</v>
      </c>
      <c r="L116" s="10">
        <v>0</v>
      </c>
      <c r="M116" s="22">
        <v>0</v>
      </c>
      <c r="N116" s="10">
        <f t="shared" ref="N116" si="160">P116</f>
        <v>0</v>
      </c>
      <c r="O116" s="10">
        <v>0</v>
      </c>
      <c r="P116" s="22">
        <f t="shared" ref="P116" si="161">M116</f>
        <v>0</v>
      </c>
      <c r="Q116" s="21">
        <v>0</v>
      </c>
      <c r="R116" s="21">
        <v>0</v>
      </c>
    </row>
    <row r="117" spans="1:18" ht="35.25" customHeight="1" x14ac:dyDescent="0.25">
      <c r="A117" s="35" t="s">
        <v>35</v>
      </c>
      <c r="B117" s="104" t="s">
        <v>147</v>
      </c>
      <c r="C117" s="104"/>
      <c r="D117" s="104"/>
      <c r="E117" s="8">
        <f>SUM(E118:E119)</f>
        <v>6950.2</v>
      </c>
      <c r="F117" s="8">
        <f t="shared" ref="F117:P117" si="162">SUM(F118:F119)</f>
        <v>0</v>
      </c>
      <c r="G117" s="8">
        <f t="shared" si="162"/>
        <v>6950.2</v>
      </c>
      <c r="H117" s="8">
        <f t="shared" si="162"/>
        <v>1300</v>
      </c>
      <c r="I117" s="8">
        <f t="shared" si="162"/>
        <v>0</v>
      </c>
      <c r="J117" s="8">
        <f t="shared" si="162"/>
        <v>1300</v>
      </c>
      <c r="K117" s="8">
        <f t="shared" si="162"/>
        <v>1300</v>
      </c>
      <c r="L117" s="8">
        <f t="shared" si="162"/>
        <v>0</v>
      </c>
      <c r="M117" s="8">
        <f t="shared" si="162"/>
        <v>1300</v>
      </c>
      <c r="N117" s="8">
        <f t="shared" si="162"/>
        <v>1300</v>
      </c>
      <c r="O117" s="8">
        <f t="shared" si="162"/>
        <v>0</v>
      </c>
      <c r="P117" s="8">
        <f t="shared" si="162"/>
        <v>1300</v>
      </c>
      <c r="Q117" s="20">
        <f>K117/H117</f>
        <v>1</v>
      </c>
      <c r="R117" s="20">
        <f>N117/H117</f>
        <v>1</v>
      </c>
    </row>
    <row r="118" spans="1:18" ht="139.5" customHeight="1" x14ac:dyDescent="0.25">
      <c r="A118" s="39" t="s">
        <v>56</v>
      </c>
      <c r="B118" s="22" t="s">
        <v>153</v>
      </c>
      <c r="C118" s="37" t="s">
        <v>10</v>
      </c>
      <c r="D118" s="37" t="s">
        <v>1</v>
      </c>
      <c r="E118" s="7">
        <f>G118</f>
        <v>1300</v>
      </c>
      <c r="F118" s="7">
        <v>0</v>
      </c>
      <c r="G118" s="25">
        <v>1300</v>
      </c>
      <c r="H118" s="6">
        <f t="shared" ref="H118" si="163">J118</f>
        <v>1300</v>
      </c>
      <c r="I118" s="6">
        <v>0</v>
      </c>
      <c r="J118" s="10">
        <v>1300</v>
      </c>
      <c r="K118" s="10">
        <f t="shared" ref="K118" si="164">M118</f>
        <v>1300</v>
      </c>
      <c r="L118" s="10">
        <v>0</v>
      </c>
      <c r="M118" s="22">
        <v>1300</v>
      </c>
      <c r="N118" s="10">
        <f t="shared" ref="N118" si="165">P118</f>
        <v>1300</v>
      </c>
      <c r="O118" s="10">
        <v>0</v>
      </c>
      <c r="P118" s="22">
        <f t="shared" ref="P118" si="166">M118</f>
        <v>1300</v>
      </c>
      <c r="Q118" s="21">
        <f>K118/H118</f>
        <v>1</v>
      </c>
      <c r="R118" s="21">
        <f>N118/H118</f>
        <v>1</v>
      </c>
    </row>
    <row r="119" spans="1:18" ht="139.5" customHeight="1" x14ac:dyDescent="0.25">
      <c r="A119" s="39" t="s">
        <v>279</v>
      </c>
      <c r="B119" s="87" t="s">
        <v>280</v>
      </c>
      <c r="C119" s="37" t="s">
        <v>10</v>
      </c>
      <c r="D119" s="37" t="s">
        <v>1</v>
      </c>
      <c r="E119" s="7">
        <f>G119</f>
        <v>5650.2</v>
      </c>
      <c r="F119" s="7">
        <v>0</v>
      </c>
      <c r="G119" s="25">
        <v>5650.2</v>
      </c>
      <c r="H119" s="6">
        <f t="shared" ref="H119" si="167">J119</f>
        <v>0</v>
      </c>
      <c r="I119" s="6">
        <v>0</v>
      </c>
      <c r="J119" s="10">
        <v>0</v>
      </c>
      <c r="K119" s="10">
        <f t="shared" ref="K119" si="168">M119</f>
        <v>0</v>
      </c>
      <c r="L119" s="10">
        <v>0</v>
      </c>
      <c r="M119" s="22">
        <v>0</v>
      </c>
      <c r="N119" s="10">
        <f t="shared" ref="N119" si="169">P119</f>
        <v>0</v>
      </c>
      <c r="O119" s="10">
        <v>0</v>
      </c>
      <c r="P119" s="22">
        <f t="shared" ref="P119" si="170">M119</f>
        <v>0</v>
      </c>
      <c r="Q119" s="21" t="s">
        <v>156</v>
      </c>
      <c r="R119" s="21" t="s">
        <v>156</v>
      </c>
    </row>
    <row r="120" spans="1:18" ht="16.5" x14ac:dyDescent="0.25">
      <c r="A120" s="35" t="s">
        <v>37</v>
      </c>
      <c r="B120" s="104" t="s">
        <v>148</v>
      </c>
      <c r="C120" s="104"/>
      <c r="D120" s="104"/>
      <c r="E120" s="8">
        <f>SUM(E121:E136)</f>
        <v>19783.400000000005</v>
      </c>
      <c r="F120" s="8">
        <f t="shared" ref="F120:P120" si="171">SUM(F121:F136)</f>
        <v>0</v>
      </c>
      <c r="G120" s="8">
        <f t="shared" si="171"/>
        <v>19783.400000000005</v>
      </c>
      <c r="H120" s="8">
        <f t="shared" si="171"/>
        <v>0</v>
      </c>
      <c r="I120" s="8">
        <f t="shared" si="171"/>
        <v>0</v>
      </c>
      <c r="J120" s="8">
        <f t="shared" si="171"/>
        <v>0</v>
      </c>
      <c r="K120" s="8">
        <f t="shared" si="171"/>
        <v>0</v>
      </c>
      <c r="L120" s="8">
        <f t="shared" si="171"/>
        <v>0</v>
      </c>
      <c r="M120" s="8">
        <f t="shared" si="171"/>
        <v>0</v>
      </c>
      <c r="N120" s="8">
        <f t="shared" si="171"/>
        <v>0</v>
      </c>
      <c r="O120" s="8">
        <f t="shared" si="171"/>
        <v>0</v>
      </c>
      <c r="P120" s="8">
        <f t="shared" si="171"/>
        <v>0</v>
      </c>
      <c r="Q120" s="23">
        <v>0</v>
      </c>
      <c r="R120" s="23">
        <v>0</v>
      </c>
    </row>
    <row r="121" spans="1:18" ht="66" x14ac:dyDescent="0.25">
      <c r="A121" s="39" t="s">
        <v>57</v>
      </c>
      <c r="B121" s="61" t="s">
        <v>305</v>
      </c>
      <c r="C121" s="37" t="s">
        <v>10</v>
      </c>
      <c r="D121" s="37" t="s">
        <v>9</v>
      </c>
      <c r="E121" s="7">
        <f>G121</f>
        <v>664.9</v>
      </c>
      <c r="F121" s="7">
        <v>0</v>
      </c>
      <c r="G121" s="62">
        <v>664.9</v>
      </c>
      <c r="H121" s="6">
        <f t="shared" ref="H121" si="172">J121</f>
        <v>0</v>
      </c>
      <c r="I121" s="6">
        <v>0</v>
      </c>
      <c r="J121" s="10">
        <v>0</v>
      </c>
      <c r="K121" s="10">
        <f t="shared" ref="K121" si="173">M121</f>
        <v>0</v>
      </c>
      <c r="L121" s="10">
        <v>0</v>
      </c>
      <c r="M121" s="22">
        <v>0</v>
      </c>
      <c r="N121" s="10">
        <f t="shared" ref="N121" si="174">P121</f>
        <v>0</v>
      </c>
      <c r="O121" s="10">
        <v>0</v>
      </c>
      <c r="P121" s="22">
        <f t="shared" ref="P121" si="175">M121</f>
        <v>0</v>
      </c>
      <c r="Q121" s="21" t="s">
        <v>156</v>
      </c>
      <c r="R121" s="21" t="s">
        <v>156</v>
      </c>
    </row>
    <row r="122" spans="1:18" ht="66" x14ac:dyDescent="0.25">
      <c r="A122" s="39" t="s">
        <v>154</v>
      </c>
      <c r="B122" s="61" t="s">
        <v>217</v>
      </c>
      <c r="C122" s="37" t="s">
        <v>10</v>
      </c>
      <c r="D122" s="37" t="s">
        <v>9</v>
      </c>
      <c r="E122" s="7">
        <f>G122</f>
        <v>1746.7</v>
      </c>
      <c r="F122" s="7">
        <v>0</v>
      </c>
      <c r="G122" s="62">
        <v>1746.7</v>
      </c>
      <c r="H122" s="6">
        <f t="shared" ref="H122" si="176">J122</f>
        <v>0</v>
      </c>
      <c r="I122" s="6">
        <v>0</v>
      </c>
      <c r="J122" s="10">
        <v>0</v>
      </c>
      <c r="K122" s="10">
        <f t="shared" ref="K122" si="177">M122</f>
        <v>0</v>
      </c>
      <c r="L122" s="10">
        <v>0</v>
      </c>
      <c r="M122" s="22">
        <v>0</v>
      </c>
      <c r="N122" s="10">
        <f t="shared" ref="N122" si="178">P122</f>
        <v>0</v>
      </c>
      <c r="O122" s="10">
        <v>0</v>
      </c>
      <c r="P122" s="22">
        <f t="shared" ref="P122" si="179">M122</f>
        <v>0</v>
      </c>
      <c r="Q122" s="21" t="s">
        <v>156</v>
      </c>
      <c r="R122" s="21" t="s">
        <v>156</v>
      </c>
    </row>
    <row r="123" spans="1:18" ht="82.5" x14ac:dyDescent="0.25">
      <c r="A123" s="39" t="s">
        <v>155</v>
      </c>
      <c r="B123" s="61" t="s">
        <v>218</v>
      </c>
      <c r="C123" s="37" t="s">
        <v>10</v>
      </c>
      <c r="D123" s="37" t="s">
        <v>9</v>
      </c>
      <c r="E123" s="7">
        <f t="shared" ref="E123:E133" si="180">G123</f>
        <v>2832.3</v>
      </c>
      <c r="F123" s="7">
        <v>0</v>
      </c>
      <c r="G123" s="62">
        <v>2832.3</v>
      </c>
      <c r="H123" s="6">
        <f t="shared" ref="H123:H133" si="181">J123</f>
        <v>0</v>
      </c>
      <c r="I123" s="6">
        <v>0</v>
      </c>
      <c r="J123" s="10">
        <v>0</v>
      </c>
      <c r="K123" s="10">
        <f t="shared" ref="K123:K133" si="182">M123</f>
        <v>0</v>
      </c>
      <c r="L123" s="10">
        <v>0</v>
      </c>
      <c r="M123" s="22">
        <v>0</v>
      </c>
      <c r="N123" s="10">
        <f t="shared" ref="N123:N133" si="183">P123</f>
        <v>0</v>
      </c>
      <c r="O123" s="10">
        <v>0</v>
      </c>
      <c r="P123" s="22">
        <f t="shared" ref="P123:P133" si="184">M123</f>
        <v>0</v>
      </c>
      <c r="Q123" s="21" t="s">
        <v>156</v>
      </c>
      <c r="R123" s="21" t="s">
        <v>156</v>
      </c>
    </row>
    <row r="124" spans="1:18" ht="49.5" x14ac:dyDescent="0.25">
      <c r="A124" s="39" t="s">
        <v>208</v>
      </c>
      <c r="B124" s="61" t="s">
        <v>219</v>
      </c>
      <c r="C124" s="37" t="s">
        <v>10</v>
      </c>
      <c r="D124" s="37" t="s">
        <v>9</v>
      </c>
      <c r="E124" s="7">
        <f t="shared" si="180"/>
        <v>2190.5</v>
      </c>
      <c r="F124" s="7">
        <v>0</v>
      </c>
      <c r="G124" s="62">
        <v>2190.5</v>
      </c>
      <c r="H124" s="6">
        <f t="shared" si="181"/>
        <v>0</v>
      </c>
      <c r="I124" s="6">
        <v>0</v>
      </c>
      <c r="J124" s="10">
        <v>0</v>
      </c>
      <c r="K124" s="10">
        <f t="shared" si="182"/>
        <v>0</v>
      </c>
      <c r="L124" s="10">
        <v>0</v>
      </c>
      <c r="M124" s="22">
        <v>0</v>
      </c>
      <c r="N124" s="10">
        <f t="shared" si="183"/>
        <v>0</v>
      </c>
      <c r="O124" s="10">
        <v>0</v>
      </c>
      <c r="P124" s="22">
        <f t="shared" si="184"/>
        <v>0</v>
      </c>
      <c r="Q124" s="21" t="s">
        <v>156</v>
      </c>
      <c r="R124" s="21" t="s">
        <v>156</v>
      </c>
    </row>
    <row r="125" spans="1:18" ht="82.5" x14ac:dyDescent="0.25">
      <c r="A125" s="39" t="s">
        <v>209</v>
      </c>
      <c r="B125" s="61" t="s">
        <v>220</v>
      </c>
      <c r="C125" s="37" t="s">
        <v>10</v>
      </c>
      <c r="D125" s="37" t="s">
        <v>9</v>
      </c>
      <c r="E125" s="7">
        <f t="shared" si="180"/>
        <v>2243.8000000000002</v>
      </c>
      <c r="F125" s="7">
        <v>0</v>
      </c>
      <c r="G125" s="62">
        <v>2243.8000000000002</v>
      </c>
      <c r="H125" s="6">
        <f t="shared" si="181"/>
        <v>0</v>
      </c>
      <c r="I125" s="6">
        <v>0</v>
      </c>
      <c r="J125" s="10">
        <v>0</v>
      </c>
      <c r="K125" s="10">
        <f t="shared" si="182"/>
        <v>0</v>
      </c>
      <c r="L125" s="10">
        <v>0</v>
      </c>
      <c r="M125" s="22">
        <v>0</v>
      </c>
      <c r="N125" s="10">
        <f t="shared" si="183"/>
        <v>0</v>
      </c>
      <c r="O125" s="10">
        <v>0</v>
      </c>
      <c r="P125" s="22">
        <f t="shared" si="184"/>
        <v>0</v>
      </c>
      <c r="Q125" s="21" t="s">
        <v>156</v>
      </c>
      <c r="R125" s="21" t="s">
        <v>156</v>
      </c>
    </row>
    <row r="126" spans="1:18" ht="66" x14ac:dyDescent="0.25">
      <c r="A126" s="39" t="s">
        <v>210</v>
      </c>
      <c r="B126" s="61" t="s">
        <v>221</v>
      </c>
      <c r="C126" s="37" t="s">
        <v>10</v>
      </c>
      <c r="D126" s="37" t="s">
        <v>9</v>
      </c>
      <c r="E126" s="7">
        <f t="shared" si="180"/>
        <v>516.1</v>
      </c>
      <c r="F126" s="7">
        <v>0</v>
      </c>
      <c r="G126" s="63">
        <v>516.1</v>
      </c>
      <c r="H126" s="6">
        <f t="shared" si="181"/>
        <v>0</v>
      </c>
      <c r="I126" s="6">
        <v>0</v>
      </c>
      <c r="J126" s="10">
        <v>0</v>
      </c>
      <c r="K126" s="10">
        <f t="shared" si="182"/>
        <v>0</v>
      </c>
      <c r="L126" s="10">
        <v>0</v>
      </c>
      <c r="M126" s="22">
        <v>0</v>
      </c>
      <c r="N126" s="10">
        <f t="shared" si="183"/>
        <v>0</v>
      </c>
      <c r="O126" s="10">
        <v>0</v>
      </c>
      <c r="P126" s="22">
        <f t="shared" si="184"/>
        <v>0</v>
      </c>
      <c r="Q126" s="21" t="s">
        <v>156</v>
      </c>
      <c r="R126" s="21" t="s">
        <v>156</v>
      </c>
    </row>
    <row r="127" spans="1:18" ht="82.5" x14ac:dyDescent="0.25">
      <c r="A127" s="39" t="s">
        <v>211</v>
      </c>
      <c r="B127" s="61" t="s">
        <v>222</v>
      </c>
      <c r="C127" s="37" t="s">
        <v>10</v>
      </c>
      <c r="D127" s="37" t="s">
        <v>9</v>
      </c>
      <c r="E127" s="7">
        <f t="shared" si="180"/>
        <v>511.1</v>
      </c>
      <c r="F127" s="7">
        <v>0</v>
      </c>
      <c r="G127" s="48">
        <v>511.1</v>
      </c>
      <c r="H127" s="6">
        <f t="shared" si="181"/>
        <v>0</v>
      </c>
      <c r="I127" s="6">
        <v>0</v>
      </c>
      <c r="J127" s="10">
        <v>0</v>
      </c>
      <c r="K127" s="10">
        <f t="shared" si="182"/>
        <v>0</v>
      </c>
      <c r="L127" s="10">
        <v>0</v>
      </c>
      <c r="M127" s="22">
        <v>0</v>
      </c>
      <c r="N127" s="10">
        <f t="shared" si="183"/>
        <v>0</v>
      </c>
      <c r="O127" s="10">
        <v>0</v>
      </c>
      <c r="P127" s="22">
        <f t="shared" si="184"/>
        <v>0</v>
      </c>
      <c r="Q127" s="21" t="s">
        <v>156</v>
      </c>
      <c r="R127" s="21" t="s">
        <v>156</v>
      </c>
    </row>
    <row r="128" spans="1:18" ht="82.5" x14ac:dyDescent="0.25">
      <c r="A128" s="39" t="s">
        <v>212</v>
      </c>
      <c r="B128" s="61" t="s">
        <v>223</v>
      </c>
      <c r="C128" s="37" t="s">
        <v>10</v>
      </c>
      <c r="D128" s="37" t="s">
        <v>9</v>
      </c>
      <c r="E128" s="7">
        <f t="shared" si="180"/>
        <v>494.6</v>
      </c>
      <c r="F128" s="7">
        <v>0</v>
      </c>
      <c r="G128" s="48">
        <v>494.6</v>
      </c>
      <c r="H128" s="6">
        <f t="shared" si="181"/>
        <v>0</v>
      </c>
      <c r="I128" s="6">
        <v>0</v>
      </c>
      <c r="J128" s="10">
        <v>0</v>
      </c>
      <c r="K128" s="10">
        <f t="shared" si="182"/>
        <v>0</v>
      </c>
      <c r="L128" s="10">
        <v>0</v>
      </c>
      <c r="M128" s="22">
        <v>0</v>
      </c>
      <c r="N128" s="10">
        <f t="shared" si="183"/>
        <v>0</v>
      </c>
      <c r="O128" s="10">
        <v>0</v>
      </c>
      <c r="P128" s="22">
        <f t="shared" si="184"/>
        <v>0</v>
      </c>
      <c r="Q128" s="21" t="s">
        <v>156</v>
      </c>
      <c r="R128" s="21" t="s">
        <v>156</v>
      </c>
    </row>
    <row r="129" spans="1:18" ht="82.5" x14ac:dyDescent="0.25">
      <c r="A129" s="39" t="s">
        <v>213</v>
      </c>
      <c r="B129" s="61" t="s">
        <v>224</v>
      </c>
      <c r="C129" s="37" t="s">
        <v>10</v>
      </c>
      <c r="D129" s="37" t="s">
        <v>9</v>
      </c>
      <c r="E129" s="7">
        <f t="shared" si="180"/>
        <v>1281.5</v>
      </c>
      <c r="F129" s="7">
        <v>0</v>
      </c>
      <c r="G129" s="45">
        <v>1281.5</v>
      </c>
      <c r="H129" s="6">
        <f t="shared" si="181"/>
        <v>0</v>
      </c>
      <c r="I129" s="6">
        <v>0</v>
      </c>
      <c r="J129" s="10">
        <v>0</v>
      </c>
      <c r="K129" s="10">
        <f t="shared" si="182"/>
        <v>0</v>
      </c>
      <c r="L129" s="10">
        <v>0</v>
      </c>
      <c r="M129" s="22">
        <v>0</v>
      </c>
      <c r="N129" s="10">
        <f t="shared" si="183"/>
        <v>0</v>
      </c>
      <c r="O129" s="10">
        <v>0</v>
      </c>
      <c r="P129" s="22">
        <f t="shared" si="184"/>
        <v>0</v>
      </c>
      <c r="Q129" s="21" t="s">
        <v>156</v>
      </c>
      <c r="R129" s="21" t="s">
        <v>156</v>
      </c>
    </row>
    <row r="130" spans="1:18" ht="66" x14ac:dyDescent="0.25">
      <c r="A130" s="39" t="s">
        <v>214</v>
      </c>
      <c r="B130" s="61" t="s">
        <v>225</v>
      </c>
      <c r="C130" s="37" t="s">
        <v>10</v>
      </c>
      <c r="D130" s="37" t="s">
        <v>9</v>
      </c>
      <c r="E130" s="7">
        <f t="shared" ref="E130:E131" si="185">G130</f>
        <v>704.6</v>
      </c>
      <c r="F130" s="7">
        <v>0</v>
      </c>
      <c r="G130" s="48">
        <v>704.6</v>
      </c>
      <c r="H130" s="6">
        <f t="shared" si="181"/>
        <v>0</v>
      </c>
      <c r="I130" s="6">
        <v>0</v>
      </c>
      <c r="J130" s="10">
        <v>0</v>
      </c>
      <c r="K130" s="10">
        <f t="shared" si="182"/>
        <v>0</v>
      </c>
      <c r="L130" s="10">
        <v>0</v>
      </c>
      <c r="M130" s="22">
        <v>0</v>
      </c>
      <c r="N130" s="10">
        <f t="shared" si="183"/>
        <v>0</v>
      </c>
      <c r="O130" s="10">
        <v>0</v>
      </c>
      <c r="P130" s="22">
        <f t="shared" si="184"/>
        <v>0</v>
      </c>
      <c r="Q130" s="21" t="s">
        <v>156</v>
      </c>
      <c r="R130" s="21" t="s">
        <v>156</v>
      </c>
    </row>
    <row r="131" spans="1:18" ht="66" x14ac:dyDescent="0.25">
      <c r="A131" s="39" t="s">
        <v>215</v>
      </c>
      <c r="B131" s="61" t="s">
        <v>226</v>
      </c>
      <c r="C131" s="37" t="s">
        <v>10</v>
      </c>
      <c r="D131" s="37" t="s">
        <v>9</v>
      </c>
      <c r="E131" s="7">
        <f t="shared" si="185"/>
        <v>560</v>
      </c>
      <c r="F131" s="7">
        <v>0</v>
      </c>
      <c r="G131" s="45">
        <v>560</v>
      </c>
      <c r="H131" s="6">
        <f t="shared" si="181"/>
        <v>0</v>
      </c>
      <c r="I131" s="6">
        <v>0</v>
      </c>
      <c r="J131" s="10">
        <v>0</v>
      </c>
      <c r="K131" s="10">
        <f t="shared" si="182"/>
        <v>0</v>
      </c>
      <c r="L131" s="10">
        <v>0</v>
      </c>
      <c r="M131" s="22">
        <v>0</v>
      </c>
      <c r="N131" s="10">
        <f t="shared" si="183"/>
        <v>0</v>
      </c>
      <c r="O131" s="10">
        <v>0</v>
      </c>
      <c r="P131" s="22">
        <f t="shared" si="184"/>
        <v>0</v>
      </c>
      <c r="Q131" s="21" t="s">
        <v>156</v>
      </c>
      <c r="R131" s="21" t="s">
        <v>156</v>
      </c>
    </row>
    <row r="132" spans="1:18" ht="66" x14ac:dyDescent="0.25">
      <c r="A132" s="39" t="s">
        <v>216</v>
      </c>
      <c r="B132" s="61" t="s">
        <v>227</v>
      </c>
      <c r="C132" s="37" t="s">
        <v>10</v>
      </c>
      <c r="D132" s="37" t="s">
        <v>9</v>
      </c>
      <c r="E132" s="7">
        <f t="shared" si="180"/>
        <v>203.6</v>
      </c>
      <c r="F132" s="7">
        <v>0</v>
      </c>
      <c r="G132" s="45">
        <v>203.6</v>
      </c>
      <c r="H132" s="6">
        <f t="shared" si="181"/>
        <v>0</v>
      </c>
      <c r="I132" s="6">
        <v>0</v>
      </c>
      <c r="J132" s="10">
        <v>0</v>
      </c>
      <c r="K132" s="10">
        <f t="shared" si="182"/>
        <v>0</v>
      </c>
      <c r="L132" s="10">
        <v>0</v>
      </c>
      <c r="M132" s="22">
        <v>0</v>
      </c>
      <c r="N132" s="10">
        <f t="shared" si="183"/>
        <v>0</v>
      </c>
      <c r="O132" s="10">
        <v>0</v>
      </c>
      <c r="P132" s="22">
        <f t="shared" si="184"/>
        <v>0</v>
      </c>
      <c r="Q132" s="21" t="s">
        <v>156</v>
      </c>
      <c r="R132" s="21" t="s">
        <v>156</v>
      </c>
    </row>
    <row r="133" spans="1:18" ht="82.5" x14ac:dyDescent="0.25">
      <c r="A133" s="39" t="s">
        <v>284</v>
      </c>
      <c r="B133" s="61" t="s">
        <v>228</v>
      </c>
      <c r="C133" s="37" t="s">
        <v>10</v>
      </c>
      <c r="D133" s="37" t="s">
        <v>9</v>
      </c>
      <c r="E133" s="7">
        <f t="shared" si="180"/>
        <v>2000</v>
      </c>
      <c r="F133" s="7">
        <v>0</v>
      </c>
      <c r="G133" s="45">
        <v>2000</v>
      </c>
      <c r="H133" s="6">
        <f t="shared" si="181"/>
        <v>0</v>
      </c>
      <c r="I133" s="6">
        <v>0</v>
      </c>
      <c r="J133" s="10">
        <v>0</v>
      </c>
      <c r="K133" s="10">
        <f t="shared" si="182"/>
        <v>0</v>
      </c>
      <c r="L133" s="10">
        <v>0</v>
      </c>
      <c r="M133" s="22">
        <v>0</v>
      </c>
      <c r="N133" s="10">
        <f t="shared" si="183"/>
        <v>0</v>
      </c>
      <c r="O133" s="10">
        <v>0</v>
      </c>
      <c r="P133" s="22">
        <f t="shared" si="184"/>
        <v>0</v>
      </c>
      <c r="Q133" s="21" t="s">
        <v>156</v>
      </c>
      <c r="R133" s="21" t="s">
        <v>156</v>
      </c>
    </row>
    <row r="134" spans="1:18" ht="66" x14ac:dyDescent="0.25">
      <c r="A134" s="39" t="s">
        <v>285</v>
      </c>
      <c r="B134" s="103" t="s">
        <v>281</v>
      </c>
      <c r="C134" s="37" t="s">
        <v>10</v>
      </c>
      <c r="D134" s="37" t="s">
        <v>9</v>
      </c>
      <c r="E134" s="7">
        <f t="shared" ref="E134:E136" si="186">G134</f>
        <v>750</v>
      </c>
      <c r="F134" s="7">
        <v>0</v>
      </c>
      <c r="G134" s="88">
        <v>750</v>
      </c>
      <c r="H134" s="6">
        <f t="shared" ref="H134:H136" si="187">J134</f>
        <v>0</v>
      </c>
      <c r="I134" s="6">
        <v>0</v>
      </c>
      <c r="J134" s="10">
        <v>0</v>
      </c>
      <c r="K134" s="10">
        <f t="shared" ref="K134:K136" si="188">M134</f>
        <v>0</v>
      </c>
      <c r="L134" s="10">
        <v>0</v>
      </c>
      <c r="M134" s="22">
        <v>0</v>
      </c>
      <c r="N134" s="10">
        <f t="shared" ref="N134:N136" si="189">P134</f>
        <v>0</v>
      </c>
      <c r="O134" s="10">
        <v>0</v>
      </c>
      <c r="P134" s="22">
        <f t="shared" ref="P134:P136" si="190">M134</f>
        <v>0</v>
      </c>
      <c r="Q134" s="21" t="s">
        <v>156</v>
      </c>
      <c r="R134" s="21" t="s">
        <v>156</v>
      </c>
    </row>
    <row r="135" spans="1:18" ht="82.5" x14ac:dyDescent="0.25">
      <c r="A135" s="39" t="s">
        <v>286</v>
      </c>
      <c r="B135" s="103" t="s">
        <v>282</v>
      </c>
      <c r="C135" s="37" t="s">
        <v>10</v>
      </c>
      <c r="D135" s="37" t="s">
        <v>9</v>
      </c>
      <c r="E135" s="7">
        <f t="shared" si="186"/>
        <v>3008.9</v>
      </c>
      <c r="F135" s="7">
        <v>0</v>
      </c>
      <c r="G135" s="88">
        <v>3008.9</v>
      </c>
      <c r="H135" s="6">
        <f t="shared" si="187"/>
        <v>0</v>
      </c>
      <c r="I135" s="6">
        <v>0</v>
      </c>
      <c r="J135" s="10">
        <v>0</v>
      </c>
      <c r="K135" s="10">
        <f t="shared" si="188"/>
        <v>0</v>
      </c>
      <c r="L135" s="10">
        <v>0</v>
      </c>
      <c r="M135" s="22">
        <v>0</v>
      </c>
      <c r="N135" s="10">
        <f t="shared" si="189"/>
        <v>0</v>
      </c>
      <c r="O135" s="10">
        <v>0</v>
      </c>
      <c r="P135" s="22">
        <f t="shared" si="190"/>
        <v>0</v>
      </c>
      <c r="Q135" s="21" t="s">
        <v>156</v>
      </c>
      <c r="R135" s="21" t="s">
        <v>156</v>
      </c>
    </row>
    <row r="136" spans="1:18" ht="49.5" x14ac:dyDescent="0.25">
      <c r="A136" s="39" t="s">
        <v>304</v>
      </c>
      <c r="B136" s="103" t="s">
        <v>283</v>
      </c>
      <c r="C136" s="37" t="s">
        <v>10</v>
      </c>
      <c r="D136" s="37" t="s">
        <v>9</v>
      </c>
      <c r="E136" s="7">
        <f t="shared" si="186"/>
        <v>74.8</v>
      </c>
      <c r="F136" s="7">
        <v>0</v>
      </c>
      <c r="G136" s="89">
        <v>74.8</v>
      </c>
      <c r="H136" s="6">
        <f t="shared" si="187"/>
        <v>0</v>
      </c>
      <c r="I136" s="6">
        <v>0</v>
      </c>
      <c r="J136" s="10">
        <v>0</v>
      </c>
      <c r="K136" s="10">
        <f t="shared" si="188"/>
        <v>0</v>
      </c>
      <c r="L136" s="10">
        <v>0</v>
      </c>
      <c r="M136" s="22">
        <v>0</v>
      </c>
      <c r="N136" s="10">
        <f t="shared" si="189"/>
        <v>0</v>
      </c>
      <c r="O136" s="10">
        <v>0</v>
      </c>
      <c r="P136" s="22">
        <f t="shared" si="190"/>
        <v>0</v>
      </c>
      <c r="Q136" s="21" t="s">
        <v>156</v>
      </c>
      <c r="R136" s="21" t="s">
        <v>156</v>
      </c>
    </row>
    <row r="137" spans="1:18" ht="16.5" x14ac:dyDescent="0.25">
      <c r="A137" s="35" t="s">
        <v>229</v>
      </c>
      <c r="B137" s="104" t="s">
        <v>238</v>
      </c>
      <c r="C137" s="104"/>
      <c r="D137" s="104"/>
      <c r="E137" s="8">
        <f>SUM(E138:E152)</f>
        <v>20000.000000000004</v>
      </c>
      <c r="F137" s="8">
        <f t="shared" ref="F137:P137" si="191">SUM(F138:F152)</f>
        <v>0</v>
      </c>
      <c r="G137" s="8">
        <f t="shared" si="191"/>
        <v>20000.000000000004</v>
      </c>
      <c r="H137" s="8">
        <f t="shared" si="191"/>
        <v>148.19999999999999</v>
      </c>
      <c r="I137" s="8">
        <f t="shared" si="191"/>
        <v>0</v>
      </c>
      <c r="J137" s="8">
        <f t="shared" si="191"/>
        <v>148.19999999999999</v>
      </c>
      <c r="K137" s="8">
        <f t="shared" si="191"/>
        <v>148.1</v>
      </c>
      <c r="L137" s="8">
        <f t="shared" si="191"/>
        <v>0</v>
      </c>
      <c r="M137" s="8">
        <f t="shared" si="191"/>
        <v>148.1</v>
      </c>
      <c r="N137" s="8">
        <f t="shared" si="191"/>
        <v>148.1</v>
      </c>
      <c r="O137" s="8">
        <f t="shared" si="191"/>
        <v>0</v>
      </c>
      <c r="P137" s="8">
        <f t="shared" si="191"/>
        <v>148.1</v>
      </c>
      <c r="Q137" s="20">
        <f>K137/H137</f>
        <v>0.99932523616734148</v>
      </c>
      <c r="R137" s="20">
        <f>N137/H137</f>
        <v>0.99932523616734148</v>
      </c>
    </row>
    <row r="138" spans="1:18" ht="33" x14ac:dyDescent="0.25">
      <c r="A138" s="36" t="s">
        <v>230</v>
      </c>
      <c r="B138" s="64" t="s">
        <v>239</v>
      </c>
      <c r="C138" s="37" t="s">
        <v>10</v>
      </c>
      <c r="D138" s="37" t="s">
        <v>10</v>
      </c>
      <c r="E138" s="7">
        <f t="shared" ref="E138:E140" si="192">G138</f>
        <v>3929.6</v>
      </c>
      <c r="F138" s="7">
        <v>0</v>
      </c>
      <c r="G138" s="65">
        <v>3929.6</v>
      </c>
      <c r="H138" s="6">
        <f t="shared" ref="H138:H145" si="193">J138</f>
        <v>0</v>
      </c>
      <c r="I138" s="6">
        <v>0</v>
      </c>
      <c r="J138" s="10">
        <v>0</v>
      </c>
      <c r="K138" s="10">
        <f t="shared" ref="K138:K145" si="194">M138</f>
        <v>0</v>
      </c>
      <c r="L138" s="10">
        <v>0</v>
      </c>
      <c r="M138" s="22">
        <v>0</v>
      </c>
      <c r="N138" s="10">
        <f t="shared" ref="N138:N145" si="195">P138</f>
        <v>0</v>
      </c>
      <c r="O138" s="10">
        <v>0</v>
      </c>
      <c r="P138" s="22">
        <f t="shared" ref="P138:P145" si="196">M138</f>
        <v>0</v>
      </c>
      <c r="Q138" s="21" t="s">
        <v>156</v>
      </c>
      <c r="R138" s="21" t="s">
        <v>156</v>
      </c>
    </row>
    <row r="139" spans="1:18" ht="82.5" x14ac:dyDescent="0.25">
      <c r="A139" s="36" t="s">
        <v>231</v>
      </c>
      <c r="B139" s="66" t="s">
        <v>240</v>
      </c>
      <c r="C139" s="37" t="s">
        <v>10</v>
      </c>
      <c r="D139" s="37" t="s">
        <v>247</v>
      </c>
      <c r="E139" s="7">
        <f t="shared" si="192"/>
        <v>1998.7</v>
      </c>
      <c r="F139" s="7">
        <v>0</v>
      </c>
      <c r="G139" s="33">
        <v>1998.7</v>
      </c>
      <c r="H139" s="6">
        <f t="shared" si="193"/>
        <v>0</v>
      </c>
      <c r="I139" s="6">
        <v>0</v>
      </c>
      <c r="J139" s="10">
        <v>0</v>
      </c>
      <c r="K139" s="10">
        <f t="shared" si="194"/>
        <v>0</v>
      </c>
      <c r="L139" s="10">
        <v>0</v>
      </c>
      <c r="M139" s="22">
        <v>0</v>
      </c>
      <c r="N139" s="10">
        <f t="shared" si="195"/>
        <v>0</v>
      </c>
      <c r="O139" s="10">
        <v>0</v>
      </c>
      <c r="P139" s="22">
        <f t="shared" si="196"/>
        <v>0</v>
      </c>
      <c r="Q139" s="21" t="s">
        <v>156</v>
      </c>
      <c r="R139" s="21" t="s">
        <v>156</v>
      </c>
    </row>
    <row r="140" spans="1:18" ht="66" x14ac:dyDescent="0.25">
      <c r="A140" s="36" t="s">
        <v>232</v>
      </c>
      <c r="B140" s="66" t="s">
        <v>241</v>
      </c>
      <c r="C140" s="37" t="s">
        <v>10</v>
      </c>
      <c r="D140" s="37" t="s">
        <v>248</v>
      </c>
      <c r="E140" s="7">
        <f t="shared" si="192"/>
        <v>1948.9</v>
      </c>
      <c r="F140" s="7">
        <v>0</v>
      </c>
      <c r="G140" s="67">
        <v>1948.9</v>
      </c>
      <c r="H140" s="6">
        <f t="shared" si="193"/>
        <v>148.19999999999999</v>
      </c>
      <c r="I140" s="6">
        <v>0</v>
      </c>
      <c r="J140" s="10">
        <v>148.19999999999999</v>
      </c>
      <c r="K140" s="10">
        <f t="shared" si="194"/>
        <v>148.1</v>
      </c>
      <c r="L140" s="10">
        <v>0</v>
      </c>
      <c r="M140" s="22">
        <v>148.1</v>
      </c>
      <c r="N140" s="10">
        <f t="shared" si="195"/>
        <v>148.1</v>
      </c>
      <c r="O140" s="10">
        <v>0</v>
      </c>
      <c r="P140" s="22">
        <f t="shared" si="196"/>
        <v>148.1</v>
      </c>
      <c r="Q140" s="21">
        <f>K140/H140</f>
        <v>0.99932523616734148</v>
      </c>
      <c r="R140" s="21">
        <f>N140/H140</f>
        <v>0.99932523616734148</v>
      </c>
    </row>
    <row r="141" spans="1:18" ht="66" x14ac:dyDescent="0.25">
      <c r="A141" s="36" t="s">
        <v>233</v>
      </c>
      <c r="B141" s="66" t="s">
        <v>242</v>
      </c>
      <c r="C141" s="37" t="s">
        <v>10</v>
      </c>
      <c r="D141" s="37" t="s">
        <v>249</v>
      </c>
      <c r="E141" s="7">
        <f>G141</f>
        <v>959.5</v>
      </c>
      <c r="F141" s="7">
        <v>0</v>
      </c>
      <c r="G141" s="67">
        <v>959.5</v>
      </c>
      <c r="H141" s="6">
        <f t="shared" si="193"/>
        <v>0</v>
      </c>
      <c r="I141" s="6">
        <v>0</v>
      </c>
      <c r="J141" s="10">
        <v>0</v>
      </c>
      <c r="K141" s="10">
        <f t="shared" si="194"/>
        <v>0</v>
      </c>
      <c r="L141" s="10">
        <v>0</v>
      </c>
      <c r="M141" s="22">
        <v>0</v>
      </c>
      <c r="N141" s="10">
        <f t="shared" si="195"/>
        <v>0</v>
      </c>
      <c r="O141" s="10">
        <v>0</v>
      </c>
      <c r="P141" s="22">
        <f t="shared" si="196"/>
        <v>0</v>
      </c>
      <c r="Q141" s="21" t="s">
        <v>156</v>
      </c>
      <c r="R141" s="21" t="s">
        <v>156</v>
      </c>
    </row>
    <row r="142" spans="1:18" ht="66" x14ac:dyDescent="0.25">
      <c r="A142" s="36" t="s">
        <v>234</v>
      </c>
      <c r="B142" s="66" t="s">
        <v>243</v>
      </c>
      <c r="C142" s="37" t="s">
        <v>10</v>
      </c>
      <c r="D142" s="37" t="s">
        <v>250</v>
      </c>
      <c r="E142" s="7">
        <f t="shared" ref="E142:E145" si="197">G142</f>
        <v>1560</v>
      </c>
      <c r="F142" s="7">
        <v>0</v>
      </c>
      <c r="G142" s="67">
        <v>1560</v>
      </c>
      <c r="H142" s="6">
        <f t="shared" si="193"/>
        <v>0</v>
      </c>
      <c r="I142" s="6">
        <v>0</v>
      </c>
      <c r="J142" s="10">
        <v>0</v>
      </c>
      <c r="K142" s="10">
        <f t="shared" si="194"/>
        <v>0</v>
      </c>
      <c r="L142" s="10">
        <v>0</v>
      </c>
      <c r="M142" s="22">
        <v>0</v>
      </c>
      <c r="N142" s="10">
        <f t="shared" si="195"/>
        <v>0</v>
      </c>
      <c r="O142" s="10">
        <v>0</v>
      </c>
      <c r="P142" s="22">
        <f t="shared" si="196"/>
        <v>0</v>
      </c>
      <c r="Q142" s="21" t="s">
        <v>156</v>
      </c>
      <c r="R142" s="21" t="s">
        <v>156</v>
      </c>
    </row>
    <row r="143" spans="1:18" ht="66" x14ac:dyDescent="0.25">
      <c r="A143" s="36" t="s">
        <v>235</v>
      </c>
      <c r="B143" s="66" t="s">
        <v>244</v>
      </c>
      <c r="C143" s="37" t="s">
        <v>10</v>
      </c>
      <c r="D143" s="37" t="s">
        <v>251</v>
      </c>
      <c r="E143" s="7">
        <f t="shared" si="197"/>
        <v>1186.7</v>
      </c>
      <c r="F143" s="7">
        <v>0</v>
      </c>
      <c r="G143" s="67">
        <v>1186.7</v>
      </c>
      <c r="H143" s="6">
        <f t="shared" si="193"/>
        <v>0</v>
      </c>
      <c r="I143" s="6">
        <v>0</v>
      </c>
      <c r="J143" s="10">
        <v>0</v>
      </c>
      <c r="K143" s="10">
        <f t="shared" si="194"/>
        <v>0</v>
      </c>
      <c r="L143" s="10">
        <v>0</v>
      </c>
      <c r="M143" s="22">
        <v>0</v>
      </c>
      <c r="N143" s="10">
        <f t="shared" si="195"/>
        <v>0</v>
      </c>
      <c r="O143" s="10">
        <v>0</v>
      </c>
      <c r="P143" s="22">
        <f t="shared" si="196"/>
        <v>0</v>
      </c>
      <c r="Q143" s="21" t="s">
        <v>156</v>
      </c>
      <c r="R143" s="21" t="s">
        <v>156</v>
      </c>
    </row>
    <row r="144" spans="1:18" ht="66" x14ac:dyDescent="0.25">
      <c r="A144" s="36" t="s">
        <v>236</v>
      </c>
      <c r="B144" s="66" t="s">
        <v>245</v>
      </c>
      <c r="C144" s="37" t="s">
        <v>10</v>
      </c>
      <c r="D144" s="37" t="s">
        <v>252</v>
      </c>
      <c r="E144" s="7">
        <f t="shared" si="197"/>
        <v>437.4</v>
      </c>
      <c r="F144" s="7">
        <v>0</v>
      </c>
      <c r="G144" s="67">
        <v>437.4</v>
      </c>
      <c r="H144" s="6">
        <f t="shared" si="193"/>
        <v>0</v>
      </c>
      <c r="I144" s="6">
        <v>0</v>
      </c>
      <c r="J144" s="10">
        <v>0</v>
      </c>
      <c r="K144" s="10">
        <f t="shared" si="194"/>
        <v>0</v>
      </c>
      <c r="L144" s="10">
        <v>0</v>
      </c>
      <c r="M144" s="22">
        <v>0</v>
      </c>
      <c r="N144" s="10">
        <f t="shared" si="195"/>
        <v>0</v>
      </c>
      <c r="O144" s="10">
        <v>0</v>
      </c>
      <c r="P144" s="22">
        <f t="shared" si="196"/>
        <v>0</v>
      </c>
      <c r="Q144" s="21" t="s">
        <v>156</v>
      </c>
      <c r="R144" s="21" t="s">
        <v>156</v>
      </c>
    </row>
    <row r="145" spans="1:18" ht="66" x14ac:dyDescent="0.25">
      <c r="A145" s="36" t="s">
        <v>237</v>
      </c>
      <c r="B145" s="66" t="s">
        <v>246</v>
      </c>
      <c r="C145" s="37" t="s">
        <v>10</v>
      </c>
      <c r="D145" s="37" t="s">
        <v>253</v>
      </c>
      <c r="E145" s="7">
        <f t="shared" si="197"/>
        <v>492</v>
      </c>
      <c r="F145" s="7">
        <v>0</v>
      </c>
      <c r="G145" s="68">
        <v>492</v>
      </c>
      <c r="H145" s="6">
        <f t="shared" si="193"/>
        <v>0</v>
      </c>
      <c r="I145" s="6">
        <v>0</v>
      </c>
      <c r="J145" s="10">
        <v>0</v>
      </c>
      <c r="K145" s="10">
        <f t="shared" si="194"/>
        <v>0</v>
      </c>
      <c r="L145" s="10">
        <v>0</v>
      </c>
      <c r="M145" s="22">
        <v>0</v>
      </c>
      <c r="N145" s="10">
        <f t="shared" si="195"/>
        <v>0</v>
      </c>
      <c r="O145" s="10">
        <v>0</v>
      </c>
      <c r="P145" s="22">
        <f t="shared" si="196"/>
        <v>0</v>
      </c>
      <c r="Q145" s="21" t="s">
        <v>156</v>
      </c>
      <c r="R145" s="21" t="s">
        <v>156</v>
      </c>
    </row>
    <row r="146" spans="1:18" ht="78.75" x14ac:dyDescent="0.25">
      <c r="A146" s="36" t="s">
        <v>297</v>
      </c>
      <c r="B146" s="90" t="s">
        <v>287</v>
      </c>
      <c r="C146" s="37" t="s">
        <v>10</v>
      </c>
      <c r="D146" s="91" t="s">
        <v>247</v>
      </c>
      <c r="E146" s="7">
        <f t="shared" ref="E146:E152" si="198">G146</f>
        <v>1380.9</v>
      </c>
      <c r="F146" s="7">
        <v>0</v>
      </c>
      <c r="G146" s="67">
        <v>1380.9</v>
      </c>
      <c r="H146" s="6">
        <f t="shared" ref="H146:H152" si="199">J146</f>
        <v>0</v>
      </c>
      <c r="I146" s="6">
        <v>0</v>
      </c>
      <c r="J146" s="10">
        <v>0</v>
      </c>
      <c r="K146" s="10">
        <f t="shared" ref="K146:K152" si="200">M146</f>
        <v>0</v>
      </c>
      <c r="L146" s="10">
        <v>0</v>
      </c>
      <c r="M146" s="22">
        <v>0</v>
      </c>
      <c r="N146" s="10">
        <f t="shared" ref="N146:N152" si="201">P146</f>
        <v>0</v>
      </c>
      <c r="O146" s="10">
        <v>0</v>
      </c>
      <c r="P146" s="22">
        <f t="shared" ref="P146:P152" si="202">M146</f>
        <v>0</v>
      </c>
      <c r="Q146" s="21" t="s">
        <v>156</v>
      </c>
      <c r="R146" s="21" t="s">
        <v>156</v>
      </c>
    </row>
    <row r="147" spans="1:18" ht="63" x14ac:dyDescent="0.25">
      <c r="A147" s="36" t="s">
        <v>298</v>
      </c>
      <c r="B147" s="90" t="s">
        <v>288</v>
      </c>
      <c r="C147" s="37" t="s">
        <v>10</v>
      </c>
      <c r="D147" s="91" t="s">
        <v>294</v>
      </c>
      <c r="E147" s="7">
        <f t="shared" si="198"/>
        <v>783.2</v>
      </c>
      <c r="F147" s="7">
        <v>0</v>
      </c>
      <c r="G147" s="67">
        <v>783.2</v>
      </c>
      <c r="H147" s="6">
        <f t="shared" si="199"/>
        <v>0</v>
      </c>
      <c r="I147" s="6">
        <v>0</v>
      </c>
      <c r="J147" s="10">
        <v>0</v>
      </c>
      <c r="K147" s="10">
        <f t="shared" si="200"/>
        <v>0</v>
      </c>
      <c r="L147" s="10">
        <v>0</v>
      </c>
      <c r="M147" s="22">
        <v>0</v>
      </c>
      <c r="N147" s="10">
        <f t="shared" si="201"/>
        <v>0</v>
      </c>
      <c r="O147" s="10">
        <v>0</v>
      </c>
      <c r="P147" s="22">
        <f t="shared" si="202"/>
        <v>0</v>
      </c>
      <c r="Q147" s="21" t="s">
        <v>156</v>
      </c>
      <c r="R147" s="21" t="s">
        <v>156</v>
      </c>
    </row>
    <row r="148" spans="1:18" ht="54" customHeight="1" x14ac:dyDescent="0.25">
      <c r="A148" s="36" t="s">
        <v>299</v>
      </c>
      <c r="B148" s="90" t="s">
        <v>289</v>
      </c>
      <c r="C148" s="37" t="s">
        <v>10</v>
      </c>
      <c r="D148" s="91" t="s">
        <v>251</v>
      </c>
      <c r="E148" s="7">
        <f t="shared" si="198"/>
        <v>538.20000000000005</v>
      </c>
      <c r="F148" s="7">
        <v>0</v>
      </c>
      <c r="G148" s="67">
        <v>538.20000000000005</v>
      </c>
      <c r="H148" s="6">
        <f t="shared" si="199"/>
        <v>0</v>
      </c>
      <c r="I148" s="6">
        <v>0</v>
      </c>
      <c r="J148" s="10">
        <v>0</v>
      </c>
      <c r="K148" s="10">
        <f t="shared" si="200"/>
        <v>0</v>
      </c>
      <c r="L148" s="10">
        <v>0</v>
      </c>
      <c r="M148" s="22">
        <v>0</v>
      </c>
      <c r="N148" s="10">
        <f t="shared" si="201"/>
        <v>0</v>
      </c>
      <c r="O148" s="10">
        <v>0</v>
      </c>
      <c r="P148" s="22">
        <f t="shared" si="202"/>
        <v>0</v>
      </c>
      <c r="Q148" s="21" t="s">
        <v>156</v>
      </c>
      <c r="R148" s="21" t="s">
        <v>156</v>
      </c>
    </row>
    <row r="149" spans="1:18" ht="63" x14ac:dyDescent="0.25">
      <c r="A149" s="36" t="s">
        <v>300</v>
      </c>
      <c r="B149" s="90" t="s">
        <v>290</v>
      </c>
      <c r="C149" s="37" t="s">
        <v>10</v>
      </c>
      <c r="D149" s="91" t="s">
        <v>248</v>
      </c>
      <c r="E149" s="7">
        <f t="shared" si="198"/>
        <v>2000</v>
      </c>
      <c r="F149" s="7">
        <v>0</v>
      </c>
      <c r="G149" s="68">
        <v>2000</v>
      </c>
      <c r="H149" s="6">
        <f t="shared" si="199"/>
        <v>0</v>
      </c>
      <c r="I149" s="6">
        <v>0</v>
      </c>
      <c r="J149" s="10">
        <v>0</v>
      </c>
      <c r="K149" s="10">
        <f t="shared" si="200"/>
        <v>0</v>
      </c>
      <c r="L149" s="10">
        <v>0</v>
      </c>
      <c r="M149" s="22">
        <v>0</v>
      </c>
      <c r="N149" s="10">
        <f t="shared" si="201"/>
        <v>0</v>
      </c>
      <c r="O149" s="10">
        <v>0</v>
      </c>
      <c r="P149" s="22">
        <f t="shared" si="202"/>
        <v>0</v>
      </c>
      <c r="Q149" s="21" t="s">
        <v>156</v>
      </c>
      <c r="R149" s="21" t="s">
        <v>156</v>
      </c>
    </row>
    <row r="150" spans="1:18" ht="63" x14ac:dyDescent="0.25">
      <c r="A150" s="36" t="s">
        <v>301</v>
      </c>
      <c r="B150" s="90" t="s">
        <v>291</v>
      </c>
      <c r="C150" s="37" t="s">
        <v>10</v>
      </c>
      <c r="D150" s="91" t="s">
        <v>295</v>
      </c>
      <c r="E150" s="7">
        <f t="shared" si="198"/>
        <v>793</v>
      </c>
      <c r="F150" s="7">
        <v>0</v>
      </c>
      <c r="G150" s="68">
        <v>793</v>
      </c>
      <c r="H150" s="6">
        <f t="shared" si="199"/>
        <v>0</v>
      </c>
      <c r="I150" s="6">
        <v>0</v>
      </c>
      <c r="J150" s="10">
        <v>0</v>
      </c>
      <c r="K150" s="10">
        <f t="shared" si="200"/>
        <v>0</v>
      </c>
      <c r="L150" s="10">
        <v>0</v>
      </c>
      <c r="M150" s="22">
        <v>0</v>
      </c>
      <c r="N150" s="10">
        <f t="shared" si="201"/>
        <v>0</v>
      </c>
      <c r="O150" s="10">
        <v>0</v>
      </c>
      <c r="P150" s="22">
        <f t="shared" si="202"/>
        <v>0</v>
      </c>
      <c r="Q150" s="21" t="s">
        <v>156</v>
      </c>
      <c r="R150" s="21" t="s">
        <v>156</v>
      </c>
    </row>
    <row r="151" spans="1:18" ht="78.75" x14ac:dyDescent="0.25">
      <c r="A151" s="36" t="s">
        <v>302</v>
      </c>
      <c r="B151" s="90" t="s">
        <v>292</v>
      </c>
      <c r="C151" s="37" t="s">
        <v>10</v>
      </c>
      <c r="D151" s="91" t="s">
        <v>253</v>
      </c>
      <c r="E151" s="7">
        <f t="shared" si="198"/>
        <v>515.9</v>
      </c>
      <c r="F151" s="7">
        <v>0</v>
      </c>
      <c r="G151" s="67">
        <v>515.9</v>
      </c>
      <c r="H151" s="6">
        <f t="shared" si="199"/>
        <v>0</v>
      </c>
      <c r="I151" s="6">
        <v>0</v>
      </c>
      <c r="J151" s="10">
        <v>0</v>
      </c>
      <c r="K151" s="10">
        <f t="shared" si="200"/>
        <v>0</v>
      </c>
      <c r="L151" s="10">
        <v>0</v>
      </c>
      <c r="M151" s="22">
        <v>0</v>
      </c>
      <c r="N151" s="10">
        <f t="shared" si="201"/>
        <v>0</v>
      </c>
      <c r="O151" s="10">
        <v>0</v>
      </c>
      <c r="P151" s="22">
        <f t="shared" si="202"/>
        <v>0</v>
      </c>
      <c r="Q151" s="21" t="s">
        <v>156</v>
      </c>
      <c r="R151" s="21" t="s">
        <v>156</v>
      </c>
    </row>
    <row r="152" spans="1:18" ht="63" x14ac:dyDescent="0.25">
      <c r="A152" s="36" t="s">
        <v>303</v>
      </c>
      <c r="B152" s="90" t="s">
        <v>293</v>
      </c>
      <c r="C152" s="37" t="s">
        <v>10</v>
      </c>
      <c r="D152" s="91" t="s">
        <v>296</v>
      </c>
      <c r="E152" s="7">
        <f t="shared" si="198"/>
        <v>1476</v>
      </c>
      <c r="F152" s="7">
        <v>0</v>
      </c>
      <c r="G152" s="68">
        <v>1476</v>
      </c>
      <c r="H152" s="6">
        <f t="shared" si="199"/>
        <v>0</v>
      </c>
      <c r="I152" s="6">
        <v>0</v>
      </c>
      <c r="J152" s="10">
        <v>0</v>
      </c>
      <c r="K152" s="10">
        <f t="shared" si="200"/>
        <v>0</v>
      </c>
      <c r="L152" s="10">
        <v>0</v>
      </c>
      <c r="M152" s="22">
        <v>0</v>
      </c>
      <c r="N152" s="10">
        <f t="shared" si="201"/>
        <v>0</v>
      </c>
      <c r="O152" s="10">
        <v>0</v>
      </c>
      <c r="P152" s="22">
        <f t="shared" si="202"/>
        <v>0</v>
      </c>
      <c r="Q152" s="21" t="s">
        <v>156</v>
      </c>
      <c r="R152" s="21" t="s">
        <v>156</v>
      </c>
    </row>
    <row r="153" spans="1:18" ht="23.25" customHeight="1" x14ac:dyDescent="0.25">
      <c r="A153" s="4"/>
      <c r="B153" s="4"/>
      <c r="C153" s="4"/>
      <c r="D153" s="4"/>
      <c r="E153" s="8">
        <f t="shared" ref="E153:P153" si="203">E120+E117+E115+E29+E6+E137</f>
        <v>368523</v>
      </c>
      <c r="F153" s="8">
        <f t="shared" si="203"/>
        <v>0</v>
      </c>
      <c r="G153" s="8">
        <f t="shared" si="203"/>
        <v>368523</v>
      </c>
      <c r="H153" s="8">
        <f t="shared" si="203"/>
        <v>139227.5</v>
      </c>
      <c r="I153" s="8">
        <f t="shared" si="203"/>
        <v>0</v>
      </c>
      <c r="J153" s="8">
        <f t="shared" si="203"/>
        <v>139227.5</v>
      </c>
      <c r="K153" s="8">
        <f t="shared" si="203"/>
        <v>139201.5</v>
      </c>
      <c r="L153" s="8">
        <f t="shared" si="203"/>
        <v>0</v>
      </c>
      <c r="M153" s="8">
        <f t="shared" si="203"/>
        <v>139201.5</v>
      </c>
      <c r="N153" s="8">
        <f t="shared" si="203"/>
        <v>139201.5</v>
      </c>
      <c r="O153" s="8">
        <f t="shared" si="203"/>
        <v>0</v>
      </c>
      <c r="P153" s="8">
        <f t="shared" si="203"/>
        <v>139201.5</v>
      </c>
      <c r="Q153" s="24">
        <f>K153/H153</f>
        <v>0.99981325528361853</v>
      </c>
      <c r="R153" s="24">
        <f>N153/H153</f>
        <v>0.99981325528361853</v>
      </c>
    </row>
    <row r="156" spans="1:18" x14ac:dyDescent="0.25">
      <c r="H156" s="28"/>
    </row>
    <row r="157" spans="1:18" x14ac:dyDescent="0.25">
      <c r="E157" s="28"/>
      <c r="N157" s="30"/>
    </row>
    <row r="170" ht="30.75" customHeight="1" x14ac:dyDescent="0.25"/>
    <row r="172" ht="18.75" customHeight="1" x14ac:dyDescent="0.25"/>
    <row r="173" ht="18.75" customHeight="1" x14ac:dyDescent="0.25"/>
    <row r="176" ht="18.75" customHeight="1" x14ac:dyDescent="0.25"/>
    <row r="178" ht="18.75" customHeight="1" x14ac:dyDescent="0.25"/>
    <row r="179" ht="18.75" customHeight="1" x14ac:dyDescent="0.25"/>
  </sheetData>
  <mergeCells count="30">
    <mergeCell ref="B50:D50"/>
    <mergeCell ref="B6:D6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137:D137"/>
    <mergeCell ref="B7:D7"/>
    <mergeCell ref="B9:D9"/>
    <mergeCell ref="B19:D19"/>
    <mergeCell ref="B29:D29"/>
    <mergeCell ref="B30:D30"/>
    <mergeCell ref="B23:D23"/>
    <mergeCell ref="B69:D69"/>
    <mergeCell ref="B72:D72"/>
    <mergeCell ref="B115:D115"/>
    <mergeCell ref="B117:D117"/>
    <mergeCell ref="B86:D86"/>
    <mergeCell ref="B97:D97"/>
    <mergeCell ref="B100:D100"/>
    <mergeCell ref="B120:D120"/>
    <mergeCell ref="B83:D83"/>
  </mergeCells>
  <pageMargins left="0.39370078740157483" right="0.39370078740157483" top="0.39370078740157483" bottom="0.39370078740157483" header="0.31496062992125984" footer="0.31496062992125984"/>
  <pageSetup paperSize="9" scale="29" orientation="landscape" r:id="rId1"/>
  <rowBreaks count="2" manualBreakCount="2">
    <brk id="49" max="17" man="1"/>
    <brk id="11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5"/>
  <sheetViews>
    <sheetView view="pageBreakPreview" zoomScale="90" zoomScaleNormal="100" zoomScaleSheetLayoutView="90" workbookViewId="0">
      <selection activeCell="A2" sqref="A2:K2"/>
    </sheetView>
  </sheetViews>
  <sheetFormatPr defaultRowHeight="15.75" x14ac:dyDescent="0.25"/>
  <cols>
    <col min="1" max="1" width="6.5703125" style="1" customWidth="1"/>
    <col min="2" max="2" width="37" style="1" customWidth="1"/>
    <col min="3" max="3" width="27.7109375" style="1" customWidth="1"/>
    <col min="4" max="4" width="19.5703125" style="1" customWidth="1"/>
    <col min="5" max="5" width="16.28515625" style="1" customWidth="1"/>
    <col min="6" max="6" width="19.5703125" style="1" customWidth="1"/>
    <col min="7" max="7" width="17.42578125" style="1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ht="48" customHeight="1" x14ac:dyDescent="0.25">
      <c r="A1" s="113" t="s">
        <v>60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ht="24" customHeight="1" x14ac:dyDescent="0.25">
      <c r="A2" s="113" t="s">
        <v>276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11" ht="24" customHeight="1" x14ac:dyDescent="0.25">
      <c r="A3" s="114" t="s">
        <v>18</v>
      </c>
      <c r="B3" s="114" t="s">
        <v>19</v>
      </c>
      <c r="C3" s="114" t="s">
        <v>20</v>
      </c>
      <c r="D3" s="114" t="s">
        <v>21</v>
      </c>
      <c r="E3" s="114" t="s">
        <v>22</v>
      </c>
      <c r="F3" s="114" t="s">
        <v>23</v>
      </c>
      <c r="G3" s="115" t="s">
        <v>157</v>
      </c>
      <c r="H3" s="115" t="s">
        <v>24</v>
      </c>
      <c r="I3" s="114" t="s">
        <v>25</v>
      </c>
      <c r="J3" s="114"/>
      <c r="K3" s="114"/>
    </row>
    <row r="4" spans="1:11" ht="15" customHeight="1" x14ac:dyDescent="0.25">
      <c r="A4" s="114"/>
      <c r="B4" s="114"/>
      <c r="C4" s="114"/>
      <c r="D4" s="114"/>
      <c r="E4" s="114"/>
      <c r="F4" s="114"/>
      <c r="G4" s="116"/>
      <c r="H4" s="116"/>
      <c r="I4" s="114" t="s">
        <v>26</v>
      </c>
      <c r="J4" s="115" t="s">
        <v>27</v>
      </c>
      <c r="K4" s="114" t="s">
        <v>28</v>
      </c>
    </row>
    <row r="5" spans="1:11" ht="31.5" customHeight="1" x14ac:dyDescent="0.25">
      <c r="A5" s="114"/>
      <c r="B5" s="114"/>
      <c r="C5" s="114"/>
      <c r="D5" s="114"/>
      <c r="E5" s="114"/>
      <c r="F5" s="114"/>
      <c r="G5" s="117"/>
      <c r="H5" s="117"/>
      <c r="I5" s="114"/>
      <c r="J5" s="117"/>
      <c r="K5" s="114"/>
    </row>
    <row r="6" spans="1:11" x14ac:dyDescent="0.25">
      <c r="A6" s="5">
        <v>1</v>
      </c>
      <c r="B6" s="5">
        <v>2</v>
      </c>
      <c r="C6" s="5">
        <v>3</v>
      </c>
      <c r="D6" s="5">
        <f t="shared" ref="D6:I6" si="0">C6+1</f>
        <v>4</v>
      </c>
      <c r="E6" s="5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v>10</v>
      </c>
      <c r="K6" s="5">
        <v>11</v>
      </c>
    </row>
    <row r="7" spans="1:11" ht="81.75" customHeight="1" x14ac:dyDescent="0.25">
      <c r="A7" s="69">
        <v>1</v>
      </c>
      <c r="B7" s="83" t="s">
        <v>160</v>
      </c>
      <c r="C7" s="11" t="s">
        <v>254</v>
      </c>
      <c r="D7" s="11" t="s">
        <v>255</v>
      </c>
      <c r="E7" s="70" t="s">
        <v>9</v>
      </c>
      <c r="F7" s="11">
        <v>2024</v>
      </c>
      <c r="G7" s="75">
        <v>585273</v>
      </c>
      <c r="H7" s="11"/>
      <c r="I7" s="11">
        <f t="shared" ref="I7:I18" si="1">K7</f>
        <v>585.29999999999995</v>
      </c>
      <c r="J7" s="11"/>
      <c r="K7" s="11">
        <f>'Подпрограмма 2'!K24</f>
        <v>585.29999999999995</v>
      </c>
    </row>
    <row r="8" spans="1:11" ht="68.25" customHeight="1" x14ac:dyDescent="0.25">
      <c r="A8" s="81">
        <v>2</v>
      </c>
      <c r="B8" s="83" t="s">
        <v>161</v>
      </c>
      <c r="C8" s="71" t="s">
        <v>256</v>
      </c>
      <c r="D8" s="72" t="s">
        <v>257</v>
      </c>
      <c r="E8" s="70" t="s">
        <v>9</v>
      </c>
      <c r="F8" s="72">
        <v>45657</v>
      </c>
      <c r="G8" s="73">
        <v>7307473.46</v>
      </c>
      <c r="H8" s="11"/>
      <c r="I8" s="11">
        <f t="shared" si="1"/>
        <v>0</v>
      </c>
      <c r="J8" s="11"/>
      <c r="K8" s="11">
        <f>'Подпрограмма 2'!K25</f>
        <v>0</v>
      </c>
    </row>
    <row r="9" spans="1:11" ht="56.25" customHeight="1" x14ac:dyDescent="0.25">
      <c r="A9" s="81">
        <v>3</v>
      </c>
      <c r="B9" s="86" t="s">
        <v>162</v>
      </c>
      <c r="C9" s="71" t="s">
        <v>306</v>
      </c>
      <c r="D9" s="72" t="s">
        <v>307</v>
      </c>
      <c r="E9" s="70" t="s">
        <v>9</v>
      </c>
      <c r="F9" s="72">
        <v>45646</v>
      </c>
      <c r="G9" s="73">
        <v>1578750</v>
      </c>
      <c r="H9" s="11"/>
      <c r="I9" s="11">
        <f t="shared" si="1"/>
        <v>0</v>
      </c>
      <c r="J9" s="11"/>
      <c r="K9" s="11">
        <f>'Подпрограмма 2'!K26</f>
        <v>0</v>
      </c>
    </row>
    <row r="10" spans="1:11" ht="63" customHeight="1" x14ac:dyDescent="0.25">
      <c r="A10" s="81">
        <v>4</v>
      </c>
      <c r="B10" s="86" t="s">
        <v>163</v>
      </c>
      <c r="C10" s="71" t="s">
        <v>308</v>
      </c>
      <c r="D10" s="72" t="s">
        <v>309</v>
      </c>
      <c r="E10" s="70" t="s">
        <v>9</v>
      </c>
      <c r="F10" s="72">
        <v>45646</v>
      </c>
      <c r="G10" s="73">
        <v>4336299</v>
      </c>
      <c r="H10" s="11"/>
      <c r="I10" s="11">
        <f t="shared" si="1"/>
        <v>0</v>
      </c>
      <c r="J10" s="11"/>
      <c r="K10" s="11">
        <f>'Подпрограмма 2'!K27</f>
        <v>0</v>
      </c>
    </row>
    <row r="11" spans="1:11" ht="54.75" customHeight="1" x14ac:dyDescent="0.25">
      <c r="A11" s="125">
        <v>5</v>
      </c>
      <c r="B11" s="121" t="s">
        <v>172</v>
      </c>
      <c r="C11" s="11" t="s">
        <v>270</v>
      </c>
      <c r="D11" s="11" t="s">
        <v>271</v>
      </c>
      <c r="E11" s="123" t="s">
        <v>9</v>
      </c>
      <c r="F11" s="84">
        <v>45488</v>
      </c>
      <c r="G11" s="85">
        <v>5929000</v>
      </c>
      <c r="H11" s="11"/>
      <c r="I11" s="121">
        <f t="shared" si="1"/>
        <v>0</v>
      </c>
      <c r="J11" s="11"/>
      <c r="K11" s="121">
        <f>'Подпрограмма 2'!K81</f>
        <v>0</v>
      </c>
    </row>
    <row r="12" spans="1:11" ht="52.5" customHeight="1" x14ac:dyDescent="0.25">
      <c r="A12" s="126"/>
      <c r="B12" s="122"/>
      <c r="C12" s="11" t="s">
        <v>310</v>
      </c>
      <c r="D12" s="11" t="s">
        <v>271</v>
      </c>
      <c r="E12" s="124"/>
      <c r="F12" s="84">
        <v>45565</v>
      </c>
      <c r="G12" s="92" t="s">
        <v>311</v>
      </c>
      <c r="H12" s="11"/>
      <c r="I12" s="122"/>
      <c r="J12" s="11"/>
      <c r="K12" s="122"/>
    </row>
    <row r="13" spans="1:11" ht="61.5" customHeight="1" x14ac:dyDescent="0.25">
      <c r="A13" s="93">
        <v>6</v>
      </c>
      <c r="B13" s="94" t="s">
        <v>173</v>
      </c>
      <c r="C13" s="95" t="s">
        <v>312</v>
      </c>
      <c r="D13" s="71" t="s">
        <v>313</v>
      </c>
      <c r="E13" s="70" t="s">
        <v>9</v>
      </c>
      <c r="F13" s="72">
        <v>45657</v>
      </c>
      <c r="G13" s="79">
        <v>2100000</v>
      </c>
      <c r="H13" s="11"/>
      <c r="I13" s="94">
        <f>K13</f>
        <v>0</v>
      </c>
      <c r="J13" s="11"/>
      <c r="K13" s="94">
        <f>'Подпрограмма 2'!K82</f>
        <v>0</v>
      </c>
    </row>
    <row r="14" spans="1:11" ht="68.25" customHeight="1" x14ac:dyDescent="0.25">
      <c r="A14" s="69">
        <v>7</v>
      </c>
      <c r="B14" s="86" t="s">
        <v>152</v>
      </c>
      <c r="C14" s="71" t="s">
        <v>272</v>
      </c>
      <c r="D14" s="71" t="s">
        <v>273</v>
      </c>
      <c r="E14" s="70" t="s">
        <v>9</v>
      </c>
      <c r="F14" s="84">
        <v>45275</v>
      </c>
      <c r="G14" s="79">
        <v>2476300</v>
      </c>
      <c r="H14" s="11"/>
      <c r="I14" s="11">
        <f t="shared" si="1"/>
        <v>0</v>
      </c>
      <c r="J14" s="11"/>
      <c r="K14" s="74">
        <f>'Подпрограмма 2'!K84</f>
        <v>0</v>
      </c>
    </row>
    <row r="15" spans="1:11" s="3" customFormat="1" ht="45.75" customHeight="1" x14ac:dyDescent="0.25">
      <c r="A15" s="81">
        <v>8</v>
      </c>
      <c r="B15" s="82" t="s">
        <v>174</v>
      </c>
      <c r="C15" s="71" t="s">
        <v>258</v>
      </c>
      <c r="D15" s="72" t="s">
        <v>255</v>
      </c>
      <c r="E15" s="70" t="s">
        <v>9</v>
      </c>
      <c r="F15" s="11">
        <v>2024</v>
      </c>
      <c r="G15" s="73">
        <v>519263</v>
      </c>
      <c r="H15" s="12"/>
      <c r="I15" s="11">
        <f t="shared" si="1"/>
        <v>519.29999999999995</v>
      </c>
      <c r="J15" s="13"/>
      <c r="K15" s="74">
        <f>'Подпрограмма 2'!K85</f>
        <v>519.29999999999995</v>
      </c>
    </row>
    <row r="16" spans="1:11" s="3" customFormat="1" ht="94.5" customHeight="1" x14ac:dyDescent="0.25">
      <c r="A16" s="69">
        <v>9</v>
      </c>
      <c r="B16" s="82" t="s">
        <v>146</v>
      </c>
      <c r="C16" s="71" t="s">
        <v>259</v>
      </c>
      <c r="D16" s="72" t="s">
        <v>260</v>
      </c>
      <c r="E16" s="70" t="s">
        <v>9</v>
      </c>
      <c r="F16" s="76">
        <v>45199</v>
      </c>
      <c r="G16" s="77">
        <v>2200000</v>
      </c>
      <c r="H16" s="12"/>
      <c r="I16" s="11">
        <f t="shared" si="1"/>
        <v>0</v>
      </c>
      <c r="J16" s="13"/>
      <c r="K16" s="74">
        <f>'Подпрограмма 2'!K116</f>
        <v>0</v>
      </c>
    </row>
    <row r="17" spans="1:11" s="3" customFormat="1" ht="94.5" customHeight="1" x14ac:dyDescent="0.25">
      <c r="A17" s="69">
        <v>10</v>
      </c>
      <c r="B17" s="82" t="s">
        <v>153</v>
      </c>
      <c r="C17" s="71" t="s">
        <v>261</v>
      </c>
      <c r="D17" s="71" t="s">
        <v>262</v>
      </c>
      <c r="E17" s="70" t="s">
        <v>1</v>
      </c>
      <c r="F17" s="72">
        <v>45382</v>
      </c>
      <c r="G17" s="78">
        <v>1300000</v>
      </c>
      <c r="H17" s="12"/>
      <c r="I17" s="11">
        <f t="shared" si="1"/>
        <v>1300</v>
      </c>
      <c r="J17" s="13"/>
      <c r="K17" s="74">
        <f>'Подпрограмма 2'!K118</f>
        <v>1300</v>
      </c>
    </row>
    <row r="18" spans="1:11" s="3" customFormat="1" ht="67.5" customHeight="1" x14ac:dyDescent="0.25">
      <c r="A18" s="81">
        <v>11</v>
      </c>
      <c r="B18" s="82" t="s">
        <v>217</v>
      </c>
      <c r="C18" s="71" t="s">
        <v>263</v>
      </c>
      <c r="D18" s="71" t="s">
        <v>264</v>
      </c>
      <c r="E18" s="70" t="s">
        <v>9</v>
      </c>
      <c r="F18" s="72">
        <v>45505</v>
      </c>
      <c r="G18" s="79">
        <v>1154000</v>
      </c>
      <c r="H18" s="12"/>
      <c r="I18" s="11">
        <f t="shared" si="1"/>
        <v>0</v>
      </c>
      <c r="J18" s="13"/>
      <c r="K18" s="74">
        <f>'Подпрограмма 2'!K122</f>
        <v>0</v>
      </c>
    </row>
    <row r="19" spans="1:11" s="3" customFormat="1" ht="94.5" customHeight="1" x14ac:dyDescent="0.25">
      <c r="A19" s="69">
        <v>12</v>
      </c>
      <c r="B19" s="80" t="s">
        <v>265</v>
      </c>
      <c r="C19" s="71" t="s">
        <v>266</v>
      </c>
      <c r="D19" s="71" t="s">
        <v>267</v>
      </c>
      <c r="E19" s="70" t="s">
        <v>9</v>
      </c>
      <c r="F19" s="72">
        <v>45534</v>
      </c>
      <c r="G19" s="79">
        <v>432817.41</v>
      </c>
      <c r="H19" s="12"/>
      <c r="I19" s="11">
        <f t="shared" ref="I19:I21" si="2">K19</f>
        <v>0</v>
      </c>
      <c r="J19" s="13"/>
      <c r="K19" s="74">
        <f>'Подпрограмма 2'!K127</f>
        <v>0</v>
      </c>
    </row>
    <row r="20" spans="1:11" s="3" customFormat="1" ht="85.5" customHeight="1" x14ac:dyDescent="0.25">
      <c r="A20" s="69">
        <v>13</v>
      </c>
      <c r="B20" s="80" t="s">
        <v>223</v>
      </c>
      <c r="C20" s="71" t="s">
        <v>268</v>
      </c>
      <c r="D20" s="71" t="s">
        <v>267</v>
      </c>
      <c r="E20" s="70" t="s">
        <v>9</v>
      </c>
      <c r="F20" s="72">
        <v>45534</v>
      </c>
      <c r="G20" s="79">
        <v>418793.22</v>
      </c>
      <c r="H20" s="12"/>
      <c r="I20" s="11">
        <f t="shared" si="2"/>
        <v>0</v>
      </c>
      <c r="J20" s="13"/>
      <c r="K20" s="74">
        <f>'Подпрограмма 2'!K128</f>
        <v>0</v>
      </c>
    </row>
    <row r="21" spans="1:11" s="3" customFormat="1" ht="88.5" customHeight="1" x14ac:dyDescent="0.25">
      <c r="A21" s="81">
        <v>14</v>
      </c>
      <c r="B21" s="80" t="s">
        <v>224</v>
      </c>
      <c r="C21" s="71" t="s">
        <v>269</v>
      </c>
      <c r="D21" s="71" t="s">
        <v>267</v>
      </c>
      <c r="E21" s="70" t="s">
        <v>9</v>
      </c>
      <c r="F21" s="72">
        <v>45534</v>
      </c>
      <c r="G21" s="79">
        <v>1007413.12</v>
      </c>
      <c r="H21" s="12"/>
      <c r="I21" s="11">
        <f t="shared" si="2"/>
        <v>0</v>
      </c>
      <c r="J21" s="13"/>
      <c r="K21" s="74">
        <f>'Подпрограмма 2'!K129</f>
        <v>0</v>
      </c>
    </row>
    <row r="22" spans="1:11" s="3" customFormat="1" ht="45" customHeight="1" x14ac:dyDescent="0.25">
      <c r="A22" s="112">
        <v>15</v>
      </c>
      <c r="B22" s="110" t="s">
        <v>225</v>
      </c>
      <c r="C22" s="71" t="s">
        <v>314</v>
      </c>
      <c r="D22" s="96" t="s">
        <v>315</v>
      </c>
      <c r="E22" s="127" t="s">
        <v>9</v>
      </c>
      <c r="F22" s="97">
        <v>45534</v>
      </c>
      <c r="G22" s="98">
        <v>1230000</v>
      </c>
      <c r="H22" s="131"/>
      <c r="I22" s="131">
        <f>K22</f>
        <v>0</v>
      </c>
      <c r="J22" s="132"/>
      <c r="K22" s="129">
        <f>'Подпрограмма 2'!K130</f>
        <v>0</v>
      </c>
    </row>
    <row r="23" spans="1:11" s="3" customFormat="1" ht="42" customHeight="1" x14ac:dyDescent="0.25">
      <c r="A23" s="112"/>
      <c r="B23" s="111"/>
      <c r="C23" s="71" t="s">
        <v>316</v>
      </c>
      <c r="D23" s="96" t="s">
        <v>315</v>
      </c>
      <c r="E23" s="128"/>
      <c r="F23" s="97">
        <v>45534</v>
      </c>
      <c r="G23" s="98">
        <v>833550.19</v>
      </c>
      <c r="H23" s="134"/>
      <c r="I23" s="122"/>
      <c r="J23" s="133"/>
      <c r="K23" s="130"/>
    </row>
    <row r="24" spans="1:11" s="3" customFormat="1" ht="77.25" customHeight="1" x14ac:dyDescent="0.25">
      <c r="A24" s="69">
        <v>16</v>
      </c>
      <c r="B24" s="99" t="s">
        <v>240</v>
      </c>
      <c r="C24" s="71" t="s">
        <v>317</v>
      </c>
      <c r="D24" s="71" t="s">
        <v>318</v>
      </c>
      <c r="E24" s="70" t="s">
        <v>9</v>
      </c>
      <c r="F24" s="72">
        <v>45596</v>
      </c>
      <c r="G24" s="79">
        <v>2845376</v>
      </c>
      <c r="H24" s="100"/>
      <c r="I24" s="100">
        <f>K24</f>
        <v>0</v>
      </c>
      <c r="J24" s="101"/>
      <c r="K24" s="102">
        <f>'Подпрограмма 2'!K139</f>
        <v>0</v>
      </c>
    </row>
    <row r="25" spans="1:11" ht="15" customHeight="1" x14ac:dyDescent="0.25">
      <c r="A25" s="118" t="s">
        <v>29</v>
      </c>
      <c r="B25" s="119"/>
      <c r="C25" s="119"/>
      <c r="D25" s="119"/>
      <c r="E25" s="119"/>
      <c r="F25" s="119"/>
      <c r="G25" s="120"/>
      <c r="H25" s="2">
        <f t="shared" ref="H25:J25" si="3">SUM(H7:H24)</f>
        <v>0</v>
      </c>
      <c r="I25" s="2">
        <f t="shared" si="3"/>
        <v>2404.6</v>
      </c>
      <c r="J25" s="2">
        <f t="shared" si="3"/>
        <v>0</v>
      </c>
      <c r="K25" s="2">
        <f>SUM(K7:K24)</f>
        <v>2404.6</v>
      </c>
    </row>
  </sheetData>
  <mergeCells count="27">
    <mergeCell ref="A25:G25"/>
    <mergeCell ref="H3:H5"/>
    <mergeCell ref="I3:K3"/>
    <mergeCell ref="I4:I5"/>
    <mergeCell ref="J4:J5"/>
    <mergeCell ref="K4:K5"/>
    <mergeCell ref="B11:B12"/>
    <mergeCell ref="E11:E12"/>
    <mergeCell ref="K11:K12"/>
    <mergeCell ref="I11:I12"/>
    <mergeCell ref="A11:A12"/>
    <mergeCell ref="E22:E23"/>
    <mergeCell ref="K22:K23"/>
    <mergeCell ref="I22:I23"/>
    <mergeCell ref="J22:J23"/>
    <mergeCell ref="H22:H23"/>
    <mergeCell ref="B22:B23"/>
    <mergeCell ref="A22:A23"/>
    <mergeCell ref="A1:K1"/>
    <mergeCell ref="A2:K2"/>
    <mergeCell ref="A3:A5"/>
    <mergeCell ref="B3:B5"/>
    <mergeCell ref="C3:C5"/>
    <mergeCell ref="D3:D5"/>
    <mergeCell ref="E3:E5"/>
    <mergeCell ref="F3:F5"/>
    <mergeCell ref="G3:G5"/>
  </mergeCells>
  <pageMargins left="0.39370078740157483" right="0.39370078740157483" top="0.39370078740157483" bottom="0.3937007874015748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2021-04-08T12:51:26Z</cp:lastPrinted>
  <dcterms:created xsi:type="dcterms:W3CDTF">2015-07-01T06:08:23Z</dcterms:created>
  <dcterms:modified xsi:type="dcterms:W3CDTF">2024-07-22T13:27:47Z</dcterms:modified>
</cp:coreProperties>
</file>