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0" yWindow="960" windowWidth="13710" windowHeight="921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1'!$A$1:$O$41</definedName>
    <definedName name="_xlnm.Print_Area" localSheetId="1">'приложение 2'!$A$1:$J$72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J25" i="2"/>
  <c r="O16" i="1" l="1"/>
  <c r="N16" i="1"/>
  <c r="G16" i="1" l="1"/>
  <c r="E16" i="1"/>
  <c r="B28" i="1"/>
  <c r="K15" i="1"/>
  <c r="H37" i="1" l="1"/>
  <c r="H34" i="2" l="1"/>
  <c r="H8" i="2"/>
  <c r="F26" i="2"/>
  <c r="J26" i="2"/>
  <c r="H26" i="2"/>
  <c r="J8" i="2"/>
  <c r="F8" i="2"/>
  <c r="O40" i="1"/>
  <c r="N40" i="1"/>
  <c r="O41" i="1"/>
  <c r="N41" i="1"/>
  <c r="G40" i="1"/>
  <c r="E40" i="1"/>
  <c r="E26" i="1"/>
  <c r="O26" i="1" s="1"/>
  <c r="E27" i="1"/>
  <c r="E28" i="1"/>
  <c r="N28" i="1" s="1"/>
  <c r="E29" i="1"/>
  <c r="M25" i="1"/>
  <c r="K25" i="1" s="1"/>
  <c r="J25" i="1"/>
  <c r="H25" i="1" s="1"/>
  <c r="G25" i="1"/>
  <c r="B15" i="1"/>
  <c r="B14" i="1"/>
  <c r="B13" i="1"/>
  <c r="D11" i="1"/>
  <c r="O28" i="1" l="1"/>
  <c r="N26" i="1"/>
  <c r="M11" i="1"/>
  <c r="J11" i="1"/>
  <c r="G11" i="1"/>
  <c r="H15" i="1"/>
  <c r="E15" i="1"/>
  <c r="O15" i="1" l="1"/>
  <c r="N15" i="1"/>
  <c r="B23" i="1"/>
  <c r="B24" i="1"/>
  <c r="B22" i="1"/>
  <c r="F18" i="2" l="1"/>
  <c r="G8" i="2" l="1"/>
  <c r="I8" i="2"/>
  <c r="G18" i="2"/>
  <c r="H18" i="2"/>
  <c r="I18" i="2"/>
  <c r="J18" i="2"/>
  <c r="G22" i="2"/>
  <c r="H22" i="2"/>
  <c r="H72" i="2" s="1"/>
  <c r="I22" i="2"/>
  <c r="J22" i="2"/>
  <c r="F22" i="2"/>
  <c r="G34" i="2"/>
  <c r="I34" i="2"/>
  <c r="J34" i="2"/>
  <c r="F34" i="2"/>
  <c r="D17" i="1" l="1"/>
  <c r="D21" i="1"/>
  <c r="D25" i="1"/>
  <c r="D36" i="1"/>
  <c r="E23" i="1"/>
  <c r="G36" i="1"/>
  <c r="I21" i="1"/>
  <c r="J21" i="1"/>
  <c r="K21" i="1"/>
  <c r="G21" i="1"/>
  <c r="K24" i="1"/>
  <c r="H24" i="1"/>
  <c r="H21" i="1" s="1"/>
  <c r="C24" i="1"/>
  <c r="E24" i="1"/>
  <c r="G17" i="1" l="1"/>
  <c r="K28" i="1"/>
  <c r="H28" i="1"/>
  <c r="K27" i="1"/>
  <c r="H27" i="1"/>
  <c r="B27" i="1"/>
  <c r="K26" i="1"/>
  <c r="H26" i="1"/>
  <c r="B26" i="1"/>
  <c r="K22" i="1"/>
  <c r="E22" i="1"/>
  <c r="J72" i="2" l="1"/>
  <c r="G69" i="2"/>
  <c r="H69" i="2"/>
  <c r="I69" i="2"/>
  <c r="J69" i="2"/>
  <c r="G38" i="2"/>
  <c r="H38" i="2"/>
  <c r="I38" i="2"/>
  <c r="I72" i="2" s="1"/>
  <c r="J38" i="2"/>
  <c r="F38" i="2"/>
  <c r="F72" i="2" s="1"/>
  <c r="F41" i="2"/>
  <c r="J41" i="2"/>
  <c r="I41" i="2"/>
  <c r="H41" i="2"/>
  <c r="G41" i="2"/>
  <c r="G72" i="2" l="1"/>
  <c r="I11" i="1"/>
  <c r="L11" i="1"/>
  <c r="F11" i="1"/>
  <c r="E11" i="1" s="1"/>
  <c r="B41" i="1"/>
  <c r="B40" i="1" s="1"/>
  <c r="D40" i="1"/>
  <c r="E41" i="1"/>
  <c r="J40" i="1"/>
  <c r="H41" i="1"/>
  <c r="H40" i="1" s="1"/>
  <c r="K41" i="1"/>
  <c r="M40" i="1"/>
  <c r="H13" i="1"/>
  <c r="H11" i="1" s="1"/>
  <c r="K13" i="1"/>
  <c r="K11" i="1" s="1"/>
  <c r="E13" i="1"/>
  <c r="N13" i="1" l="1"/>
  <c r="O13" i="1"/>
  <c r="M36" i="1" l="1"/>
  <c r="L25" i="1"/>
  <c r="H20" i="1"/>
  <c r="E21" i="1"/>
  <c r="E18" i="1" l="1"/>
  <c r="K20" i="1"/>
  <c r="K19" i="1"/>
  <c r="K29" i="1"/>
  <c r="H29" i="1"/>
  <c r="E20" i="1"/>
  <c r="E19" i="1"/>
  <c r="F17" i="1"/>
  <c r="E37" i="1"/>
  <c r="N37" i="1" l="1"/>
  <c r="O37" i="1"/>
  <c r="E17" i="1"/>
  <c r="J36" i="1"/>
  <c r="J17" i="1"/>
  <c r="J16" i="1" s="1"/>
  <c r="J7" i="1" l="1"/>
  <c r="N11" i="1"/>
  <c r="O11" i="1"/>
  <c r="E38" i="1"/>
  <c r="O38" i="1" l="1"/>
  <c r="N38" i="1"/>
  <c r="H19" i="1"/>
  <c r="F36" i="1"/>
  <c r="E39" i="1" l="1"/>
  <c r="E36" i="1" l="1"/>
  <c r="O39" i="1"/>
  <c r="N39" i="1"/>
  <c r="K39" i="1"/>
  <c r="K38" i="1"/>
  <c r="H38" i="1"/>
  <c r="H39" i="1"/>
  <c r="I17" i="1"/>
  <c r="L17" i="1"/>
  <c r="M17" i="1"/>
  <c r="I36" i="1"/>
  <c r="L36" i="1"/>
  <c r="K37" i="1"/>
  <c r="K18" i="1"/>
  <c r="H18" i="1"/>
  <c r="K17" i="1" l="1"/>
  <c r="M16" i="1"/>
  <c r="M7" i="1" s="1"/>
  <c r="H36" i="1"/>
  <c r="N36" i="1" s="1"/>
  <c r="K36" i="1"/>
  <c r="O36" i="1" s="1"/>
  <c r="H17" i="1"/>
  <c r="D16" i="1"/>
  <c r="B29" i="1"/>
  <c r="C41" i="1"/>
  <c r="C40" i="1" s="1"/>
  <c r="C39" i="1" s="1"/>
  <c r="C38" i="1" s="1"/>
  <c r="C37" i="1" s="1"/>
  <c r="C36" i="1" s="1"/>
  <c r="C25" i="1" s="1"/>
  <c r="D9" i="1"/>
  <c r="B9" i="1" s="1"/>
  <c r="D7" i="1" l="1"/>
  <c r="C21" i="1"/>
  <c r="C20" i="1" s="1"/>
  <c r="B20" i="1" s="1"/>
  <c r="B25" i="1"/>
  <c r="K16" i="1"/>
  <c r="H16" i="1"/>
  <c r="B36" i="1"/>
  <c r="B37" i="1"/>
  <c r="B39" i="1"/>
  <c r="B38" i="1"/>
  <c r="C19" i="1" l="1"/>
  <c r="C18" i="1" s="1"/>
  <c r="B21" i="1"/>
  <c r="H7" i="1"/>
  <c r="B19" i="1" l="1"/>
  <c r="C17" i="1"/>
  <c r="C16" i="1" s="1"/>
  <c r="B18" i="1"/>
  <c r="K40" i="1"/>
  <c r="K7" i="1" s="1"/>
  <c r="L40" i="1"/>
  <c r="I40" i="1"/>
  <c r="F40" i="1"/>
  <c r="C12" i="1" l="1"/>
  <c r="B17" i="1"/>
  <c r="B16" i="1" s="1"/>
  <c r="L16" i="1"/>
  <c r="L7" i="1" s="1"/>
  <c r="I16" i="1"/>
  <c r="E9" i="1"/>
  <c r="G9" i="1"/>
  <c r="G7" i="1" s="1"/>
  <c r="C11" i="1" l="1"/>
  <c r="B11" i="1" s="1"/>
  <c r="B7" i="1" s="1"/>
  <c r="C9" i="1"/>
  <c r="C7" i="1" s="1"/>
  <c r="F9" i="1"/>
  <c r="I9" i="1"/>
  <c r="I7" i="1" s="1"/>
  <c r="F25" i="1"/>
  <c r="E25" i="1" s="1"/>
  <c r="N25" i="1" l="1"/>
  <c r="O25" i="1"/>
  <c r="E7" i="1"/>
  <c r="F16" i="1"/>
  <c r="F7" i="1" s="1"/>
  <c r="O7" i="1" l="1"/>
  <c r="Q9" i="1"/>
  <c r="N7" i="1"/>
</calcChain>
</file>

<file path=xl/sharedStrings.xml><?xml version="1.0" encoding="utf-8"?>
<sst xmlns="http://schemas.openxmlformats.org/spreadsheetml/2006/main" count="182" uniqueCount="96">
  <si>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</si>
  <si>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</si>
  <si>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</si>
  <si>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</si>
  <si>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</si>
  <si>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</si>
  <si>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</si>
  <si>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</si>
  <si>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</si>
  <si>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</si>
  <si>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</si>
  <si>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</si>
  <si>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</si>
  <si>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</si>
  <si>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</si>
  <si>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</si>
  <si>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</si>
  <si>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</si>
  <si>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</si>
  <si>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</si>
  <si>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</si>
  <si>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Разработка проекта на строительство фермы на 50 голов в с. Нижняя Пеша МО «Пешский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</si>
  <si>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</si>
  <si>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</si>
  <si>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</si>
  <si>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</si>
  <si>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</si>
  <si>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</si>
  <si>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</si>
  <si>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</si>
  <si>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МКП ЗР «Пешский животноводческий комплекс»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</si>
  <si>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</si>
  <si>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</si>
  <si>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</si>
  <si>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>МКП ЗР "Пешский животноводческий комплекс"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</si>
  <si>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</si>
  <si>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</si>
  <si>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</si>
  <si>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в том числе аванс по контракту,  руб.</t>
  </si>
  <si>
    <t>Иные мероприятия</t>
  </si>
  <si>
    <t>Поставка каменного угля для котла-парообразователя МКП "Омский животноводческий комплекс" для МКП "Омский животноводческий комплекс"Сельского поселения "Омский сельсовет" ЗР НАО</t>
  </si>
  <si>
    <t>Нераспределенный резерв иных межбюджетных трансфертов на реализацию мероприятий по развитию сельского хозяйства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</si>
  <si>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</si>
  <si>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Капитальный ремонт электропроводки фермы в с.Великовисочное МКП "Великовисочный животноводческий комплекс" Сельского поселения "Великовисочный сельсовет" ЗР НАО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</si>
  <si>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</si>
  <si>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</si>
  <si>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Поставка маслоизготовителя и установки для охлаждения молока МКП «Великовисочный животноводческий комплекс» Сельского поселения «Великовисочный сельсовет» ЗР НАО»</t>
  </si>
  <si>
    <t>№ 1 от 21.02.2024</t>
  </si>
  <si>
    <t>ИП Коткин Николай Владимирович</t>
  </si>
  <si>
    <t>Ремонт подсобных помещений коровника 
в с. Великовисочное МКП «Великовисочный животноводческий комплекс» Сельского поселения «Великовисочный сельсовет» ЗР НАО</t>
  </si>
  <si>
    <t>Финансовое обеспечения затрат, в целях восстановления платежеспособности МКП «Великовисочный животноводческий комплекс» Сельского поселения «Великовисочный сельсовет» ЗР НАО</t>
  </si>
  <si>
    <t>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</si>
  <si>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Поставка трактора колесного для МКП "Омский животноводческий комплекс" Сельского поселения "Омский сельсовет" ЗР НАО</t>
  </si>
  <si>
    <t>Поставка маслоизготовителя и установки для охлаждения молока МКП "Великовисочный животноводческий комплекс» Сельского поселения "Великовисочный сельсовет" ЗР НАО"</t>
  </si>
  <si>
    <t>Ремонт подсобных помещений коровника 
в с. Великовисочное МКП "Великовисочный животноводческий комплекс" Сельского поселения "Великовисочный сельсовет" ЗР НАО</t>
  </si>
  <si>
    <t>Реконструкция объекта незавершенного строительства 
в с. Ома под ангар для сельскохозяйственной техники</t>
  </si>
  <si>
    <t>ООО "РЭС"</t>
  </si>
  <si>
    <t>№ 3-ПТК/2024 от 09.04.2024 (трактор)</t>
  </si>
  <si>
    <t>Администрация поселения</t>
  </si>
  <si>
    <t>№ и дата контракта</t>
  </si>
  <si>
    <t>№ 0184300000424000029 от 11.03.2024</t>
  </si>
  <si>
    <t>ООО "ВИТАРИС"</t>
  </si>
  <si>
    <t>№ 5–ПКП/2024</t>
  </si>
  <si>
    <t>ООО "ГАРАНТ ХХI"</t>
  </si>
  <si>
    <t>срок действия контракта по 01.05.2024, поставка товара до 30.09.2024</t>
  </si>
  <si>
    <t>-</t>
  </si>
  <si>
    <t>ИП Шуклина Е.И.</t>
  </si>
  <si>
    <t>№ 83р от 05.02.2024 (установка)</t>
  </si>
  <si>
    <t>№ 84р от 05.02.2024 (маслоизготовитель)</t>
  </si>
  <si>
    <t>по состоянию на 01 июля 2024  года (с начала года нарастающим итогом)</t>
  </si>
  <si>
    <t>Кассовое исполнение на 01.07.2024</t>
  </si>
  <si>
    <t>Фактически освоено на 01.07.2024</t>
  </si>
  <si>
    <t>Приобретение молочной фермы на 50 голов по адресу: Ненецкий автономный округ, село Ома</t>
  </si>
  <si>
    <t>Нераспределенный резерв на реализацию мероприятий по развитию сельского хозяйства</t>
  </si>
  <si>
    <t>С.Н. Пушкарёв</t>
  </si>
  <si>
    <t>по состоянию на 01 июля 2024 года (с начала года нарастающим итогом)</t>
  </si>
  <si>
    <t>ООО "Витарис"</t>
  </si>
  <si>
    <t>№ 0184300000424000066 от 02.05.2024</t>
  </si>
  <si>
    <t>Начальник   сектора по развитию сельскохозяйственного производства</t>
  </si>
  <si>
    <t>№ 2 от 04.06.2024</t>
  </si>
  <si>
    <t>№ 2-ПУР/2024 от 01.04.2024 (упаковщик)</t>
  </si>
  <si>
    <t>№ 3298300312924000003 от 22.04.2024 (прицепы)</t>
  </si>
  <si>
    <t>договор 94 от 11.04.2024 (шпагат)</t>
  </si>
  <si>
    <t>договоры поставки: № 01-04-04, № 93-р от 19.03.2024, 92-р от 19.03.2024</t>
  </si>
  <si>
    <t>МКП Омский ЖК</t>
  </si>
  <si>
    <t>исполнены</t>
  </si>
  <si>
    <t>договор № 1 от 09.04.2024</t>
  </si>
  <si>
    <t>ООО "Арктика"</t>
  </si>
  <si>
    <t>ИП  Шуклина Е.И.</t>
  </si>
  <si>
    <t>ИП Уткин М.Г., ИП Шуклина Е.И.</t>
  </si>
  <si>
    <t>Начальник сектора сектора по развитию сельскохозяйственного производства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</si>
  <si>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                                                           "Развитие сельского хозяйства на территории муниципального района «Заполярный район» на 2021-2030 годы"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</si>
  <si>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сельского хозяйства на территории муниципального района «Заполярный район» на 2021-2030 годы"</t>
  </si>
  <si>
    <t>№ 8 РППК 2024 от 08.07.2024</t>
  </si>
  <si>
    <t>ООО "ЛИДЕРСТРОЙ"</t>
  </si>
  <si>
    <t>№ 0184300000424000064 от 02.05.2024 (грабли)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</si>
</sst>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57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66" fontId="7" fillId="6" borderId="14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0" fontId="6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2" applyFont="1" applyFill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5" fillId="0" borderId="0" xfId="0" applyNumberFormat="1" applyFont="1" applyFill="1"/>
    <xf numFmtId="0" fontId="6" fillId="0" borderId="13" xfId="0" applyFont="1" applyFill="1" applyBorder="1" applyAlignment="1">
      <alignment vertical="center" wrapText="1"/>
    </xf>
    <xf numFmtId="165" fontId="7" fillId="0" borderId="13" xfId="0" applyNumberFormat="1" applyFont="1" applyFill="1" applyBorder="1" applyAlignment="1">
      <alignment vertical="center" wrapText="1"/>
    </xf>
    <xf numFmtId="0" fontId="6" fillId="0" borderId="0" xfId="0" applyFont="1" applyFill="1"/>
    <xf numFmtId="0" fontId="9" fillId="0" borderId="5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165" fontId="6" fillId="0" borderId="13" xfId="0" applyNumberFormat="1" applyFont="1" applyFill="1" applyBorder="1" applyAlignment="1">
      <alignment vertical="center" wrapText="1"/>
    </xf>
    <xf numFmtId="165" fontId="6" fillId="0" borderId="13" xfId="2" applyNumberFormat="1" applyFont="1" applyFill="1" applyBorder="1" applyAlignment="1">
      <alignment vertical="center" wrapText="1"/>
    </xf>
    <xf numFmtId="165" fontId="6" fillId="0" borderId="13" xfId="2" applyNumberFormat="1" applyFont="1" applyFill="1" applyBorder="1" applyAlignment="1">
      <alignment horizontal="left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14" fontId="12" fillId="0" borderId="0" xfId="0" applyNumberFormat="1" applyFont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A23" zoomScaleNormal="100" zoomScaleSheetLayoutView="90" workbookViewId="0">
      <selection activeCell="A29" sqref="A29"/>
    </sheetView>
  </sheetViews>
  <sheetFormatPr defaultRowHeight="15.75" x14ac:dyDescent="0.25"/>
  <cols>
    <col min="1" max="1" width="52" style="1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6" width="9.140625" style="2"/>
    <col min="7" max="7" width="12.85546875" style="2" customWidth="1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8" ht="37.5" customHeight="1" x14ac:dyDescent="0.25">
      <c r="A1" s="132" t="s">
        <v>91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spans="1:18" ht="16.5" thickBot="1" x14ac:dyDescent="0.3">
      <c r="A2" s="10"/>
      <c r="B2" s="11"/>
      <c r="C2" s="11"/>
      <c r="D2" s="133" t="s">
        <v>69</v>
      </c>
      <c r="E2" s="133"/>
      <c r="F2" s="133"/>
      <c r="G2" s="133"/>
      <c r="H2" s="133"/>
      <c r="I2" s="133"/>
      <c r="J2" s="133"/>
      <c r="K2" s="133"/>
      <c r="L2" s="133"/>
      <c r="M2" s="11"/>
      <c r="N2" s="10"/>
      <c r="O2" s="10"/>
    </row>
    <row r="3" spans="1:18" ht="31.5" customHeight="1" x14ac:dyDescent="0.25">
      <c r="A3" s="136" t="s">
        <v>0</v>
      </c>
      <c r="B3" s="138" t="s">
        <v>1</v>
      </c>
      <c r="C3" s="138"/>
      <c r="D3" s="138"/>
      <c r="E3" s="142" t="s">
        <v>16</v>
      </c>
      <c r="F3" s="143"/>
      <c r="G3" s="144"/>
      <c r="H3" s="139" t="s">
        <v>70</v>
      </c>
      <c r="I3" s="139"/>
      <c r="J3" s="139"/>
      <c r="K3" s="138" t="s">
        <v>71</v>
      </c>
      <c r="L3" s="138"/>
      <c r="M3" s="138"/>
      <c r="N3" s="138" t="s">
        <v>19</v>
      </c>
      <c r="O3" s="134" t="s">
        <v>18</v>
      </c>
    </row>
    <row r="4" spans="1:18" ht="15.75" customHeight="1" x14ac:dyDescent="0.25">
      <c r="A4" s="137"/>
      <c r="B4" s="140" t="s">
        <v>2</v>
      </c>
      <c r="C4" s="140" t="s">
        <v>3</v>
      </c>
      <c r="D4" s="140"/>
      <c r="E4" s="129" t="s">
        <v>2</v>
      </c>
      <c r="F4" s="145" t="s">
        <v>17</v>
      </c>
      <c r="G4" s="146"/>
      <c r="H4" s="141" t="s">
        <v>2</v>
      </c>
      <c r="I4" s="141" t="s">
        <v>3</v>
      </c>
      <c r="J4" s="141"/>
      <c r="K4" s="140" t="s">
        <v>2</v>
      </c>
      <c r="L4" s="140" t="s">
        <v>3</v>
      </c>
      <c r="M4" s="140"/>
      <c r="N4" s="140"/>
      <c r="O4" s="135"/>
    </row>
    <row r="5" spans="1:18" ht="33.75" customHeight="1" x14ac:dyDescent="0.25">
      <c r="A5" s="137"/>
      <c r="B5" s="140"/>
      <c r="C5" s="46" t="s">
        <v>4</v>
      </c>
      <c r="D5" s="46" t="s">
        <v>5</v>
      </c>
      <c r="E5" s="130"/>
      <c r="F5" s="17" t="s">
        <v>4</v>
      </c>
      <c r="G5" s="17" t="s">
        <v>5</v>
      </c>
      <c r="H5" s="141"/>
      <c r="I5" s="47" t="s">
        <v>4</v>
      </c>
      <c r="J5" s="47" t="s">
        <v>5</v>
      </c>
      <c r="K5" s="140"/>
      <c r="L5" s="46" t="s">
        <v>4</v>
      </c>
      <c r="M5" s="46" t="s">
        <v>5</v>
      </c>
      <c r="N5" s="140"/>
      <c r="O5" s="135"/>
    </row>
    <row r="6" spans="1:18" x14ac:dyDescent="0.25">
      <c r="A6" s="23">
        <v>1</v>
      </c>
      <c r="B6" s="3">
        <v>2</v>
      </c>
      <c r="C6" s="3">
        <v>3</v>
      </c>
      <c r="D6" s="3">
        <v>4</v>
      </c>
      <c r="E6" s="18">
        <v>5</v>
      </c>
      <c r="F6" s="18">
        <v>6</v>
      </c>
      <c r="G6" s="18">
        <v>7</v>
      </c>
      <c r="H6" s="20">
        <v>8</v>
      </c>
      <c r="I6" s="20">
        <v>9</v>
      </c>
      <c r="J6" s="20">
        <v>10</v>
      </c>
      <c r="K6" s="3">
        <v>11</v>
      </c>
      <c r="L6" s="3">
        <v>12</v>
      </c>
      <c r="M6" s="3">
        <v>13</v>
      </c>
      <c r="N6" s="3">
        <v>14</v>
      </c>
      <c r="O6" s="24">
        <v>15</v>
      </c>
    </row>
    <row r="7" spans="1:18" s="65" customFormat="1" x14ac:dyDescent="0.25">
      <c r="A7" s="61" t="s">
        <v>6</v>
      </c>
      <c r="B7" s="62">
        <f t="shared" ref="B7:G7" si="0">B9+B11+B16+B36+B40</f>
        <v>73522.399999999994</v>
      </c>
      <c r="C7" s="62">
        <f t="shared" si="0"/>
        <v>0</v>
      </c>
      <c r="D7" s="62">
        <f t="shared" si="0"/>
        <v>73522.399999999994</v>
      </c>
      <c r="E7" s="62">
        <f t="shared" si="0"/>
        <v>32129.100000000002</v>
      </c>
      <c r="F7" s="62">
        <f t="shared" si="0"/>
        <v>0</v>
      </c>
      <c r="G7" s="62">
        <f t="shared" si="0"/>
        <v>32129.100000000002</v>
      </c>
      <c r="H7" s="62">
        <f t="shared" ref="H7:M7" si="1">H9+H11+H16+H36+H40+H17</f>
        <v>32128.916000000001</v>
      </c>
      <c r="I7" s="62">
        <f t="shared" si="1"/>
        <v>0</v>
      </c>
      <c r="J7" s="62">
        <f t="shared" si="1"/>
        <v>32128.916000000001</v>
      </c>
      <c r="K7" s="62">
        <f t="shared" si="1"/>
        <v>32128.916000000001</v>
      </c>
      <c r="L7" s="62">
        <f t="shared" si="1"/>
        <v>0</v>
      </c>
      <c r="M7" s="62">
        <f t="shared" si="1"/>
        <v>32128.916000000001</v>
      </c>
      <c r="N7" s="63">
        <f>H7/E7</f>
        <v>0.99999427310444422</v>
      </c>
      <c r="O7" s="64">
        <f>K7/E7</f>
        <v>0.99999427310444422</v>
      </c>
    </row>
    <row r="8" spans="1:18" s="12" customFormat="1" x14ac:dyDescent="0.25">
      <c r="A8" s="25" t="s">
        <v>7</v>
      </c>
      <c r="B8" s="9"/>
      <c r="C8" s="9"/>
      <c r="D8" s="9"/>
      <c r="E8" s="19"/>
      <c r="F8" s="19"/>
      <c r="G8" s="19"/>
      <c r="H8" s="21"/>
      <c r="I8" s="21"/>
      <c r="J8" s="21"/>
      <c r="K8" s="16"/>
      <c r="L8" s="9"/>
      <c r="M8" s="9"/>
      <c r="N8" s="31"/>
      <c r="O8" s="32"/>
    </row>
    <row r="9" spans="1:18" s="111" customFormat="1" ht="34.5" hidden="1" customHeight="1" x14ac:dyDescent="0.25">
      <c r="A9" s="81" t="s">
        <v>27</v>
      </c>
      <c r="B9" s="29">
        <f>D9</f>
        <v>0</v>
      </c>
      <c r="C9" s="60">
        <f>SUM(C10:C10)</f>
        <v>0</v>
      </c>
      <c r="D9" s="60">
        <f>D10</f>
        <v>0</v>
      </c>
      <c r="E9" s="60">
        <f>E10</f>
        <v>0</v>
      </c>
      <c r="F9" s="60">
        <f>SUM(F10:F10)</f>
        <v>0</v>
      </c>
      <c r="G9" s="60">
        <f>G10</f>
        <v>0</v>
      </c>
      <c r="H9" s="60">
        <v>0</v>
      </c>
      <c r="I9" s="60">
        <f>SUM(I10:I10)</f>
        <v>0</v>
      </c>
      <c r="J9" s="60">
        <v>0</v>
      </c>
      <c r="K9" s="60">
        <v>0</v>
      </c>
      <c r="L9" s="60">
        <v>0</v>
      </c>
      <c r="M9" s="60">
        <v>0</v>
      </c>
      <c r="N9" s="15" t="s">
        <v>65</v>
      </c>
      <c r="O9" s="27" t="s">
        <v>65</v>
      </c>
      <c r="Q9" s="112">
        <f>75208.5-E7</f>
        <v>43079.399999999994</v>
      </c>
    </row>
    <row r="10" spans="1:18" s="111" customFormat="1" ht="31.5" hidden="1" customHeight="1" x14ac:dyDescent="0.25">
      <c r="A10" s="113"/>
      <c r="B10" s="30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5"/>
      <c r="O10" s="27"/>
    </row>
    <row r="11" spans="1:18" s="111" customFormat="1" ht="41.25" customHeight="1" x14ac:dyDescent="0.25">
      <c r="A11" s="114" t="s">
        <v>26</v>
      </c>
      <c r="B11" s="60">
        <f>C11+D11</f>
        <v>18543.900000000001</v>
      </c>
      <c r="C11" s="60">
        <f t="shared" ref="C11" si="2">C12+C13+C14</f>
        <v>0</v>
      </c>
      <c r="D11" s="60">
        <f>D12+D13+D14+D15</f>
        <v>18543.900000000001</v>
      </c>
      <c r="E11" s="60">
        <f>F11+G11</f>
        <v>15362.4</v>
      </c>
      <c r="F11" s="60">
        <f t="shared" ref="F11" si="3">F12+F13</f>
        <v>0</v>
      </c>
      <c r="G11" s="60">
        <f>G12+G13+G14+G15</f>
        <v>15362.4</v>
      </c>
      <c r="H11" s="60">
        <f>H12+H13+H14+H15</f>
        <v>15362.4</v>
      </c>
      <c r="I11" s="60">
        <f t="shared" ref="I11" si="4">I12+I13</f>
        <v>0</v>
      </c>
      <c r="J11" s="60">
        <f>J12+J13+J14+J15</f>
        <v>15362.4</v>
      </c>
      <c r="K11" s="60">
        <f>K12+K13+K14+K15</f>
        <v>15362.4</v>
      </c>
      <c r="L11" s="60">
        <f t="shared" ref="L11" si="5">L12+L13</f>
        <v>0</v>
      </c>
      <c r="M11" s="60">
        <f>M12+M13+M14+M15</f>
        <v>15362.4</v>
      </c>
      <c r="N11" s="14">
        <f t="shared" ref="N11" si="6">H11/E11</f>
        <v>1</v>
      </c>
      <c r="O11" s="26">
        <f t="shared" ref="O11" si="7">K11/E11</f>
        <v>1</v>
      </c>
    </row>
    <row r="12" spans="1:18" s="115" customFormat="1" ht="31.5" x14ac:dyDescent="0.25">
      <c r="A12" s="113" t="s">
        <v>73</v>
      </c>
      <c r="B12" s="30">
        <v>0</v>
      </c>
      <c r="C12" s="16">
        <f>SUM(C16:C16)</f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5" t="s">
        <v>65</v>
      </c>
      <c r="O12" s="27" t="s">
        <v>65</v>
      </c>
    </row>
    <row r="13" spans="1:18" s="115" customFormat="1" ht="47.25" x14ac:dyDescent="0.25">
      <c r="A13" s="113" t="s">
        <v>42</v>
      </c>
      <c r="B13" s="30">
        <f>C13+D13</f>
        <v>14494</v>
      </c>
      <c r="C13" s="16">
        <v>0</v>
      </c>
      <c r="D13" s="16">
        <v>14494</v>
      </c>
      <c r="E13" s="16">
        <f>G13</f>
        <v>14494</v>
      </c>
      <c r="F13" s="16">
        <v>0</v>
      </c>
      <c r="G13" s="16">
        <v>14494</v>
      </c>
      <c r="H13" s="16">
        <f>J13</f>
        <v>14494</v>
      </c>
      <c r="I13" s="16">
        <v>0</v>
      </c>
      <c r="J13" s="16">
        <v>14494</v>
      </c>
      <c r="K13" s="16">
        <f>M13</f>
        <v>14494</v>
      </c>
      <c r="L13" s="16">
        <v>0</v>
      </c>
      <c r="M13" s="16">
        <v>14494</v>
      </c>
      <c r="N13" s="15">
        <f>H13/E13</f>
        <v>1</v>
      </c>
      <c r="O13" s="27">
        <f>K13/E13</f>
        <v>1</v>
      </c>
    </row>
    <row r="14" spans="1:18" s="115" customFormat="1" ht="44.25" customHeight="1" x14ac:dyDescent="0.25">
      <c r="A14" s="116" t="s">
        <v>55</v>
      </c>
      <c r="B14" s="30">
        <f>C14+D14</f>
        <v>3181.5</v>
      </c>
      <c r="C14" s="16">
        <v>0</v>
      </c>
      <c r="D14" s="16">
        <v>3181.5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5" t="s">
        <v>65</v>
      </c>
      <c r="O14" s="27" t="s">
        <v>65</v>
      </c>
      <c r="R14" s="117"/>
    </row>
    <row r="15" spans="1:18" s="115" customFormat="1" ht="44.25" customHeight="1" x14ac:dyDescent="0.25">
      <c r="A15" s="116" t="s">
        <v>72</v>
      </c>
      <c r="B15" s="30">
        <f>C15+D15</f>
        <v>868.4</v>
      </c>
      <c r="C15" s="16">
        <v>0</v>
      </c>
      <c r="D15" s="16">
        <v>868.4</v>
      </c>
      <c r="E15" s="16">
        <f>F15+G15</f>
        <v>868.4</v>
      </c>
      <c r="F15" s="16">
        <v>0</v>
      </c>
      <c r="G15" s="16">
        <v>868.4</v>
      </c>
      <c r="H15" s="16">
        <f>I15+J15</f>
        <v>868.4</v>
      </c>
      <c r="I15" s="16">
        <v>0</v>
      </c>
      <c r="J15" s="16">
        <v>868.4</v>
      </c>
      <c r="K15" s="16">
        <f>L15+M15</f>
        <v>868.4</v>
      </c>
      <c r="L15" s="16">
        <v>0</v>
      </c>
      <c r="M15" s="16">
        <v>868.4</v>
      </c>
      <c r="N15" s="15">
        <f>H15/E15</f>
        <v>1</v>
      </c>
      <c r="O15" s="27">
        <f>K15/E15</f>
        <v>1</v>
      </c>
    </row>
    <row r="16" spans="1:18" s="111" customFormat="1" ht="57.75" customHeight="1" x14ac:dyDescent="0.25">
      <c r="A16" s="81" t="s">
        <v>22</v>
      </c>
      <c r="B16" s="60">
        <f t="shared" ref="B16:M16" si="8">B17+B21+B25+B33</f>
        <v>34116.1</v>
      </c>
      <c r="C16" s="60">
        <f t="shared" si="8"/>
        <v>0</v>
      </c>
      <c r="D16" s="60">
        <f t="shared" si="8"/>
        <v>34116.1</v>
      </c>
      <c r="E16" s="60">
        <f>E17+E21+E25+E33</f>
        <v>2313</v>
      </c>
      <c r="F16" s="60">
        <f t="shared" si="8"/>
        <v>0</v>
      </c>
      <c r="G16" s="60">
        <f>G17+G21+G25+G33</f>
        <v>2313</v>
      </c>
      <c r="H16" s="60">
        <f t="shared" si="8"/>
        <v>2313</v>
      </c>
      <c r="I16" s="60">
        <f t="shared" si="8"/>
        <v>0</v>
      </c>
      <c r="J16" s="60">
        <f t="shared" si="8"/>
        <v>2313</v>
      </c>
      <c r="K16" s="60">
        <f t="shared" si="8"/>
        <v>2313</v>
      </c>
      <c r="L16" s="60">
        <f t="shared" si="8"/>
        <v>0</v>
      </c>
      <c r="M16" s="60">
        <f t="shared" si="8"/>
        <v>2313</v>
      </c>
      <c r="N16" s="14">
        <f>H16/E16</f>
        <v>1</v>
      </c>
      <c r="O16" s="26">
        <f>K16/E16</f>
        <v>1</v>
      </c>
      <c r="P16" s="112"/>
    </row>
    <row r="17" spans="1:16" s="115" customFormat="1" ht="69.75" customHeight="1" x14ac:dyDescent="0.25">
      <c r="A17" s="81" t="s">
        <v>23</v>
      </c>
      <c r="B17" s="29">
        <f t="shared" ref="B17:B21" si="9">C17+D17</f>
        <v>10540</v>
      </c>
      <c r="C17" s="60">
        <f t="shared" ref="C17:C41" si="10">SUM(C18:C18)</f>
        <v>0</v>
      </c>
      <c r="D17" s="60">
        <f>D18+D19+D20</f>
        <v>10540</v>
      </c>
      <c r="E17" s="60">
        <f>E18+E19+E20</f>
        <v>0</v>
      </c>
      <c r="F17" s="60">
        <f t="shared" ref="F17" si="11">F18+F19+F20</f>
        <v>0</v>
      </c>
      <c r="G17" s="60">
        <f>G18+G19+G20</f>
        <v>0</v>
      </c>
      <c r="H17" s="29">
        <f>J17</f>
        <v>0</v>
      </c>
      <c r="I17" s="29">
        <f t="shared" ref="I17:M17" si="12">I18+I19+I20</f>
        <v>0</v>
      </c>
      <c r="J17" s="29">
        <f t="shared" ref="J17" si="13">J18+J19+J20</f>
        <v>0</v>
      </c>
      <c r="K17" s="29">
        <f t="shared" si="12"/>
        <v>0</v>
      </c>
      <c r="L17" s="29">
        <f t="shared" si="12"/>
        <v>0</v>
      </c>
      <c r="M17" s="29">
        <f t="shared" si="12"/>
        <v>0</v>
      </c>
      <c r="N17" s="15" t="s">
        <v>65</v>
      </c>
      <c r="O17" s="27" t="s">
        <v>65</v>
      </c>
      <c r="P17" s="117"/>
    </row>
    <row r="18" spans="1:16" s="111" customFormat="1" ht="34.5" customHeight="1" x14ac:dyDescent="0.25">
      <c r="A18" s="79" t="s">
        <v>35</v>
      </c>
      <c r="B18" s="30">
        <f t="shared" si="9"/>
        <v>6395.6</v>
      </c>
      <c r="C18" s="16">
        <f t="shared" si="10"/>
        <v>0</v>
      </c>
      <c r="D18" s="16">
        <v>6395.6</v>
      </c>
      <c r="E18" s="30">
        <f t="shared" ref="E18:E24" si="14">G18</f>
        <v>0</v>
      </c>
      <c r="F18" s="16">
        <v>0</v>
      </c>
      <c r="G18" s="16">
        <v>0</v>
      </c>
      <c r="H18" s="30">
        <f>J18</f>
        <v>0</v>
      </c>
      <c r="I18" s="16">
        <v>0</v>
      </c>
      <c r="J18" s="16">
        <v>0</v>
      </c>
      <c r="K18" s="30">
        <f>M18</f>
        <v>0</v>
      </c>
      <c r="L18" s="16">
        <v>0</v>
      </c>
      <c r="M18" s="16">
        <v>0</v>
      </c>
      <c r="N18" s="15" t="s">
        <v>65</v>
      </c>
      <c r="O18" s="27" t="s">
        <v>65</v>
      </c>
      <c r="P18" s="112"/>
    </row>
    <row r="19" spans="1:16" s="111" customFormat="1" ht="24.75" customHeight="1" x14ac:dyDescent="0.25">
      <c r="A19" s="79" t="s">
        <v>37</v>
      </c>
      <c r="B19" s="30">
        <f t="shared" si="9"/>
        <v>1830.6</v>
      </c>
      <c r="C19" s="16">
        <f t="shared" si="10"/>
        <v>0</v>
      </c>
      <c r="D19" s="16">
        <v>1830.6</v>
      </c>
      <c r="E19" s="30">
        <f t="shared" si="14"/>
        <v>0</v>
      </c>
      <c r="F19" s="16">
        <v>0</v>
      </c>
      <c r="G19" s="16">
        <v>0</v>
      </c>
      <c r="H19" s="30">
        <f>J19</f>
        <v>0</v>
      </c>
      <c r="I19" s="16">
        <v>0</v>
      </c>
      <c r="J19" s="16">
        <v>0</v>
      </c>
      <c r="K19" s="30">
        <f>M19</f>
        <v>0</v>
      </c>
      <c r="L19" s="16">
        <v>0</v>
      </c>
      <c r="M19" s="16">
        <v>0</v>
      </c>
      <c r="N19" s="15" t="s">
        <v>65</v>
      </c>
      <c r="O19" s="27" t="s">
        <v>65</v>
      </c>
      <c r="P19" s="112"/>
    </row>
    <row r="20" spans="1:16" s="111" customFormat="1" ht="39.75" customHeight="1" x14ac:dyDescent="0.25">
      <c r="A20" s="118" t="s">
        <v>30</v>
      </c>
      <c r="B20" s="30">
        <f t="shared" si="9"/>
        <v>2313.8000000000002</v>
      </c>
      <c r="C20" s="16">
        <f t="shared" si="10"/>
        <v>0</v>
      </c>
      <c r="D20" s="16">
        <v>2313.8000000000002</v>
      </c>
      <c r="E20" s="30">
        <f t="shared" si="14"/>
        <v>0</v>
      </c>
      <c r="F20" s="16">
        <v>0</v>
      </c>
      <c r="G20" s="16">
        <v>0</v>
      </c>
      <c r="H20" s="30">
        <f>J20</f>
        <v>0</v>
      </c>
      <c r="I20" s="16">
        <v>0</v>
      </c>
      <c r="J20" s="16">
        <v>0</v>
      </c>
      <c r="K20" s="30">
        <f>M20</f>
        <v>0</v>
      </c>
      <c r="L20" s="16">
        <v>0</v>
      </c>
      <c r="M20" s="16">
        <v>0</v>
      </c>
      <c r="N20" s="15" t="s">
        <v>65</v>
      </c>
      <c r="O20" s="27" t="s">
        <v>65</v>
      </c>
      <c r="P20" s="112"/>
    </row>
    <row r="21" spans="1:16" s="115" customFormat="1" ht="65.25" customHeight="1" x14ac:dyDescent="0.25">
      <c r="A21" s="81" t="s">
        <v>31</v>
      </c>
      <c r="B21" s="60">
        <f t="shared" si="9"/>
        <v>7130.1</v>
      </c>
      <c r="C21" s="60">
        <f t="shared" si="10"/>
        <v>0</v>
      </c>
      <c r="D21" s="60">
        <f>SUM(D22:D24)</f>
        <v>7130.1</v>
      </c>
      <c r="E21" s="29">
        <f t="shared" si="14"/>
        <v>0</v>
      </c>
      <c r="F21" s="60">
        <v>0</v>
      </c>
      <c r="G21" s="60">
        <f>SUM(G22:G24)</f>
        <v>0</v>
      </c>
      <c r="H21" s="29">
        <f t="shared" ref="H21:I21" si="15">SUM(H22:H24)</f>
        <v>0</v>
      </c>
      <c r="I21" s="29">
        <f t="shared" si="15"/>
        <v>0</v>
      </c>
      <c r="J21" s="29">
        <f>SUM(J22:J24)</f>
        <v>0</v>
      </c>
      <c r="K21" s="29">
        <f>M21</f>
        <v>0</v>
      </c>
      <c r="L21" s="29">
        <v>0</v>
      </c>
      <c r="M21" s="29">
        <v>0</v>
      </c>
      <c r="N21" s="15" t="s">
        <v>65</v>
      </c>
      <c r="O21" s="27" t="s">
        <v>65</v>
      </c>
    </row>
    <row r="22" spans="1:16" s="111" customFormat="1" ht="69.75" customHeight="1" x14ac:dyDescent="0.25">
      <c r="A22" s="113" t="s">
        <v>43</v>
      </c>
      <c r="B22" s="16">
        <f>D22</f>
        <v>1230.9000000000001</v>
      </c>
      <c r="C22" s="16">
        <v>0</v>
      </c>
      <c r="D22" s="16">
        <v>1230.9000000000001</v>
      </c>
      <c r="E22" s="16">
        <f t="shared" si="14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f>M22</f>
        <v>0</v>
      </c>
      <c r="L22" s="16">
        <v>0</v>
      </c>
      <c r="M22" s="16">
        <v>0</v>
      </c>
      <c r="N22" s="15" t="s">
        <v>65</v>
      </c>
      <c r="O22" s="27" t="s">
        <v>65</v>
      </c>
      <c r="P22" s="112"/>
    </row>
    <row r="23" spans="1:16" s="111" customFormat="1" ht="69.75" customHeight="1" x14ac:dyDescent="0.25">
      <c r="A23" s="113" t="s">
        <v>51</v>
      </c>
      <c r="B23" s="16">
        <f t="shared" ref="B23:B24" si="16">D23</f>
        <v>1830.4</v>
      </c>
      <c r="C23" s="16">
        <v>0</v>
      </c>
      <c r="D23" s="16">
        <v>1830.4</v>
      </c>
      <c r="E23" s="16">
        <f t="shared" si="14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5" t="s">
        <v>65</v>
      </c>
      <c r="O23" s="27" t="s">
        <v>65</v>
      </c>
      <c r="P23" s="112"/>
    </row>
    <row r="24" spans="1:16" s="111" customFormat="1" ht="77.25" customHeight="1" x14ac:dyDescent="0.25">
      <c r="A24" s="113" t="s">
        <v>49</v>
      </c>
      <c r="B24" s="16">
        <f t="shared" si="16"/>
        <v>4068.8</v>
      </c>
      <c r="C24" s="16">
        <f>F24</f>
        <v>0</v>
      </c>
      <c r="D24" s="16">
        <v>4068.8</v>
      </c>
      <c r="E24" s="16">
        <f t="shared" si="14"/>
        <v>0</v>
      </c>
      <c r="F24" s="16">
        <v>0</v>
      </c>
      <c r="G24" s="16">
        <v>0</v>
      </c>
      <c r="H24" s="16">
        <f>J24</f>
        <v>0</v>
      </c>
      <c r="I24" s="16">
        <v>0</v>
      </c>
      <c r="J24" s="16">
        <v>0</v>
      </c>
      <c r="K24" s="16">
        <f>M24</f>
        <v>0</v>
      </c>
      <c r="L24" s="16">
        <v>0</v>
      </c>
      <c r="M24" s="16">
        <v>0</v>
      </c>
      <c r="N24" s="15" t="s">
        <v>65</v>
      </c>
      <c r="O24" s="27" t="s">
        <v>65</v>
      </c>
      <c r="P24" s="112"/>
    </row>
    <row r="25" spans="1:16" s="115" customFormat="1" ht="96.75" customHeight="1" x14ac:dyDescent="0.25">
      <c r="A25" s="81" t="s">
        <v>25</v>
      </c>
      <c r="B25" s="29">
        <f>C25+D25</f>
        <v>16446</v>
      </c>
      <c r="C25" s="60">
        <f t="shared" si="10"/>
        <v>0</v>
      </c>
      <c r="D25" s="60">
        <f>D26+D27+D28+D29+D30+D31+D32</f>
        <v>16446</v>
      </c>
      <c r="E25" s="29">
        <f>F25+G25</f>
        <v>2313</v>
      </c>
      <c r="F25" s="29">
        <f>SUM(F26:F32)</f>
        <v>0</v>
      </c>
      <c r="G25" s="29">
        <f>G26+G27+G28+G29</f>
        <v>2313</v>
      </c>
      <c r="H25" s="60">
        <f>I25+J25</f>
        <v>2313</v>
      </c>
      <c r="I25" s="60">
        <v>0</v>
      </c>
      <c r="J25" s="60">
        <f>J26+J27+J28+J29</f>
        <v>2313</v>
      </c>
      <c r="K25" s="60">
        <f>L25+M25</f>
        <v>2313</v>
      </c>
      <c r="L25" s="60">
        <f>SUM(L26:L32)</f>
        <v>0</v>
      </c>
      <c r="M25" s="60">
        <f>M26+M27+M28</f>
        <v>2313</v>
      </c>
      <c r="N25" s="15">
        <f>H25/E25</f>
        <v>1</v>
      </c>
      <c r="O25" s="27">
        <f>K25/E25</f>
        <v>1</v>
      </c>
    </row>
    <row r="26" spans="1:16" s="111" customFormat="1" ht="63" customHeight="1" x14ac:dyDescent="0.25">
      <c r="A26" s="97" t="s">
        <v>44</v>
      </c>
      <c r="B26" s="16">
        <f>D26</f>
        <v>4230</v>
      </c>
      <c r="C26" s="16">
        <v>0</v>
      </c>
      <c r="D26" s="16">
        <v>4230</v>
      </c>
      <c r="E26" s="16">
        <f t="shared" ref="E26:E29" si="17">G26</f>
        <v>1480</v>
      </c>
      <c r="F26" s="16">
        <v>0</v>
      </c>
      <c r="G26" s="16">
        <v>1480</v>
      </c>
      <c r="H26" s="16">
        <f t="shared" ref="H26:H29" si="18">J26</f>
        <v>1480</v>
      </c>
      <c r="I26" s="16">
        <v>0</v>
      </c>
      <c r="J26" s="16">
        <v>1480</v>
      </c>
      <c r="K26" s="16">
        <f t="shared" ref="K26:K29" si="19">M26</f>
        <v>1480</v>
      </c>
      <c r="L26" s="16">
        <v>0</v>
      </c>
      <c r="M26" s="16">
        <v>1480</v>
      </c>
      <c r="N26" s="15">
        <f>H26/E26</f>
        <v>1</v>
      </c>
      <c r="O26" s="27">
        <f>K26/E26</f>
        <v>1</v>
      </c>
      <c r="P26" s="112"/>
    </row>
    <row r="27" spans="1:16" s="111" customFormat="1" ht="63" customHeight="1" x14ac:dyDescent="0.25">
      <c r="A27" s="97" t="s">
        <v>45</v>
      </c>
      <c r="B27" s="16">
        <f>D27</f>
        <v>8270</v>
      </c>
      <c r="C27" s="16">
        <v>0</v>
      </c>
      <c r="D27" s="16">
        <v>8270</v>
      </c>
      <c r="E27" s="16">
        <f t="shared" si="17"/>
        <v>0</v>
      </c>
      <c r="F27" s="16">
        <v>0</v>
      </c>
      <c r="G27" s="16">
        <v>0</v>
      </c>
      <c r="H27" s="16">
        <f t="shared" si="18"/>
        <v>0</v>
      </c>
      <c r="I27" s="16">
        <v>0</v>
      </c>
      <c r="J27" s="16">
        <v>0</v>
      </c>
      <c r="K27" s="16">
        <f t="shared" si="19"/>
        <v>0</v>
      </c>
      <c r="L27" s="16">
        <v>0</v>
      </c>
      <c r="M27" s="16">
        <v>0</v>
      </c>
      <c r="N27" s="15" t="s">
        <v>65</v>
      </c>
      <c r="O27" s="27" t="s">
        <v>65</v>
      </c>
      <c r="P27" s="112"/>
    </row>
    <row r="28" spans="1:16" s="111" customFormat="1" ht="62.25" customHeight="1" x14ac:dyDescent="0.25">
      <c r="A28" s="97" t="s">
        <v>46</v>
      </c>
      <c r="B28" s="16">
        <f>C28+D28</f>
        <v>1076</v>
      </c>
      <c r="C28" s="16">
        <v>0</v>
      </c>
      <c r="D28" s="16">
        <v>1076</v>
      </c>
      <c r="E28" s="16">
        <f>F28+G28</f>
        <v>833</v>
      </c>
      <c r="F28" s="16">
        <v>0</v>
      </c>
      <c r="G28" s="16">
        <v>833</v>
      </c>
      <c r="H28" s="16">
        <f t="shared" si="18"/>
        <v>833</v>
      </c>
      <c r="I28" s="16">
        <v>0</v>
      </c>
      <c r="J28" s="16">
        <v>833</v>
      </c>
      <c r="K28" s="16">
        <f t="shared" si="19"/>
        <v>833</v>
      </c>
      <c r="L28" s="16">
        <v>0</v>
      </c>
      <c r="M28" s="16">
        <v>833</v>
      </c>
      <c r="N28" s="15">
        <f>H28/E28</f>
        <v>1</v>
      </c>
      <c r="O28" s="27">
        <f>K28/E28</f>
        <v>1</v>
      </c>
      <c r="P28" s="112"/>
    </row>
    <row r="29" spans="1:16" s="115" customFormat="1" ht="81.75" customHeight="1" x14ac:dyDescent="0.25">
      <c r="A29" s="97" t="s">
        <v>52</v>
      </c>
      <c r="B29" s="30">
        <f t="shared" ref="B29" si="20">C29+D29</f>
        <v>2870</v>
      </c>
      <c r="C29" s="16">
        <v>0</v>
      </c>
      <c r="D29" s="16">
        <v>2870</v>
      </c>
      <c r="E29" s="30">
        <f t="shared" si="17"/>
        <v>0</v>
      </c>
      <c r="F29" s="30">
        <v>0</v>
      </c>
      <c r="G29" s="30">
        <v>0</v>
      </c>
      <c r="H29" s="30">
        <f t="shared" si="18"/>
        <v>0</v>
      </c>
      <c r="I29" s="30">
        <v>0</v>
      </c>
      <c r="J29" s="30">
        <v>0</v>
      </c>
      <c r="K29" s="30">
        <f t="shared" si="19"/>
        <v>0</v>
      </c>
      <c r="L29" s="30">
        <v>0</v>
      </c>
      <c r="M29" s="30">
        <v>0</v>
      </c>
      <c r="N29" s="15" t="s">
        <v>65</v>
      </c>
      <c r="O29" s="27" t="s">
        <v>65</v>
      </c>
    </row>
    <row r="30" spans="1:16" s="115" customFormat="1" ht="57" hidden="1" customHeight="1" x14ac:dyDescent="0.25">
      <c r="A30" s="118"/>
      <c r="B30" s="30"/>
      <c r="C30" s="16"/>
      <c r="D30" s="16"/>
      <c r="E30" s="30"/>
      <c r="F30" s="30"/>
      <c r="G30" s="30"/>
      <c r="H30" s="30"/>
      <c r="I30" s="30"/>
      <c r="J30" s="30"/>
      <c r="K30" s="30"/>
      <c r="L30" s="30"/>
      <c r="M30" s="30"/>
      <c r="N30" s="15"/>
      <c r="O30" s="27"/>
    </row>
    <row r="31" spans="1:16" s="115" customFormat="1" ht="46.5" hidden="1" customHeight="1" x14ac:dyDescent="0.25">
      <c r="A31" s="118"/>
      <c r="B31" s="30"/>
      <c r="C31" s="16"/>
      <c r="D31" s="16"/>
      <c r="E31" s="30"/>
      <c r="F31" s="30"/>
      <c r="G31" s="30"/>
      <c r="H31" s="30"/>
      <c r="I31" s="30"/>
      <c r="J31" s="30"/>
      <c r="K31" s="30"/>
      <c r="L31" s="30"/>
      <c r="M31" s="30"/>
      <c r="N31" s="15"/>
      <c r="O31" s="27"/>
    </row>
    <row r="32" spans="1:16" s="115" customFormat="1" ht="66" hidden="1" customHeight="1" x14ac:dyDescent="0.25">
      <c r="A32" s="118"/>
      <c r="B32" s="30"/>
      <c r="C32" s="16"/>
      <c r="D32" s="16"/>
      <c r="E32" s="30"/>
      <c r="F32" s="30"/>
      <c r="G32" s="30"/>
      <c r="H32" s="30"/>
      <c r="I32" s="30"/>
      <c r="J32" s="30"/>
      <c r="K32" s="30"/>
      <c r="L32" s="30"/>
      <c r="M32" s="30"/>
      <c r="N32" s="15"/>
      <c r="O32" s="27"/>
    </row>
    <row r="33" spans="1:16" s="111" customFormat="1" ht="54" hidden="1" customHeight="1" x14ac:dyDescent="0.25">
      <c r="A33" s="81"/>
      <c r="B33" s="60"/>
      <c r="C33" s="60"/>
      <c r="D33" s="60"/>
      <c r="E33" s="29"/>
      <c r="F33" s="60"/>
      <c r="G33" s="60"/>
      <c r="H33" s="60"/>
      <c r="I33" s="60"/>
      <c r="J33" s="60"/>
      <c r="K33" s="60"/>
      <c r="L33" s="60"/>
      <c r="M33" s="60"/>
      <c r="N33" s="14"/>
      <c r="O33" s="26"/>
    </row>
    <row r="34" spans="1:16" s="111" customFormat="1" ht="66.75" hidden="1" customHeight="1" x14ac:dyDescent="0.25">
      <c r="A34" s="119"/>
      <c r="B34" s="16"/>
      <c r="C34" s="60"/>
      <c r="D34" s="16"/>
      <c r="E34" s="30"/>
      <c r="F34" s="16"/>
      <c r="G34" s="16"/>
      <c r="H34" s="16"/>
      <c r="I34" s="16"/>
      <c r="J34" s="16"/>
      <c r="K34" s="16"/>
      <c r="L34" s="16"/>
      <c r="M34" s="16"/>
      <c r="N34" s="15"/>
      <c r="O34" s="27"/>
    </row>
    <row r="35" spans="1:16" s="111" customFormat="1" ht="51.75" hidden="1" customHeight="1" x14ac:dyDescent="0.25">
      <c r="A35" s="119"/>
      <c r="B35" s="16"/>
      <c r="C35" s="16"/>
      <c r="D35" s="16"/>
      <c r="E35" s="30"/>
      <c r="F35" s="16"/>
      <c r="G35" s="16"/>
      <c r="H35" s="16"/>
      <c r="I35" s="16"/>
      <c r="J35" s="16"/>
      <c r="K35" s="16"/>
      <c r="L35" s="16"/>
      <c r="M35" s="16"/>
      <c r="N35" s="15"/>
      <c r="O35" s="27"/>
    </row>
    <row r="36" spans="1:16" s="115" customFormat="1" ht="69.75" customHeight="1" x14ac:dyDescent="0.25">
      <c r="A36" s="81" t="s">
        <v>28</v>
      </c>
      <c r="B36" s="29">
        <f t="shared" ref="B36:B39" si="21">C36+D36</f>
        <v>8652.2000000000007</v>
      </c>
      <c r="C36" s="60">
        <f t="shared" si="10"/>
        <v>0</v>
      </c>
      <c r="D36" s="60">
        <f>D37+D38+D39</f>
        <v>8652.2000000000007</v>
      </c>
      <c r="E36" s="60">
        <f>E37+E38+E39</f>
        <v>2243.5</v>
      </c>
      <c r="F36" s="60">
        <f t="shared" ref="F36" si="22">F37+F38+F39</f>
        <v>0</v>
      </c>
      <c r="G36" s="60">
        <f>G37+G38+G39</f>
        <v>2243.5</v>
      </c>
      <c r="H36" s="29">
        <f>H37+H38+H39</f>
        <v>2243.3159999999998</v>
      </c>
      <c r="I36" s="29">
        <f t="shared" ref="I36:L36" si="23">I37+I38+I39</f>
        <v>0</v>
      </c>
      <c r="J36" s="29">
        <f t="shared" ref="J36" si="24">J37+J38+J39</f>
        <v>2243.3159999999998</v>
      </c>
      <c r="K36" s="29">
        <f>K37+K38+K39</f>
        <v>2243.3159999999998</v>
      </c>
      <c r="L36" s="29">
        <f t="shared" si="23"/>
        <v>0</v>
      </c>
      <c r="M36" s="29">
        <f>M37+M38+M39</f>
        <v>2243.3159999999998</v>
      </c>
      <c r="N36" s="15">
        <f t="shared" ref="N36:N41" si="25">H36/E36</f>
        <v>0.99991798529084008</v>
      </c>
      <c r="O36" s="27">
        <f t="shared" ref="O36:O41" si="26">K36/E36</f>
        <v>0.99991798529084008</v>
      </c>
      <c r="P36" s="117"/>
    </row>
    <row r="37" spans="1:16" s="111" customFormat="1" ht="23.25" customHeight="1" x14ac:dyDescent="0.25">
      <c r="A37" s="79" t="s">
        <v>37</v>
      </c>
      <c r="B37" s="30">
        <f t="shared" si="21"/>
        <v>3052.6</v>
      </c>
      <c r="C37" s="16">
        <f t="shared" si="10"/>
        <v>0</v>
      </c>
      <c r="D37" s="16">
        <v>3052.6</v>
      </c>
      <c r="E37" s="30">
        <f>G37</f>
        <v>1669</v>
      </c>
      <c r="F37" s="16">
        <v>0</v>
      </c>
      <c r="G37" s="16">
        <v>1669</v>
      </c>
      <c r="H37" s="30">
        <f>J37</f>
        <v>1668.836</v>
      </c>
      <c r="I37" s="16">
        <v>0</v>
      </c>
      <c r="J37" s="16">
        <v>1668.836</v>
      </c>
      <c r="K37" s="30">
        <f>M37</f>
        <v>1668.836</v>
      </c>
      <c r="L37" s="16">
        <v>0</v>
      </c>
      <c r="M37" s="16">
        <v>1668.836</v>
      </c>
      <c r="N37" s="15">
        <f t="shared" si="25"/>
        <v>0.99990173756740564</v>
      </c>
      <c r="O37" s="27">
        <f t="shared" si="26"/>
        <v>0.99990173756740564</v>
      </c>
      <c r="P37" s="112"/>
    </row>
    <row r="38" spans="1:16" s="111" customFormat="1" ht="36.75" customHeight="1" x14ac:dyDescent="0.25">
      <c r="A38" s="118" t="s">
        <v>30</v>
      </c>
      <c r="B38" s="30">
        <f t="shared" si="21"/>
        <v>1584</v>
      </c>
      <c r="C38" s="16">
        <f t="shared" si="10"/>
        <v>0</v>
      </c>
      <c r="D38" s="16">
        <v>1584</v>
      </c>
      <c r="E38" s="30">
        <f>G38</f>
        <v>517.1</v>
      </c>
      <c r="F38" s="16">
        <v>0</v>
      </c>
      <c r="G38" s="16">
        <v>517.1</v>
      </c>
      <c r="H38" s="30">
        <f t="shared" ref="H38:H39" si="27">J38</f>
        <v>517.05999999999995</v>
      </c>
      <c r="I38" s="16">
        <v>0</v>
      </c>
      <c r="J38" s="16">
        <v>517.05999999999995</v>
      </c>
      <c r="K38" s="30">
        <f>M38</f>
        <v>517.05999999999995</v>
      </c>
      <c r="L38" s="16">
        <v>0</v>
      </c>
      <c r="M38" s="16">
        <v>517.05999999999995</v>
      </c>
      <c r="N38" s="15">
        <f t="shared" si="25"/>
        <v>0.9999226455231095</v>
      </c>
      <c r="O38" s="27">
        <f t="shared" si="26"/>
        <v>0.9999226455231095</v>
      </c>
      <c r="P38" s="112"/>
    </row>
    <row r="39" spans="1:16" s="111" customFormat="1" ht="38.25" customHeight="1" x14ac:dyDescent="0.25">
      <c r="A39" s="79" t="s">
        <v>36</v>
      </c>
      <c r="B39" s="30">
        <f t="shared" si="21"/>
        <v>4015.6</v>
      </c>
      <c r="C39" s="16">
        <f t="shared" si="10"/>
        <v>0</v>
      </c>
      <c r="D39" s="16">
        <v>4015.6</v>
      </c>
      <c r="E39" s="30">
        <f>G39</f>
        <v>57.4</v>
      </c>
      <c r="F39" s="16">
        <v>0</v>
      </c>
      <c r="G39" s="16">
        <v>57.4</v>
      </c>
      <c r="H39" s="30">
        <f t="shared" si="27"/>
        <v>57.42</v>
      </c>
      <c r="I39" s="16">
        <v>0</v>
      </c>
      <c r="J39" s="16">
        <v>57.42</v>
      </c>
      <c r="K39" s="30">
        <f>M39</f>
        <v>57.42</v>
      </c>
      <c r="L39" s="16">
        <v>0</v>
      </c>
      <c r="M39" s="16">
        <v>57.42</v>
      </c>
      <c r="N39" s="15">
        <f t="shared" si="25"/>
        <v>1.0003484320557492</v>
      </c>
      <c r="O39" s="27">
        <f t="shared" si="26"/>
        <v>1.0003484320557492</v>
      </c>
      <c r="P39" s="112"/>
    </row>
    <row r="40" spans="1:16" s="111" customFormat="1" ht="30" customHeight="1" x14ac:dyDescent="0.25">
      <c r="A40" s="28" t="s">
        <v>29</v>
      </c>
      <c r="B40" s="60">
        <f>B41</f>
        <v>12210.2</v>
      </c>
      <c r="C40" s="60">
        <f t="shared" si="10"/>
        <v>0</v>
      </c>
      <c r="D40" s="60">
        <f>D41</f>
        <v>12210.2</v>
      </c>
      <c r="E40" s="29">
        <f>F40+G40</f>
        <v>12210.2</v>
      </c>
      <c r="F40" s="60">
        <f>SUM(F41:F41)</f>
        <v>0</v>
      </c>
      <c r="G40" s="60">
        <f>G41</f>
        <v>12210.2</v>
      </c>
      <c r="H40" s="60">
        <f>H41</f>
        <v>12210.2</v>
      </c>
      <c r="I40" s="60">
        <f>SUM(I41:I41)</f>
        <v>0</v>
      </c>
      <c r="J40" s="60">
        <f>J41</f>
        <v>12210.2</v>
      </c>
      <c r="K40" s="60">
        <f>K41</f>
        <v>12210.2</v>
      </c>
      <c r="L40" s="60">
        <f>SUM(L41:L41)</f>
        <v>0</v>
      </c>
      <c r="M40" s="60">
        <f>M41</f>
        <v>12210.2</v>
      </c>
      <c r="N40" s="15">
        <f t="shared" si="25"/>
        <v>1</v>
      </c>
      <c r="O40" s="27">
        <f t="shared" si="26"/>
        <v>1</v>
      </c>
    </row>
    <row r="41" spans="1:16" s="111" customFormat="1" ht="85.5" customHeight="1" x14ac:dyDescent="0.25">
      <c r="A41" s="120" t="s">
        <v>50</v>
      </c>
      <c r="B41" s="16">
        <f>D41</f>
        <v>12210.2</v>
      </c>
      <c r="C41" s="16">
        <f t="shared" si="10"/>
        <v>0</v>
      </c>
      <c r="D41" s="16">
        <v>12210.2</v>
      </c>
      <c r="E41" s="30">
        <f>G41</f>
        <v>12210.2</v>
      </c>
      <c r="F41" s="16">
        <v>0</v>
      </c>
      <c r="G41" s="16">
        <v>12210.2</v>
      </c>
      <c r="H41" s="16">
        <f>J41</f>
        <v>12210.2</v>
      </c>
      <c r="I41" s="16">
        <v>0</v>
      </c>
      <c r="J41" s="16">
        <v>12210.2</v>
      </c>
      <c r="K41" s="16">
        <f>M41</f>
        <v>12210.2</v>
      </c>
      <c r="L41" s="16">
        <v>0</v>
      </c>
      <c r="M41" s="16">
        <v>12210.2</v>
      </c>
      <c r="N41" s="15">
        <f t="shared" si="25"/>
        <v>1</v>
      </c>
      <c r="O41" s="27">
        <f t="shared" si="26"/>
        <v>1</v>
      </c>
    </row>
    <row r="42" spans="1:16" s="12" customFormat="1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6" ht="31.5" x14ac:dyDescent="0.25">
      <c r="A43" s="43" t="s">
        <v>90</v>
      </c>
      <c r="C43" s="131" t="s">
        <v>74</v>
      </c>
      <c r="D43" s="131"/>
      <c r="H43" s="13"/>
    </row>
    <row r="44" spans="1:16" x14ac:dyDescent="0.25">
      <c r="M44" s="2"/>
    </row>
  </sheetData>
  <mergeCells count="18">
    <mergeCell ref="E3:G3"/>
    <mergeCell ref="F4:G4"/>
    <mergeCell ref="E4:E5"/>
    <mergeCell ref="C43:D43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80" zoomScaleNormal="100" zoomScaleSheetLayoutView="80" workbookViewId="0">
      <selection activeCell="C34" sqref="C34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33.7109375" style="1" customWidth="1"/>
    <col min="4" max="4" width="29.42578125" style="8" customWidth="1"/>
    <col min="5" max="5" width="26.140625" style="68" customWidth="1"/>
    <col min="6" max="6" width="19.140625" style="54" customWidth="1"/>
    <col min="7" max="7" width="16.140625" style="54" customWidth="1"/>
    <col min="8" max="8" width="16.28515625" style="55" customWidth="1"/>
    <col min="9" max="9" width="16" style="54" customWidth="1"/>
    <col min="10" max="10" width="15.42578125" style="56" customWidth="1"/>
    <col min="11" max="16384" width="9.140625" style="1"/>
  </cols>
  <sheetData>
    <row r="1" spans="1:11" ht="42.75" customHeight="1" x14ac:dyDescent="0.25">
      <c r="A1" s="150" t="s">
        <v>92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1" x14ac:dyDescent="0.25">
      <c r="A2" s="10"/>
      <c r="B2" s="152" t="s">
        <v>75</v>
      </c>
      <c r="C2" s="152"/>
      <c r="D2" s="152"/>
      <c r="E2" s="152"/>
      <c r="F2" s="152"/>
      <c r="G2" s="152"/>
      <c r="H2" s="50"/>
      <c r="I2" s="51"/>
      <c r="J2" s="52"/>
    </row>
    <row r="3" spans="1:11" ht="40.5" customHeight="1" x14ac:dyDescent="0.25">
      <c r="A3" s="154" t="s">
        <v>8</v>
      </c>
      <c r="B3" s="154" t="s">
        <v>59</v>
      </c>
      <c r="C3" s="154" t="s">
        <v>9</v>
      </c>
      <c r="D3" s="154" t="s">
        <v>10</v>
      </c>
      <c r="E3" s="154" t="s">
        <v>11</v>
      </c>
      <c r="F3" s="153" t="s">
        <v>12</v>
      </c>
      <c r="G3" s="153" t="s">
        <v>38</v>
      </c>
      <c r="H3" s="151" t="s">
        <v>20</v>
      </c>
      <c r="I3" s="151"/>
      <c r="J3" s="151"/>
      <c r="K3" s="4"/>
    </row>
    <row r="4" spans="1:11" ht="59.25" customHeight="1" x14ac:dyDescent="0.25">
      <c r="A4" s="154"/>
      <c r="B4" s="154"/>
      <c r="C4" s="154"/>
      <c r="D4" s="154"/>
      <c r="E4" s="154"/>
      <c r="F4" s="153"/>
      <c r="G4" s="153"/>
      <c r="H4" s="36" t="s">
        <v>13</v>
      </c>
      <c r="I4" s="85" t="s">
        <v>14</v>
      </c>
      <c r="J4" s="36" t="s">
        <v>15</v>
      </c>
      <c r="K4" s="4"/>
    </row>
    <row r="5" spans="1:11" s="34" customFormat="1" x14ac:dyDescent="0.25">
      <c r="A5" s="70">
        <v>2</v>
      </c>
      <c r="B5" s="70"/>
      <c r="C5" s="70"/>
      <c r="D5" s="70"/>
      <c r="E5" s="70"/>
      <c r="F5" s="53"/>
      <c r="G5" s="53"/>
      <c r="H5" s="53"/>
      <c r="I5" s="53"/>
      <c r="J5" s="53"/>
      <c r="K5" s="33"/>
    </row>
    <row r="6" spans="1:11" s="6" customFormat="1" ht="15.75" hidden="1" customHeight="1" x14ac:dyDescent="0.25">
      <c r="A6" s="71" t="s">
        <v>27</v>
      </c>
      <c r="B6" s="72"/>
      <c r="C6" s="72"/>
      <c r="D6" s="84"/>
      <c r="E6" s="37"/>
      <c r="F6" s="36"/>
      <c r="G6" s="36"/>
      <c r="H6" s="36"/>
      <c r="I6" s="36"/>
      <c r="J6" s="36"/>
      <c r="K6" s="7"/>
    </row>
    <row r="7" spans="1:11" s="6" customFormat="1" ht="31.5" hidden="1" customHeight="1" x14ac:dyDescent="0.25">
      <c r="A7" s="84" t="s">
        <v>21</v>
      </c>
      <c r="B7" s="72"/>
      <c r="C7" s="72"/>
      <c r="D7" s="84"/>
      <c r="E7" s="37"/>
      <c r="F7" s="36"/>
      <c r="G7" s="36"/>
      <c r="H7" s="36"/>
      <c r="I7" s="36"/>
      <c r="J7" s="36"/>
      <c r="K7" s="7"/>
    </row>
    <row r="8" spans="1:11" s="6" customFormat="1" ht="31.5" x14ac:dyDescent="0.25">
      <c r="A8" s="73" t="s">
        <v>26</v>
      </c>
      <c r="B8" s="72"/>
      <c r="C8" s="72"/>
      <c r="D8" s="84"/>
      <c r="E8" s="37"/>
      <c r="F8" s="74">
        <f>F10+F11</f>
        <v>15362400</v>
      </c>
      <c r="G8" s="74">
        <f t="shared" ref="G8:I8" si="0">G9+G10+G12</f>
        <v>0</v>
      </c>
      <c r="H8" s="74">
        <f>H10+H11</f>
        <v>15362400</v>
      </c>
      <c r="I8" s="74">
        <f t="shared" si="0"/>
        <v>0</v>
      </c>
      <c r="J8" s="74">
        <f>J10+J11</f>
        <v>15362400</v>
      </c>
      <c r="K8" s="7"/>
    </row>
    <row r="9" spans="1:11" s="6" customFormat="1" ht="51.75" customHeight="1" x14ac:dyDescent="0.25">
      <c r="A9" s="78" t="s">
        <v>41</v>
      </c>
      <c r="B9" s="72"/>
      <c r="C9" s="72"/>
      <c r="D9" s="84"/>
      <c r="E9" s="37"/>
      <c r="F9" s="36"/>
      <c r="G9" s="36"/>
      <c r="H9" s="36"/>
      <c r="I9" s="36"/>
      <c r="J9" s="36"/>
      <c r="K9" s="7"/>
    </row>
    <row r="10" spans="1:11" s="6" customFormat="1" ht="67.5" customHeight="1" x14ac:dyDescent="0.25">
      <c r="A10" s="78" t="s">
        <v>42</v>
      </c>
      <c r="B10" s="82" t="s">
        <v>47</v>
      </c>
      <c r="C10" s="66" t="s">
        <v>48</v>
      </c>
      <c r="D10" s="102" t="s">
        <v>58</v>
      </c>
      <c r="E10" s="37">
        <v>45380</v>
      </c>
      <c r="F10" s="36">
        <v>14494000</v>
      </c>
      <c r="G10" s="36"/>
      <c r="H10" s="36">
        <v>14494000</v>
      </c>
      <c r="I10" s="36"/>
      <c r="J10" s="36">
        <v>14494000</v>
      </c>
      <c r="K10" s="7"/>
    </row>
    <row r="11" spans="1:11" s="6" customFormat="1" ht="67.5" customHeight="1" x14ac:dyDescent="0.25">
      <c r="A11" s="122" t="s">
        <v>72</v>
      </c>
      <c r="B11" s="82" t="s">
        <v>79</v>
      </c>
      <c r="C11" s="66" t="s">
        <v>48</v>
      </c>
      <c r="D11" s="102" t="s">
        <v>58</v>
      </c>
      <c r="E11" s="37">
        <v>45488</v>
      </c>
      <c r="F11" s="36">
        <v>868400</v>
      </c>
      <c r="G11" s="36"/>
      <c r="H11" s="36">
        <v>868400</v>
      </c>
      <c r="I11" s="36"/>
      <c r="J11" s="36">
        <v>868400</v>
      </c>
      <c r="K11" s="7"/>
    </row>
    <row r="12" spans="1:11" ht="39.75" customHeight="1" x14ac:dyDescent="0.25">
      <c r="A12" s="71" t="s">
        <v>22</v>
      </c>
      <c r="B12" s="72"/>
      <c r="C12" s="72"/>
      <c r="D12" s="100"/>
      <c r="E12" s="37"/>
      <c r="F12" s="36"/>
      <c r="G12" s="36"/>
      <c r="H12" s="36"/>
      <c r="I12" s="36"/>
      <c r="J12" s="36"/>
      <c r="K12" s="4"/>
    </row>
    <row r="13" spans="1:11" ht="36.75" hidden="1" customHeight="1" x14ac:dyDescent="0.25">
      <c r="A13" s="71" t="s">
        <v>27</v>
      </c>
      <c r="B13" s="72"/>
      <c r="C13" s="72"/>
      <c r="D13" s="100"/>
      <c r="E13" s="37"/>
      <c r="F13" s="74"/>
      <c r="G13" s="74"/>
      <c r="H13" s="74"/>
      <c r="I13" s="74"/>
      <c r="J13" s="74"/>
      <c r="K13" s="4"/>
    </row>
    <row r="14" spans="1:11" ht="48" hidden="1" customHeight="1" x14ac:dyDescent="0.25">
      <c r="A14" s="84" t="s">
        <v>21</v>
      </c>
      <c r="B14" s="72"/>
      <c r="C14" s="72"/>
      <c r="D14" s="100"/>
      <c r="E14" s="37"/>
      <c r="F14" s="36"/>
      <c r="G14" s="36"/>
      <c r="H14" s="36"/>
      <c r="I14" s="36"/>
      <c r="J14" s="36"/>
      <c r="K14" s="4"/>
    </row>
    <row r="15" spans="1:11" ht="34.5" hidden="1" customHeight="1" x14ac:dyDescent="0.25">
      <c r="A15" s="73" t="s">
        <v>26</v>
      </c>
      <c r="B15" s="72"/>
      <c r="C15" s="72"/>
      <c r="D15" s="100"/>
      <c r="E15" s="37"/>
      <c r="F15" s="36"/>
      <c r="G15" s="36"/>
      <c r="H15" s="36"/>
      <c r="I15" s="36"/>
      <c r="J15" s="36"/>
      <c r="K15" s="4"/>
    </row>
    <row r="16" spans="1:11" ht="47.25" hidden="1" customHeight="1" x14ac:dyDescent="0.25">
      <c r="A16" s="84" t="s">
        <v>33</v>
      </c>
      <c r="B16" s="72"/>
      <c r="C16" s="72"/>
      <c r="D16" s="100"/>
      <c r="E16" s="37"/>
      <c r="F16" s="36"/>
      <c r="G16" s="36"/>
      <c r="H16" s="36"/>
      <c r="I16" s="36"/>
      <c r="J16" s="36"/>
      <c r="K16" s="4"/>
    </row>
    <row r="17" spans="1:11" ht="40.5" hidden="1" customHeight="1" x14ac:dyDescent="0.25">
      <c r="A17" s="71" t="s">
        <v>22</v>
      </c>
      <c r="B17" s="72"/>
      <c r="C17" s="72"/>
      <c r="D17" s="100"/>
      <c r="E17" s="37"/>
      <c r="F17" s="74"/>
      <c r="G17" s="74"/>
      <c r="H17" s="74"/>
      <c r="I17" s="74"/>
      <c r="J17" s="74"/>
      <c r="K17" s="4"/>
    </row>
    <row r="18" spans="1:11" ht="43.5" customHeight="1" x14ac:dyDescent="0.25">
      <c r="A18" s="71" t="s">
        <v>23</v>
      </c>
      <c r="B18" s="72"/>
      <c r="C18" s="72"/>
      <c r="D18" s="100"/>
      <c r="E18" s="37"/>
      <c r="F18" s="74">
        <f>F19+F20+F21</f>
        <v>6863421.4699999997</v>
      </c>
      <c r="G18" s="74">
        <f t="shared" ref="G18:J18" si="1">G19+G20+G21</f>
        <v>0</v>
      </c>
      <c r="H18" s="74">
        <f t="shared" si="1"/>
        <v>0</v>
      </c>
      <c r="I18" s="74">
        <f t="shared" si="1"/>
        <v>0</v>
      </c>
      <c r="J18" s="74">
        <f t="shared" si="1"/>
        <v>0</v>
      </c>
      <c r="K18" s="4"/>
    </row>
    <row r="19" spans="1:11" s="49" customFormat="1" ht="49.5" customHeight="1" x14ac:dyDescent="0.25">
      <c r="A19" s="92" t="s">
        <v>35</v>
      </c>
      <c r="B19" s="66" t="s">
        <v>62</v>
      </c>
      <c r="C19" s="66" t="s">
        <v>63</v>
      </c>
      <c r="D19" s="102" t="s">
        <v>58</v>
      </c>
      <c r="E19" s="103">
        <v>45535</v>
      </c>
      <c r="F19" s="104">
        <v>2973375</v>
      </c>
      <c r="G19" s="36">
        <v>0</v>
      </c>
      <c r="H19" s="41">
        <v>0</v>
      </c>
      <c r="I19" s="36">
        <v>0</v>
      </c>
      <c r="J19" s="41">
        <v>0</v>
      </c>
      <c r="K19" s="48"/>
    </row>
    <row r="20" spans="1:11" s="49" customFormat="1" ht="61.5" customHeight="1" x14ac:dyDescent="0.25">
      <c r="A20" s="92" t="s">
        <v>37</v>
      </c>
      <c r="B20" s="39" t="s">
        <v>77</v>
      </c>
      <c r="C20" s="66" t="s">
        <v>76</v>
      </c>
      <c r="D20" s="100" t="s">
        <v>58</v>
      </c>
      <c r="E20" s="75">
        <v>45535</v>
      </c>
      <c r="F20" s="121">
        <v>1819200</v>
      </c>
      <c r="G20" s="36">
        <v>0</v>
      </c>
      <c r="H20" s="41">
        <v>0</v>
      </c>
      <c r="I20" s="36">
        <v>0</v>
      </c>
      <c r="J20" s="41">
        <v>0</v>
      </c>
      <c r="K20" s="48"/>
    </row>
    <row r="21" spans="1:11" ht="51" customHeight="1" x14ac:dyDescent="0.25">
      <c r="A21" s="92" t="s">
        <v>34</v>
      </c>
      <c r="B21" s="39" t="s">
        <v>60</v>
      </c>
      <c r="C21" s="72" t="s">
        <v>61</v>
      </c>
      <c r="D21" s="101" t="s">
        <v>34</v>
      </c>
      <c r="E21" s="103" t="s">
        <v>64</v>
      </c>
      <c r="F21" s="105">
        <v>2070846.47</v>
      </c>
      <c r="G21" s="36">
        <v>0</v>
      </c>
      <c r="H21" s="36">
        <v>0</v>
      </c>
      <c r="I21" s="36">
        <v>0</v>
      </c>
      <c r="J21" s="36">
        <v>0</v>
      </c>
      <c r="K21" s="4"/>
    </row>
    <row r="22" spans="1:11" ht="38.25" customHeight="1" x14ac:dyDescent="0.25">
      <c r="A22" s="73" t="s">
        <v>31</v>
      </c>
      <c r="B22" s="39"/>
      <c r="C22" s="72"/>
      <c r="D22" s="95"/>
      <c r="E22" s="75"/>
      <c r="F22" s="74">
        <f>F23+F24+F25</f>
        <v>3519506.76</v>
      </c>
      <c r="G22" s="74">
        <f t="shared" ref="G22:J22" si="2">G23+G24+G25</f>
        <v>0</v>
      </c>
      <c r="H22" s="74">
        <f t="shared" si="2"/>
        <v>0</v>
      </c>
      <c r="I22" s="74">
        <f t="shared" si="2"/>
        <v>0</v>
      </c>
      <c r="J22" s="74">
        <f t="shared" si="2"/>
        <v>0</v>
      </c>
      <c r="K22" s="4"/>
    </row>
    <row r="23" spans="1:11" ht="68.25" customHeight="1" x14ac:dyDescent="0.25">
      <c r="A23" s="96" t="s">
        <v>43</v>
      </c>
      <c r="B23" s="39"/>
      <c r="C23" s="72"/>
      <c r="D23" s="95"/>
      <c r="E23" s="75"/>
      <c r="F23" s="74"/>
      <c r="G23" s="36"/>
      <c r="H23" s="36"/>
      <c r="I23" s="36"/>
      <c r="J23" s="36"/>
      <c r="K23" s="4"/>
    </row>
    <row r="24" spans="1:11" ht="68.25" customHeight="1" x14ac:dyDescent="0.25">
      <c r="A24" s="78" t="s">
        <v>51</v>
      </c>
      <c r="B24" s="39"/>
      <c r="C24" s="72"/>
      <c r="D24" s="98"/>
      <c r="E24" s="75"/>
      <c r="F24" s="74"/>
      <c r="G24" s="36"/>
      <c r="H24" s="36"/>
      <c r="I24" s="36"/>
      <c r="J24" s="36"/>
      <c r="K24" s="4"/>
    </row>
    <row r="25" spans="1:11" ht="68.25" customHeight="1" x14ac:dyDescent="0.25">
      <c r="A25" s="78" t="s">
        <v>54</v>
      </c>
      <c r="B25" s="39" t="s">
        <v>93</v>
      </c>
      <c r="C25" s="72" t="s">
        <v>94</v>
      </c>
      <c r="D25" s="102" t="s">
        <v>58</v>
      </c>
      <c r="E25" s="128">
        <v>45565</v>
      </c>
      <c r="F25" s="74">
        <v>3519506.76</v>
      </c>
      <c r="G25" s="36"/>
      <c r="H25" s="36">
        <f>J25</f>
        <v>0</v>
      </c>
      <c r="I25" s="36"/>
      <c r="J25" s="36">
        <f>'приложение 1'!H24</f>
        <v>0</v>
      </c>
      <c r="K25" s="4"/>
    </row>
    <row r="26" spans="1:11" ht="69.75" customHeight="1" x14ac:dyDescent="0.25">
      <c r="A26" s="71" t="s">
        <v>25</v>
      </c>
      <c r="B26" s="72"/>
      <c r="C26" s="72"/>
      <c r="D26" s="84"/>
      <c r="E26" s="37"/>
      <c r="F26" s="74">
        <f>F27+F28+F29+F30+F31+F33+F32</f>
        <v>9699450</v>
      </c>
      <c r="G26" s="74"/>
      <c r="H26" s="74">
        <f>H27+H28+H29+H31+H33+H32</f>
        <v>2313000</v>
      </c>
      <c r="I26" s="74"/>
      <c r="J26" s="74">
        <f>J27+J28+J29+J31+J33+J32</f>
        <v>2313000</v>
      </c>
      <c r="K26" s="5"/>
    </row>
    <row r="27" spans="1:11" ht="46.5" customHeight="1" x14ac:dyDescent="0.25">
      <c r="A27" s="149" t="s">
        <v>44</v>
      </c>
      <c r="B27" s="66" t="s">
        <v>57</v>
      </c>
      <c r="C27" s="123" t="s">
        <v>56</v>
      </c>
      <c r="D27" s="102" t="s">
        <v>58</v>
      </c>
      <c r="E27" s="75">
        <v>45535</v>
      </c>
      <c r="F27" s="94">
        <v>2331250</v>
      </c>
      <c r="G27" s="36"/>
      <c r="H27" s="94">
        <v>0</v>
      </c>
      <c r="I27" s="36"/>
      <c r="J27" s="94">
        <v>0</v>
      </c>
      <c r="K27" s="5"/>
    </row>
    <row r="28" spans="1:11" ht="30.75" customHeight="1" x14ac:dyDescent="0.25">
      <c r="A28" s="149"/>
      <c r="B28" s="127" t="s">
        <v>80</v>
      </c>
      <c r="C28" s="39" t="s">
        <v>66</v>
      </c>
      <c r="D28" s="102" t="s">
        <v>58</v>
      </c>
      <c r="E28" s="37">
        <v>45535</v>
      </c>
      <c r="F28" s="94">
        <v>1480000</v>
      </c>
      <c r="G28" s="36"/>
      <c r="H28" s="94">
        <v>1480000</v>
      </c>
      <c r="I28" s="36"/>
      <c r="J28" s="94">
        <v>1480000</v>
      </c>
      <c r="K28" s="4"/>
    </row>
    <row r="29" spans="1:11" ht="40.5" customHeight="1" x14ac:dyDescent="0.25">
      <c r="A29" s="147" t="s">
        <v>45</v>
      </c>
      <c r="B29" s="124" t="s">
        <v>81</v>
      </c>
      <c r="C29" s="39" t="s">
        <v>66</v>
      </c>
      <c r="D29" s="98" t="s">
        <v>58</v>
      </c>
      <c r="E29" s="37">
        <v>45534</v>
      </c>
      <c r="F29" s="94">
        <v>4400000</v>
      </c>
      <c r="G29" s="36">
        <v>0</v>
      </c>
      <c r="H29" s="94">
        <v>0</v>
      </c>
      <c r="I29" s="36">
        <v>0</v>
      </c>
      <c r="J29" s="94">
        <v>0</v>
      </c>
      <c r="K29" s="4"/>
    </row>
    <row r="30" spans="1:11" ht="47.25" customHeight="1" x14ac:dyDescent="0.25">
      <c r="A30" s="148"/>
      <c r="B30" s="125" t="s">
        <v>95</v>
      </c>
      <c r="C30" s="39" t="s">
        <v>66</v>
      </c>
      <c r="D30" s="110" t="s">
        <v>58</v>
      </c>
      <c r="E30" s="37">
        <v>45535</v>
      </c>
      <c r="F30" s="94">
        <v>655200</v>
      </c>
      <c r="G30" s="36">
        <v>0</v>
      </c>
      <c r="H30" s="94">
        <v>0</v>
      </c>
      <c r="I30" s="36">
        <v>0</v>
      </c>
      <c r="J30" s="94">
        <v>0</v>
      </c>
      <c r="K30" s="4"/>
    </row>
    <row r="31" spans="1:11" ht="51" customHeight="1" x14ac:dyDescent="0.25">
      <c r="A31" s="97" t="s">
        <v>53</v>
      </c>
      <c r="B31" s="126" t="s">
        <v>67</v>
      </c>
      <c r="C31" s="106" t="s">
        <v>66</v>
      </c>
      <c r="D31" s="107" t="s">
        <v>58</v>
      </c>
      <c r="E31" s="108">
        <v>45657</v>
      </c>
      <c r="F31" s="109">
        <v>445000</v>
      </c>
      <c r="G31" s="36"/>
      <c r="H31" s="94">
        <v>445000</v>
      </c>
      <c r="I31" s="36"/>
      <c r="J31" s="94">
        <v>445000</v>
      </c>
      <c r="K31" s="4"/>
    </row>
    <row r="32" spans="1:11" ht="51" customHeight="1" x14ac:dyDescent="0.25">
      <c r="A32" s="97"/>
      <c r="B32" s="126" t="s">
        <v>68</v>
      </c>
      <c r="C32" s="106" t="s">
        <v>66</v>
      </c>
      <c r="D32" s="107" t="s">
        <v>58</v>
      </c>
      <c r="E32" s="108">
        <v>45657</v>
      </c>
      <c r="F32" s="109">
        <v>388000</v>
      </c>
      <c r="G32" s="36"/>
      <c r="H32" s="94">
        <v>388000</v>
      </c>
      <c r="I32" s="36"/>
      <c r="J32" s="94">
        <v>388000</v>
      </c>
      <c r="K32" s="4"/>
    </row>
    <row r="33" spans="1:11" ht="53.25" customHeight="1" x14ac:dyDescent="0.25">
      <c r="A33" s="97" t="s">
        <v>52</v>
      </c>
      <c r="B33" s="72"/>
      <c r="C33" s="39"/>
      <c r="D33" s="98"/>
      <c r="E33" s="37"/>
      <c r="F33" s="94"/>
      <c r="G33" s="36"/>
      <c r="H33" s="94"/>
      <c r="I33" s="36"/>
      <c r="J33" s="94"/>
      <c r="K33" s="4"/>
    </row>
    <row r="34" spans="1:11" ht="53.25" customHeight="1" x14ac:dyDescent="0.25">
      <c r="A34" s="77" t="s">
        <v>28</v>
      </c>
      <c r="B34" s="72"/>
      <c r="C34" s="39"/>
      <c r="D34" s="98"/>
      <c r="E34" s="37"/>
      <c r="F34" s="99">
        <f>F35+F36+F37</f>
        <v>2243300</v>
      </c>
      <c r="G34" s="99">
        <f t="shared" ref="G34:J34" si="3">G35+G36+G37</f>
        <v>0</v>
      </c>
      <c r="H34" s="99">
        <f>H35+H36+H37</f>
        <v>2243300</v>
      </c>
      <c r="I34" s="99">
        <f t="shared" si="3"/>
        <v>0</v>
      </c>
      <c r="J34" s="99">
        <f t="shared" si="3"/>
        <v>0</v>
      </c>
      <c r="K34" s="4"/>
    </row>
    <row r="35" spans="1:11" ht="53.25" customHeight="1" x14ac:dyDescent="0.25">
      <c r="A35" s="79" t="s">
        <v>37</v>
      </c>
      <c r="B35" s="72" t="s">
        <v>83</v>
      </c>
      <c r="C35" s="39" t="s">
        <v>89</v>
      </c>
      <c r="D35" s="98" t="s">
        <v>84</v>
      </c>
      <c r="E35" s="37" t="s">
        <v>85</v>
      </c>
      <c r="F35" s="94">
        <v>1668800</v>
      </c>
      <c r="G35" s="36"/>
      <c r="H35" s="94">
        <v>1668800</v>
      </c>
      <c r="I35" s="36"/>
      <c r="J35" s="94"/>
      <c r="K35" s="4"/>
    </row>
    <row r="36" spans="1:11" ht="45.75" customHeight="1" x14ac:dyDescent="0.25">
      <c r="A36" s="80" t="s">
        <v>30</v>
      </c>
      <c r="B36" s="72" t="s">
        <v>86</v>
      </c>
      <c r="C36" s="39" t="s">
        <v>87</v>
      </c>
      <c r="D36" s="98" t="s">
        <v>34</v>
      </c>
      <c r="E36" s="37"/>
      <c r="F36" s="94">
        <v>517100</v>
      </c>
      <c r="G36" s="36"/>
      <c r="H36" s="94">
        <v>517100</v>
      </c>
      <c r="I36" s="36"/>
      <c r="J36" s="94"/>
      <c r="K36" s="4"/>
    </row>
    <row r="37" spans="1:11" ht="36" customHeight="1" x14ac:dyDescent="0.25">
      <c r="A37" s="79" t="s">
        <v>36</v>
      </c>
      <c r="B37" s="72" t="s">
        <v>82</v>
      </c>
      <c r="C37" s="39" t="s">
        <v>88</v>
      </c>
      <c r="D37" s="98" t="s">
        <v>58</v>
      </c>
      <c r="E37" s="37">
        <v>45534</v>
      </c>
      <c r="F37" s="94">
        <v>57400</v>
      </c>
      <c r="G37" s="36">
        <v>0</v>
      </c>
      <c r="H37" s="94">
        <v>57400</v>
      </c>
      <c r="I37" s="36">
        <v>0</v>
      </c>
      <c r="J37" s="94"/>
      <c r="K37" s="4"/>
    </row>
    <row r="38" spans="1:11" ht="19.5" hidden="1" customHeight="1" x14ac:dyDescent="0.25">
      <c r="A38" s="71" t="s">
        <v>39</v>
      </c>
      <c r="B38" s="72"/>
      <c r="C38" s="72"/>
      <c r="D38" s="84"/>
      <c r="E38" s="37"/>
      <c r="F38" s="74">
        <f>F40</f>
        <v>0</v>
      </c>
      <c r="G38" s="74">
        <f t="shared" ref="G38:J38" si="4">G40</f>
        <v>0</v>
      </c>
      <c r="H38" s="74">
        <f t="shared" si="4"/>
        <v>0</v>
      </c>
      <c r="I38" s="74">
        <f t="shared" si="4"/>
        <v>0</v>
      </c>
      <c r="J38" s="74">
        <f t="shared" si="4"/>
        <v>0</v>
      </c>
      <c r="K38" s="4"/>
    </row>
    <row r="39" spans="1:11" ht="63.75" hidden="1" customHeight="1" x14ac:dyDescent="0.25">
      <c r="A39" s="90" t="s">
        <v>24</v>
      </c>
      <c r="B39" s="72"/>
      <c r="C39" s="72"/>
      <c r="D39" s="84"/>
      <c r="E39" s="37"/>
      <c r="F39" s="36"/>
      <c r="G39" s="36"/>
      <c r="H39" s="36"/>
      <c r="I39" s="36"/>
      <c r="J39" s="36"/>
      <c r="K39" s="4"/>
    </row>
    <row r="40" spans="1:11" ht="67.5" hidden="1" customHeight="1" x14ac:dyDescent="0.25">
      <c r="A40" s="91" t="s">
        <v>40</v>
      </c>
      <c r="B40" s="66"/>
      <c r="C40" s="82"/>
      <c r="D40" s="72"/>
      <c r="E40" s="37"/>
      <c r="F40" s="41"/>
      <c r="G40" s="36"/>
      <c r="H40" s="41"/>
      <c r="I40" s="36"/>
      <c r="J40" s="41"/>
      <c r="K40" s="4"/>
    </row>
    <row r="41" spans="1:11" ht="34.5" hidden="1" customHeight="1" x14ac:dyDescent="0.25">
      <c r="A41" s="71" t="s">
        <v>28</v>
      </c>
      <c r="B41" s="72"/>
      <c r="C41" s="72"/>
      <c r="D41" s="84"/>
      <c r="E41" s="37"/>
      <c r="F41" s="74">
        <f>F42+F43+F44+F45+F49+F50+F51+F52+F53+F54+F55+F56+F57+F58+F59+F60+F61+F62+F63+F64+F65+F68</f>
        <v>0</v>
      </c>
      <c r="G41" s="74">
        <f>G42+G43+G44+G45+G49+G50+G51+G52+G53+G54+G55+G56+G57+G58+G59+G60+G61+G62+G63+G64+G65+G68</f>
        <v>0</v>
      </c>
      <c r="H41" s="74">
        <f>H42+H43+H44+H45+H49+H50+H51+H52+H53+H54+H55+H56+H57+H58+H59+H60+H61+H62+H63+H64+H65+H68</f>
        <v>0</v>
      </c>
      <c r="I41" s="74">
        <f>I42+I43+I44+I45+I49+I50+I51+I52+I53+I54+I55+I56+I57+I58+I59+I60+I61+I62+I63+I64+I65+I68</f>
        <v>0</v>
      </c>
      <c r="J41" s="74">
        <f>J42+J43+J44+J45+J49+J50+J51+J52+J53+J54+J55+J56+J57+J58+J59+J60+J61+J62+J63+J64+J65+J68</f>
        <v>0</v>
      </c>
      <c r="K41" s="4"/>
    </row>
    <row r="42" spans="1:11" ht="38.25" hidden="1" customHeight="1" x14ac:dyDescent="0.25">
      <c r="A42" s="156" t="s">
        <v>37</v>
      </c>
      <c r="B42" s="66"/>
      <c r="C42" s="66"/>
      <c r="D42" s="151"/>
      <c r="E42" s="75"/>
      <c r="F42" s="41"/>
      <c r="G42" s="36"/>
      <c r="H42" s="41"/>
      <c r="I42" s="36"/>
      <c r="J42" s="41"/>
      <c r="K42" s="4"/>
    </row>
    <row r="43" spans="1:11" ht="37.5" hidden="1" customHeight="1" x14ac:dyDescent="0.25">
      <c r="A43" s="156"/>
      <c r="B43" s="66"/>
      <c r="C43" s="66"/>
      <c r="D43" s="151"/>
      <c r="E43" s="42"/>
      <c r="F43" s="41"/>
      <c r="G43" s="36"/>
      <c r="H43" s="41"/>
      <c r="I43" s="36"/>
      <c r="J43" s="41"/>
      <c r="K43" s="4"/>
    </row>
    <row r="44" spans="1:11" ht="18" hidden="1" customHeight="1" x14ac:dyDescent="0.25">
      <c r="A44" s="156"/>
      <c r="B44" s="66"/>
      <c r="C44" s="66"/>
      <c r="D44" s="151"/>
      <c r="E44" s="42"/>
      <c r="F44" s="76"/>
      <c r="G44" s="36"/>
      <c r="H44" s="76"/>
      <c r="I44" s="36"/>
      <c r="J44" s="76"/>
      <c r="K44" s="4"/>
    </row>
    <row r="45" spans="1:11" ht="54" hidden="1" customHeight="1" x14ac:dyDescent="0.25">
      <c r="A45" s="156"/>
      <c r="B45" s="66"/>
      <c r="C45" s="66"/>
      <c r="D45" s="151"/>
      <c r="E45" s="42"/>
      <c r="F45" s="76"/>
      <c r="G45" s="36"/>
      <c r="H45" s="76"/>
      <c r="I45" s="36"/>
      <c r="J45" s="76"/>
      <c r="K45" s="4"/>
    </row>
    <row r="46" spans="1:11" ht="39.75" hidden="1" customHeight="1" x14ac:dyDescent="0.25">
      <c r="A46" s="156" t="s">
        <v>34</v>
      </c>
      <c r="B46" s="72"/>
      <c r="C46" s="72"/>
      <c r="D46" s="151"/>
      <c r="E46" s="42"/>
      <c r="F46" s="36"/>
      <c r="G46" s="36"/>
      <c r="H46" s="36"/>
      <c r="I46" s="36"/>
      <c r="J46" s="36"/>
      <c r="K46" s="4"/>
    </row>
    <row r="47" spans="1:11" ht="39.75" hidden="1" customHeight="1" x14ac:dyDescent="0.25">
      <c r="A47" s="156"/>
      <c r="B47" s="72"/>
      <c r="C47" s="72"/>
      <c r="D47" s="151"/>
      <c r="E47" s="42"/>
      <c r="F47" s="36"/>
      <c r="G47" s="36"/>
      <c r="H47" s="36"/>
      <c r="I47" s="36"/>
      <c r="J47" s="36"/>
      <c r="K47" s="4"/>
    </row>
    <row r="48" spans="1:11" ht="39.75" hidden="1" customHeight="1" x14ac:dyDescent="0.25">
      <c r="A48" s="156"/>
      <c r="B48" s="72"/>
      <c r="C48" s="72"/>
      <c r="D48" s="151"/>
      <c r="E48" s="42"/>
      <c r="F48" s="36"/>
      <c r="G48" s="36"/>
      <c r="H48" s="36"/>
      <c r="I48" s="36"/>
      <c r="J48" s="36"/>
      <c r="K48" s="4"/>
    </row>
    <row r="49" spans="1:11" ht="21.75" hidden="1" customHeight="1" x14ac:dyDescent="0.25">
      <c r="A49" s="156"/>
      <c r="B49" s="39"/>
      <c r="C49" s="39"/>
      <c r="D49" s="151"/>
      <c r="E49" s="42"/>
      <c r="F49" s="41"/>
      <c r="G49" s="36"/>
      <c r="H49" s="41"/>
      <c r="I49" s="36"/>
      <c r="J49" s="41"/>
      <c r="K49" s="4"/>
    </row>
    <row r="50" spans="1:11" ht="21.75" hidden="1" customHeight="1" x14ac:dyDescent="0.25">
      <c r="A50" s="156"/>
      <c r="B50" s="39"/>
      <c r="C50" s="39"/>
      <c r="D50" s="151"/>
      <c r="E50" s="42"/>
      <c r="F50" s="41"/>
      <c r="G50" s="36"/>
      <c r="H50" s="41"/>
      <c r="I50" s="36"/>
      <c r="J50" s="41"/>
      <c r="K50" s="4"/>
    </row>
    <row r="51" spans="1:11" ht="21.75" hidden="1" customHeight="1" x14ac:dyDescent="0.25">
      <c r="A51" s="156"/>
      <c r="B51" s="39"/>
      <c r="C51" s="39"/>
      <c r="D51" s="151"/>
      <c r="E51" s="42"/>
      <c r="F51" s="41"/>
      <c r="G51" s="36"/>
      <c r="H51" s="41"/>
      <c r="I51" s="36"/>
      <c r="J51" s="41"/>
      <c r="K51" s="4"/>
    </row>
    <row r="52" spans="1:11" ht="21.75" hidden="1" customHeight="1" x14ac:dyDescent="0.25">
      <c r="A52" s="156"/>
      <c r="B52" s="39"/>
      <c r="C52" s="39"/>
      <c r="D52" s="151"/>
      <c r="E52" s="42"/>
      <c r="F52" s="41"/>
      <c r="G52" s="36"/>
      <c r="H52" s="41"/>
      <c r="I52" s="36"/>
      <c r="J52" s="41"/>
      <c r="K52" s="4"/>
    </row>
    <row r="53" spans="1:11" ht="21.75" hidden="1" customHeight="1" x14ac:dyDescent="0.25">
      <c r="A53" s="156"/>
      <c r="B53" s="39"/>
      <c r="C53" s="72"/>
      <c r="D53" s="84"/>
      <c r="E53" s="42"/>
      <c r="F53" s="41"/>
      <c r="G53" s="36"/>
      <c r="H53" s="41"/>
      <c r="I53" s="36"/>
      <c r="J53" s="41"/>
      <c r="K53" s="4"/>
    </row>
    <row r="54" spans="1:11" ht="36" hidden="1" customHeight="1" x14ac:dyDescent="0.25">
      <c r="A54" s="156" t="s">
        <v>35</v>
      </c>
      <c r="B54" s="39"/>
      <c r="C54" s="39"/>
      <c r="D54" s="151"/>
      <c r="E54" s="42"/>
      <c r="F54" s="41"/>
      <c r="G54" s="36"/>
      <c r="H54" s="41"/>
      <c r="I54" s="36"/>
      <c r="J54" s="41"/>
      <c r="K54" s="4"/>
    </row>
    <row r="55" spans="1:11" ht="24" hidden="1" customHeight="1" x14ac:dyDescent="0.25">
      <c r="A55" s="156"/>
      <c r="B55" s="39"/>
      <c r="C55" s="39"/>
      <c r="D55" s="151"/>
      <c r="E55" s="42"/>
      <c r="F55" s="41"/>
      <c r="G55" s="36"/>
      <c r="H55" s="41"/>
      <c r="I55" s="36"/>
      <c r="J55" s="41"/>
      <c r="K55" s="4"/>
    </row>
    <row r="56" spans="1:11" ht="24" hidden="1" customHeight="1" x14ac:dyDescent="0.25">
      <c r="A56" s="156"/>
      <c r="B56" s="39"/>
      <c r="C56" s="39"/>
      <c r="D56" s="151"/>
      <c r="E56" s="42"/>
      <c r="F56" s="41"/>
      <c r="G56" s="36"/>
      <c r="H56" s="41"/>
      <c r="I56" s="36"/>
      <c r="J56" s="41"/>
      <c r="K56" s="4"/>
    </row>
    <row r="57" spans="1:11" ht="24" hidden="1" customHeight="1" x14ac:dyDescent="0.25">
      <c r="A57" s="156"/>
      <c r="B57" s="39"/>
      <c r="C57" s="39"/>
      <c r="D57" s="151"/>
      <c r="E57" s="42"/>
      <c r="F57" s="41"/>
      <c r="G57" s="36"/>
      <c r="H57" s="41"/>
      <c r="I57" s="36"/>
      <c r="J57" s="41"/>
      <c r="K57" s="4"/>
    </row>
    <row r="58" spans="1:11" ht="24" hidden="1" customHeight="1" x14ac:dyDescent="0.25">
      <c r="A58" s="156"/>
      <c r="B58" s="39"/>
      <c r="C58" s="39"/>
      <c r="D58" s="151"/>
      <c r="E58" s="42"/>
      <c r="F58" s="41"/>
      <c r="G58" s="36"/>
      <c r="H58" s="41"/>
      <c r="I58" s="36"/>
      <c r="J58" s="41"/>
      <c r="K58" s="4"/>
    </row>
    <row r="59" spans="1:11" ht="24" hidden="1" customHeight="1" x14ac:dyDescent="0.25">
      <c r="A59" s="156"/>
      <c r="B59" s="39"/>
      <c r="C59" s="39"/>
      <c r="D59" s="151"/>
      <c r="E59" s="42"/>
      <c r="F59" s="41"/>
      <c r="G59" s="36"/>
      <c r="H59" s="41"/>
      <c r="I59" s="36"/>
      <c r="J59" s="41"/>
      <c r="K59" s="4"/>
    </row>
    <row r="60" spans="1:11" ht="24" hidden="1" customHeight="1" x14ac:dyDescent="0.25">
      <c r="A60" s="156"/>
      <c r="B60" s="39"/>
      <c r="C60" s="39"/>
      <c r="D60" s="151"/>
      <c r="E60" s="42"/>
      <c r="F60" s="41"/>
      <c r="G60" s="36"/>
      <c r="H60" s="41"/>
      <c r="I60" s="36"/>
      <c r="J60" s="41"/>
      <c r="K60" s="4"/>
    </row>
    <row r="61" spans="1:11" ht="31.5" hidden="1" customHeight="1" x14ac:dyDescent="0.25">
      <c r="A61" s="156"/>
      <c r="B61" s="39"/>
      <c r="C61" s="39"/>
      <c r="D61" s="151"/>
      <c r="E61" s="42"/>
      <c r="F61" s="41"/>
      <c r="G61" s="36"/>
      <c r="H61" s="41"/>
      <c r="I61" s="36"/>
      <c r="J61" s="41"/>
      <c r="K61" s="4"/>
    </row>
    <row r="62" spans="1:11" ht="41.25" hidden="1" customHeight="1" x14ac:dyDescent="0.25">
      <c r="A62" s="156"/>
      <c r="B62" s="39"/>
      <c r="C62" s="39"/>
      <c r="D62" s="151"/>
      <c r="E62" s="42"/>
      <c r="F62" s="41"/>
      <c r="G62" s="36"/>
      <c r="H62" s="41"/>
      <c r="I62" s="36"/>
      <c r="J62" s="41"/>
      <c r="K62" s="4"/>
    </row>
    <row r="63" spans="1:11" ht="41.25" hidden="1" customHeight="1" x14ac:dyDescent="0.25">
      <c r="A63" s="156"/>
      <c r="B63" s="39"/>
      <c r="C63" s="39"/>
      <c r="D63" s="151"/>
      <c r="E63" s="42"/>
      <c r="F63" s="41"/>
      <c r="G63" s="36"/>
      <c r="H63" s="41"/>
      <c r="I63" s="36"/>
      <c r="J63" s="41"/>
      <c r="K63" s="4"/>
    </row>
    <row r="64" spans="1:11" ht="41.25" hidden="1" customHeight="1" x14ac:dyDescent="0.25">
      <c r="A64" s="156"/>
      <c r="B64" s="39"/>
      <c r="C64" s="39"/>
      <c r="D64" s="151"/>
      <c r="E64" s="42"/>
      <c r="F64" s="41"/>
      <c r="G64" s="36"/>
      <c r="H64" s="41"/>
      <c r="I64" s="36"/>
      <c r="J64" s="41"/>
      <c r="K64" s="4"/>
    </row>
    <row r="65" spans="1:11" ht="41.25" hidden="1" customHeight="1" x14ac:dyDescent="0.25">
      <c r="A65" s="156"/>
      <c r="B65" s="39"/>
      <c r="C65" s="39"/>
      <c r="D65" s="151"/>
      <c r="E65" s="42"/>
      <c r="F65" s="41"/>
      <c r="G65" s="36"/>
      <c r="H65" s="41"/>
      <c r="I65" s="36"/>
      <c r="J65" s="41"/>
      <c r="K65" s="4"/>
    </row>
    <row r="66" spans="1:11" ht="37.5" hidden="1" customHeight="1" x14ac:dyDescent="0.25">
      <c r="A66" s="156"/>
      <c r="B66" s="39"/>
      <c r="C66" s="40"/>
      <c r="D66" s="84"/>
      <c r="E66" s="37"/>
      <c r="F66" s="41"/>
      <c r="G66" s="36"/>
      <c r="H66" s="35"/>
      <c r="I66" s="35"/>
      <c r="J66" s="35"/>
      <c r="K66" s="4"/>
    </row>
    <row r="67" spans="1:11" s="22" customFormat="1" ht="67.5" hidden="1" customHeight="1" x14ac:dyDescent="0.25">
      <c r="A67" s="156"/>
      <c r="B67" s="39"/>
      <c r="C67" s="42"/>
      <c r="D67" s="84"/>
      <c r="E67" s="38"/>
      <c r="F67" s="41"/>
      <c r="G67" s="36"/>
      <c r="H67" s="35"/>
      <c r="I67" s="35"/>
      <c r="J67" s="35"/>
    </row>
    <row r="68" spans="1:11" s="22" customFormat="1" hidden="1" x14ac:dyDescent="0.25">
      <c r="A68" s="156"/>
      <c r="B68" s="39"/>
      <c r="C68" s="42"/>
      <c r="D68" s="84"/>
      <c r="E68" s="38"/>
      <c r="F68" s="41"/>
      <c r="G68" s="36"/>
      <c r="H68" s="35"/>
      <c r="I68" s="35"/>
      <c r="J68" s="35"/>
    </row>
    <row r="69" spans="1:11" s="89" customFormat="1" ht="31.5" x14ac:dyDescent="0.25">
      <c r="A69" s="28" t="s">
        <v>29</v>
      </c>
      <c r="B69" s="86"/>
      <c r="C69" s="87"/>
      <c r="D69" s="93"/>
      <c r="E69" s="53"/>
      <c r="F69" s="88">
        <v>12210000</v>
      </c>
      <c r="G69" s="88">
        <f t="shared" ref="G69:J69" si="5">G70+G71</f>
        <v>0</v>
      </c>
      <c r="H69" s="88">
        <f t="shared" si="5"/>
        <v>12210200</v>
      </c>
      <c r="I69" s="88">
        <f t="shared" si="5"/>
        <v>0</v>
      </c>
      <c r="J69" s="88">
        <f t="shared" si="5"/>
        <v>0</v>
      </c>
    </row>
    <row r="70" spans="1:11" s="89" customFormat="1" ht="27.75" customHeight="1" x14ac:dyDescent="0.25">
      <c r="A70" s="155" t="s">
        <v>50</v>
      </c>
      <c r="B70" s="39"/>
      <c r="C70" s="82"/>
      <c r="D70" s="72"/>
      <c r="E70" s="53"/>
      <c r="F70" s="41"/>
      <c r="G70" s="36"/>
      <c r="H70" s="41"/>
      <c r="I70" s="36"/>
      <c r="J70" s="41"/>
    </row>
    <row r="71" spans="1:11" s="22" customFormat="1" ht="37.5" customHeight="1" x14ac:dyDescent="0.25">
      <c r="A71" s="155"/>
      <c r="B71" s="39"/>
      <c r="C71" s="82"/>
      <c r="D71" s="72"/>
      <c r="E71" s="38"/>
      <c r="F71" s="41"/>
      <c r="G71" s="36"/>
      <c r="H71" s="41">
        <v>12210200</v>
      </c>
      <c r="I71" s="36"/>
      <c r="J71" s="41"/>
    </row>
    <row r="72" spans="1:11" x14ac:dyDescent="0.25">
      <c r="A72" s="58" t="s">
        <v>32</v>
      </c>
      <c r="B72" s="58"/>
      <c r="C72" s="58"/>
      <c r="D72" s="57"/>
      <c r="E72" s="67"/>
      <c r="F72" s="59">
        <f>F8+F18+F22+F26+F38+F41+F34+F69</f>
        <v>49898078.229999997</v>
      </c>
      <c r="G72" s="59">
        <f>G8+G18+G22+G26+G38+G41+G34+G69</f>
        <v>0</v>
      </c>
      <c r="H72" s="59">
        <f>H8+H18+H22+H26+H38+H41+H34+H69</f>
        <v>32128900</v>
      </c>
      <c r="I72" s="59">
        <f>I8+I18+I22+I26+I38+I41+I34+I69</f>
        <v>0</v>
      </c>
      <c r="J72" s="59">
        <f>J8+J18+J22+J26+J38+J41+J34+J69</f>
        <v>17675400</v>
      </c>
    </row>
    <row r="73" spans="1:11" ht="51.75" customHeight="1" x14ac:dyDescent="0.25">
      <c r="A73" s="43"/>
      <c r="B73" s="45" t="s">
        <v>78</v>
      </c>
      <c r="C73" s="44"/>
      <c r="D73" s="83" t="s">
        <v>74</v>
      </c>
      <c r="E73" s="69"/>
      <c r="F73" s="13"/>
      <c r="G73" s="13"/>
      <c r="H73" s="13"/>
      <c r="I73" s="13"/>
      <c r="J73" s="13"/>
    </row>
  </sheetData>
  <mergeCells count="19">
    <mergeCell ref="A70:A71"/>
    <mergeCell ref="D54:D65"/>
    <mergeCell ref="A42:A45"/>
    <mergeCell ref="D46:D52"/>
    <mergeCell ref="A46:A53"/>
    <mergeCell ref="A54:A68"/>
    <mergeCell ref="D42:D45"/>
    <mergeCell ref="A29:A30"/>
    <mergeCell ref="A27:A28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rowBreaks count="1" manualBreakCount="1">
    <brk id="27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Канева Ольга Павловна</cp:lastModifiedBy>
  <cp:lastPrinted>2024-07-02T11:51:13Z</cp:lastPrinted>
  <dcterms:created xsi:type="dcterms:W3CDTF">2018-07-30T08:01:14Z</dcterms:created>
  <dcterms:modified xsi:type="dcterms:W3CDTF">2024-10-28T14:18:20Z</dcterms:modified>
</cp:coreProperties>
</file>