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2025" windowWidth="19440" windowHeight="10680" activeTab="7"/>
  </bookViews>
  <sheets>
    <sheet name="Подпрограмма 1" sheetId="3" r:id="rId1"/>
    <sheet name="Подпрограмма 2" sheetId="4" r:id="rId2"/>
    <sheet name="Подпрограмма 2 (2)" sheetId="12" r:id="rId3"/>
    <sheet name="Подпрограмма 3" sheetId="8" r:id="rId4"/>
    <sheet name="Подпрограмма 4" sheetId="9" r:id="rId5"/>
    <sheet name="Подпрограмма 4 (2)" sheetId="13" r:id="rId6"/>
    <sheet name="Подпрограмма 5" sheetId="5" r:id="rId7"/>
    <sheet name="Подпрограмма 6" sheetId="11" r:id="rId8"/>
  </sheets>
  <externalReferences>
    <externalReference r:id="rId9"/>
  </externalReference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2">'Подпрограмма 2 (2)'!#REF!</definedName>
    <definedName name="sub_14000" localSheetId="5">'Подпрограмма 4 (2)'!#REF!</definedName>
    <definedName name="Z_359C8E5E_9871_416C_8416_05D2A4FF5688_.wvu.PrintArea" localSheetId="2" hidden="1">'Подпрограмма 2 (2)'!$A$1:$N$9</definedName>
    <definedName name="Z_359C8E5E_9871_416C_8416_05D2A4FF5688_.wvu.PrintArea" localSheetId="5" hidden="1">'Подпрограмма 4 (2)'!$A$1:$N$11</definedName>
    <definedName name="Z_676C7EBD_E16D_4DD0_B42E_F8075547C9A3_.wvu.PrintArea" localSheetId="2" hidden="1">'Подпрограмма 2 (2)'!$A$1:$N$9</definedName>
    <definedName name="Z_676C7EBD_E16D_4DD0_B42E_F8075547C9A3_.wvu.PrintArea" localSheetId="5" hidden="1">'Подпрограмма 4 (2)'!$A$1:$N$11</definedName>
    <definedName name="Z_79A8BF50_58E9_46AC_AFD7_D75F740A8CFE_.wvu.PrintArea" localSheetId="2" hidden="1">'Подпрограмма 2 (2)'!$A$1:$N$9</definedName>
    <definedName name="Z_79A8BF50_58E9_46AC_AFD7_D75F740A8CFE_.wvu.PrintArea" localSheetId="5" hidden="1">'Подпрограмма 4 (2)'!$A$1:$N$11</definedName>
    <definedName name="Z_F75B3EC3_CC43_4B33_913D_5D7444E65C48_.wvu.PrintArea" localSheetId="2" hidden="1">'Подпрограмма 2 (2)'!$A$1:$N$9</definedName>
    <definedName name="Z_F75B3EC3_CC43_4B33_913D_5D7444E65C48_.wvu.PrintArea" localSheetId="5" hidden="1">'Подпрограмма 4 (2)'!$A$1:$N$11</definedName>
    <definedName name="_xlnm.Print_Titles" localSheetId="0">'Подпрограмма 1'!$3:$3</definedName>
    <definedName name="_xlnm.Print_Titles" localSheetId="1">'Подпрограмма 2'!$3:$5</definedName>
    <definedName name="_xlnm.Print_Titles" localSheetId="2">'Подпрограмма 2 (2)'!$3:$6</definedName>
    <definedName name="_xlnm.Print_Titles" localSheetId="3">'Подпрограмма 3'!$3:$4</definedName>
    <definedName name="_xlnm.Print_Titles" localSheetId="4">'Подпрограмма 4'!#REF!</definedName>
    <definedName name="_xlnm.Print_Titles" localSheetId="5">'Подпрограмма 4 (2)'!$3:$6</definedName>
    <definedName name="_xlnm.Print_Titles" localSheetId="6">'Подпрограмма 5'!#REF!</definedName>
    <definedName name="_xlnm.Print_Titles" localSheetId="7">'Подпрограмма 6'!#REF!</definedName>
    <definedName name="_xlnm.Print_Area" localSheetId="0">'Подпрограмма 1'!$A$1:$L$22</definedName>
    <definedName name="_xlnm.Print_Area" localSheetId="1">'Подпрограмма 2'!$A$1:$L$15</definedName>
    <definedName name="_xlnm.Print_Area" localSheetId="2">'Подпрограмма 2 (2)'!$A$1:$M$9</definedName>
    <definedName name="_xlnm.Print_Area" localSheetId="3">'Подпрограмма 3'!$A$1:$R$8</definedName>
    <definedName name="_xlnm.Print_Area" localSheetId="4">'Подпрограмма 4'!$A$1:$L$9</definedName>
    <definedName name="_xlnm.Print_Area" localSheetId="5">'Подпрограмма 4 (2)'!$A$1:$M$11</definedName>
    <definedName name="_xlnm.Print_Area" localSheetId="6">'Подпрограмма 5'!$B$1:$M$9</definedName>
    <definedName name="_xlnm.Print_Area" localSheetId="7">'Подпрограмма 6'!$A$1:$M$58</definedName>
  </definedNames>
  <calcPr calcId="144525"/>
</workbook>
</file>

<file path=xl/calcChain.xml><?xml version="1.0" encoding="utf-8"?>
<calcChain xmlns="http://schemas.openxmlformats.org/spreadsheetml/2006/main">
  <c r="L12" i="4" l="1"/>
  <c r="K12" i="4"/>
  <c r="K9" i="3" l="1"/>
  <c r="L9" i="3"/>
  <c r="K11" i="3"/>
  <c r="L11" i="3"/>
  <c r="J11" i="3"/>
  <c r="K11" i="13" l="1"/>
  <c r="M11" i="13"/>
  <c r="G9" i="13"/>
  <c r="M9" i="13"/>
  <c r="B9" i="13" l="1"/>
  <c r="M7" i="13"/>
  <c r="G7" i="13"/>
  <c r="B7" i="13"/>
  <c r="J11" i="13"/>
  <c r="K9" i="13"/>
  <c r="G6" i="13"/>
  <c r="H6" i="13" s="1"/>
  <c r="I6" i="13" s="1"/>
  <c r="J6" i="13" s="1"/>
  <c r="K6" i="13" s="1"/>
  <c r="F6" i="13"/>
  <c r="C6" i="13"/>
  <c r="D6" i="13" s="1"/>
  <c r="A2" i="13"/>
  <c r="B8" i="12"/>
  <c r="M9" i="12"/>
  <c r="M8" i="12"/>
  <c r="K8" i="12" s="1"/>
  <c r="M7" i="12"/>
  <c r="K7" i="12" s="1"/>
  <c r="G8" i="12"/>
  <c r="G7" i="12"/>
  <c r="B7" i="12"/>
  <c r="J9" i="12"/>
  <c r="F6" i="12"/>
  <c r="G6" i="12" s="1"/>
  <c r="H6" i="12" s="1"/>
  <c r="I6" i="12" s="1"/>
  <c r="J6" i="12" s="1"/>
  <c r="K6" i="12" s="1"/>
  <c r="C6" i="12"/>
  <c r="D6" i="12" s="1"/>
  <c r="A2" i="12"/>
  <c r="K7" i="13" l="1"/>
  <c r="K9" i="12"/>
  <c r="E27" i="3" l="1"/>
  <c r="K47" i="11"/>
  <c r="I47" i="11"/>
  <c r="G47" i="11"/>
  <c r="K49" i="11"/>
  <c r="J49" i="11" s="1"/>
  <c r="H49" i="11"/>
  <c r="F49" i="11"/>
  <c r="L49" i="11" l="1"/>
  <c r="M49" i="11"/>
  <c r="L8" i="4"/>
  <c r="K8" i="4"/>
  <c r="J8" i="4"/>
  <c r="I14" i="4"/>
  <c r="L14" i="4" s="1"/>
  <c r="I13" i="4"/>
  <c r="L13" i="4"/>
  <c r="G14" i="4"/>
  <c r="K14" i="4" s="1"/>
  <c r="G13" i="4"/>
  <c r="K13" i="4"/>
  <c r="J14" i="4"/>
  <c r="J13" i="4"/>
  <c r="J16" i="3"/>
  <c r="E10" i="3"/>
  <c r="F7" i="11" l="1"/>
  <c r="G8" i="11"/>
  <c r="F8" i="11" s="1"/>
  <c r="F57" i="11"/>
  <c r="F56" i="11"/>
  <c r="F55" i="11"/>
  <c r="F54" i="11"/>
  <c r="F53" i="11"/>
  <c r="F52" i="11"/>
  <c r="F51" i="11"/>
  <c r="F50" i="11"/>
  <c r="F47" i="11"/>
  <c r="F46" i="11"/>
  <c r="F45" i="11"/>
  <c r="F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G31" i="11"/>
  <c r="G28" i="11" s="1"/>
  <c r="F28" i="11" s="1"/>
  <c r="F31" i="11"/>
  <c r="F30" i="11"/>
  <c r="F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G9" i="5"/>
  <c r="F8" i="5"/>
  <c r="F7" i="5"/>
  <c r="F6" i="5"/>
  <c r="F9" i="5" s="1"/>
  <c r="F9" i="9"/>
  <c r="E8" i="9"/>
  <c r="E7" i="9"/>
  <c r="E6" i="9"/>
  <c r="H8" i="8"/>
  <c r="G8" i="8"/>
  <c r="F8" i="8"/>
  <c r="E7" i="8"/>
  <c r="E6" i="8"/>
  <c r="E8" i="8" s="1"/>
  <c r="E14" i="4"/>
  <c r="E12" i="4" s="1"/>
  <c r="E13" i="4"/>
  <c r="F12" i="4"/>
  <c r="E11" i="4"/>
  <c r="E10" i="4"/>
  <c r="E9" i="4"/>
  <c r="E8" i="4"/>
  <c r="E7" i="4"/>
  <c r="F6" i="4"/>
  <c r="E21" i="3"/>
  <c r="E20" i="3"/>
  <c r="E19" i="3"/>
  <c r="E18" i="3"/>
  <c r="F17" i="3"/>
  <c r="E17" i="3"/>
  <c r="E16" i="3"/>
  <c r="E15" i="3"/>
  <c r="E14" i="3"/>
  <c r="F13" i="3"/>
  <c r="E12" i="3"/>
  <c r="E11" i="3"/>
  <c r="F9" i="3"/>
  <c r="E9" i="3"/>
  <c r="E8" i="3"/>
  <c r="E7" i="3"/>
  <c r="E6" i="3" s="1"/>
  <c r="F6" i="3"/>
  <c r="F15" i="4" l="1"/>
  <c r="F22" i="3"/>
  <c r="F58" i="11"/>
  <c r="G58" i="11"/>
  <c r="E9" i="9"/>
  <c r="E6" i="4"/>
  <c r="E15" i="4" s="1"/>
  <c r="E13" i="3"/>
  <c r="E22" i="3" s="1"/>
  <c r="K57" i="11" l="1"/>
  <c r="K56" i="11"/>
  <c r="K55" i="11"/>
  <c r="K54" i="11"/>
  <c r="K53" i="11"/>
  <c r="K52" i="11"/>
  <c r="K51" i="11"/>
  <c r="K50" i="11"/>
  <c r="K46" i="11"/>
  <c r="K45" i="11"/>
  <c r="K44" i="11"/>
  <c r="K43" i="11"/>
  <c r="K42" i="11"/>
  <c r="K41" i="11"/>
  <c r="K40" i="11"/>
  <c r="K39" i="11"/>
  <c r="K38" i="11"/>
  <c r="K37" i="11"/>
  <c r="K36" i="11"/>
  <c r="K35" i="11"/>
  <c r="K34" i="11"/>
  <c r="K33" i="11"/>
  <c r="K32" i="11"/>
  <c r="K31" i="11"/>
  <c r="K30" i="11"/>
  <c r="K27" i="11" l="1"/>
  <c r="K26" i="11"/>
  <c r="K25" i="11"/>
  <c r="K24" i="11"/>
  <c r="K23" i="11"/>
  <c r="K22" i="11"/>
  <c r="K21" i="11"/>
  <c r="K20" i="11"/>
  <c r="K19" i="11"/>
  <c r="K18" i="11"/>
  <c r="K17" i="11"/>
  <c r="K16" i="11"/>
  <c r="K15" i="11"/>
  <c r="K14" i="11"/>
  <c r="K13" i="11"/>
  <c r="K12" i="11"/>
  <c r="K11" i="11"/>
  <c r="K10" i="11"/>
  <c r="K7" i="5"/>
  <c r="J11" i="4" l="1"/>
  <c r="J9" i="4"/>
  <c r="J7" i="4"/>
  <c r="J10" i="3" l="1"/>
  <c r="J8" i="3"/>
  <c r="A2" i="9" l="1"/>
  <c r="A2" i="8"/>
  <c r="A2" i="4"/>
  <c r="K8" i="5" l="1"/>
  <c r="I9" i="5"/>
  <c r="K6" i="5"/>
  <c r="J7" i="9"/>
  <c r="J8" i="9"/>
  <c r="J6" i="9"/>
  <c r="P6" i="8"/>
  <c r="P7" i="8"/>
  <c r="K9" i="5" l="1"/>
  <c r="J9" i="9"/>
  <c r="H13" i="3" l="1"/>
  <c r="H17" i="3"/>
  <c r="J19" i="3"/>
  <c r="J21" i="3"/>
  <c r="J20" i="3"/>
  <c r="J18" i="3"/>
  <c r="J15" i="3"/>
  <c r="J7" i="3"/>
  <c r="J14" i="3"/>
  <c r="I8" i="4" l="1"/>
  <c r="G8" i="4"/>
  <c r="I15" i="3" l="1"/>
  <c r="G15" i="3"/>
  <c r="K15" i="3" s="1"/>
  <c r="L15" i="3" l="1"/>
  <c r="I10" i="3"/>
  <c r="L10" i="3" s="1"/>
  <c r="I11" i="3"/>
  <c r="G10" i="3"/>
  <c r="K10" i="3" s="1"/>
  <c r="G11" i="3"/>
  <c r="I12" i="3"/>
  <c r="L12" i="3" s="1"/>
  <c r="G12" i="3"/>
  <c r="K12" i="3" s="1"/>
  <c r="H6" i="4"/>
  <c r="J6" i="4"/>
  <c r="G12" i="4"/>
  <c r="H12" i="4"/>
  <c r="I12" i="4"/>
  <c r="J12" i="4"/>
  <c r="I10" i="4"/>
  <c r="I11" i="4"/>
  <c r="L11" i="4" s="1"/>
  <c r="G11" i="4"/>
  <c r="K11" i="4" s="1"/>
  <c r="I7" i="4"/>
  <c r="G7" i="4"/>
  <c r="L7" i="4" l="1"/>
  <c r="L6" i="4"/>
  <c r="K7" i="4"/>
  <c r="M7" i="8"/>
  <c r="I7" i="8"/>
  <c r="J7" i="5" l="1"/>
  <c r="M7" i="5" s="1"/>
  <c r="J8" i="5"/>
  <c r="H7" i="5"/>
  <c r="L7" i="5" s="1"/>
  <c r="H8" i="5"/>
  <c r="J14" i="11" l="1"/>
  <c r="H14" i="11"/>
  <c r="L14" i="11" l="1"/>
  <c r="M14" i="11"/>
  <c r="H15" i="4"/>
  <c r="J15" i="4"/>
  <c r="I7" i="3" l="1"/>
  <c r="G7" i="3"/>
  <c r="I18" i="3"/>
  <c r="G18" i="3"/>
  <c r="J6" i="5"/>
  <c r="J9" i="5" s="1"/>
  <c r="H6" i="5"/>
  <c r="H9" i="5" s="1"/>
  <c r="H9" i="9"/>
  <c r="I8" i="9"/>
  <c r="G8" i="9"/>
  <c r="I7" i="9"/>
  <c r="G7" i="9"/>
  <c r="K7" i="3" l="1"/>
  <c r="L7" i="3"/>
  <c r="L9" i="5"/>
  <c r="L18" i="3"/>
  <c r="K18" i="3"/>
  <c r="J8" i="8"/>
  <c r="K8" i="8"/>
  <c r="L8" i="8"/>
  <c r="N8" i="8"/>
  <c r="O8" i="8"/>
  <c r="P8" i="8"/>
  <c r="J17" i="3" l="1"/>
  <c r="J45" i="11" l="1"/>
  <c r="H45" i="11"/>
  <c r="M45" i="11" l="1"/>
  <c r="L45" i="11"/>
  <c r="J32" i="11" l="1"/>
  <c r="H32" i="11"/>
  <c r="J26" i="11"/>
  <c r="H26" i="11"/>
  <c r="J12" i="11"/>
  <c r="H12" i="11"/>
  <c r="I16" i="3"/>
  <c r="G16" i="3"/>
  <c r="L16" i="3" l="1"/>
  <c r="K16" i="3"/>
  <c r="L26" i="11"/>
  <c r="M26" i="11"/>
  <c r="L32" i="11"/>
  <c r="M32" i="11"/>
  <c r="L12" i="11"/>
  <c r="M12" i="11"/>
  <c r="I6" i="8" l="1"/>
  <c r="I8" i="8" s="1"/>
  <c r="G8" i="3" l="1"/>
  <c r="H6" i="3" l="1"/>
  <c r="J6" i="3"/>
  <c r="H9" i="3"/>
  <c r="J9" i="3"/>
  <c r="J13" i="3"/>
  <c r="H22" i="3" l="1"/>
  <c r="I21" i="3"/>
  <c r="G21" i="3"/>
  <c r="K21" i="3" s="1"/>
  <c r="L8" i="5" l="1"/>
  <c r="M8" i="5"/>
  <c r="L21" i="3"/>
  <c r="R7" i="8" l="1"/>
  <c r="Q7" i="8"/>
  <c r="H10" i="11"/>
  <c r="L10" i="11" s="1"/>
  <c r="C7" i="11" l="1"/>
  <c r="D7" i="11" s="1"/>
  <c r="E7" i="11" s="1"/>
  <c r="J10" i="11"/>
  <c r="M10" i="11" s="1"/>
  <c r="J11" i="11"/>
  <c r="J13" i="11"/>
  <c r="J15" i="11"/>
  <c r="J16" i="11"/>
  <c r="J17" i="11"/>
  <c r="J18" i="11"/>
  <c r="J19" i="11"/>
  <c r="J20" i="11"/>
  <c r="J21" i="11"/>
  <c r="J22" i="11"/>
  <c r="J23" i="11"/>
  <c r="J24" i="11"/>
  <c r="J25" i="11"/>
  <c r="J27" i="11"/>
  <c r="J30" i="11"/>
  <c r="J31" i="11"/>
  <c r="J33" i="11"/>
  <c r="J34" i="11"/>
  <c r="J35" i="11"/>
  <c r="J36" i="11"/>
  <c r="J37" i="11"/>
  <c r="J38" i="11"/>
  <c r="J39" i="11"/>
  <c r="J40" i="11"/>
  <c r="J41" i="11"/>
  <c r="J42" i="11"/>
  <c r="J43" i="11"/>
  <c r="J44" i="11"/>
  <c r="J46" i="11"/>
  <c r="J50" i="11"/>
  <c r="M50" i="11" s="1"/>
  <c r="J51" i="11"/>
  <c r="M51" i="11" s="1"/>
  <c r="J52" i="11"/>
  <c r="J53" i="11"/>
  <c r="J54" i="11"/>
  <c r="J55" i="11"/>
  <c r="J56" i="11"/>
  <c r="J57" i="11"/>
  <c r="H11" i="11"/>
  <c r="H13" i="11"/>
  <c r="H15" i="11"/>
  <c r="H16" i="11"/>
  <c r="H17" i="11"/>
  <c r="H18" i="11"/>
  <c r="H19" i="11"/>
  <c r="H20" i="11"/>
  <c r="H21" i="11"/>
  <c r="H22" i="11"/>
  <c r="H23" i="11"/>
  <c r="H24" i="11"/>
  <c r="H25" i="11"/>
  <c r="H27" i="11"/>
  <c r="H30" i="11"/>
  <c r="H31" i="11"/>
  <c r="H33" i="11"/>
  <c r="H34" i="11"/>
  <c r="H35" i="11"/>
  <c r="H36" i="11"/>
  <c r="H37" i="11"/>
  <c r="H38" i="11"/>
  <c r="H39" i="11"/>
  <c r="H40" i="11"/>
  <c r="H41" i="11"/>
  <c r="H42" i="11"/>
  <c r="H43" i="11"/>
  <c r="H44" i="11"/>
  <c r="H46" i="11"/>
  <c r="H50" i="11"/>
  <c r="L50" i="11" s="1"/>
  <c r="H51" i="11"/>
  <c r="L51" i="11" s="1"/>
  <c r="H52" i="11"/>
  <c r="H53" i="11"/>
  <c r="H54" i="11"/>
  <c r="H55" i="11"/>
  <c r="H56" i="11"/>
  <c r="H57" i="11"/>
  <c r="J47" i="11"/>
  <c r="M47" i="11" s="1"/>
  <c r="H47" i="11"/>
  <c r="L47" i="11" s="1"/>
  <c r="K28" i="11"/>
  <c r="J28" i="11" s="1"/>
  <c r="M28" i="11" s="1"/>
  <c r="I28" i="11"/>
  <c r="H28" i="11" s="1"/>
  <c r="K8" i="11"/>
  <c r="J8" i="11" s="1"/>
  <c r="I8" i="11"/>
  <c r="H8" i="11" s="1"/>
  <c r="G7" i="11" l="1"/>
  <c r="H7" i="11" s="1"/>
  <c r="I7" i="11" s="1"/>
  <c r="J7" i="11" s="1"/>
  <c r="K7" i="11" s="1"/>
  <c r="L7" i="11" s="1"/>
  <c r="M7" i="11" s="1"/>
  <c r="M57" i="11"/>
  <c r="L57" i="11"/>
  <c r="L56" i="11"/>
  <c r="M56" i="11"/>
  <c r="L55" i="11"/>
  <c r="M55" i="11"/>
  <c r="L54" i="11"/>
  <c r="M54" i="11"/>
  <c r="L53" i="11"/>
  <c r="M53" i="11"/>
  <c r="M52" i="11"/>
  <c r="L52" i="11"/>
  <c r="M37" i="11"/>
  <c r="L43" i="11"/>
  <c r="L46" i="11"/>
  <c r="M20" i="11"/>
  <c r="L15" i="11"/>
  <c r="L44" i="11"/>
  <c r="L20" i="11"/>
  <c r="L42" i="11"/>
  <c r="L38" i="11"/>
  <c r="L34" i="11"/>
  <c r="L41" i="11"/>
  <c r="L39" i="11"/>
  <c r="M33" i="11"/>
  <c r="L33" i="11"/>
  <c r="M31" i="11"/>
  <c r="L31" i="11"/>
  <c r="M22" i="11"/>
  <c r="L23" i="11"/>
  <c r="L19" i="11"/>
  <c r="L21" i="11"/>
  <c r="M21" i="11"/>
  <c r="M19" i="11"/>
  <c r="M36" i="11"/>
  <c r="M44" i="11"/>
  <c r="M41" i="11"/>
  <c r="M43" i="11"/>
  <c r="M42" i="11"/>
  <c r="M40" i="11"/>
  <c r="L40" i="11"/>
  <c r="M39" i="11"/>
  <c r="M38" i="11"/>
  <c r="L36" i="11"/>
  <c r="L35" i="11"/>
  <c r="M35" i="11"/>
  <c r="M34" i="11"/>
  <c r="L30" i="11"/>
  <c r="M30" i="11"/>
  <c r="L28" i="11"/>
  <c r="M18" i="11"/>
  <c r="M25" i="11"/>
  <c r="M17" i="11"/>
  <c r="L27" i="11"/>
  <c r="L25" i="11"/>
  <c r="L24" i="11"/>
  <c r="M24" i="11"/>
  <c r="M23" i="11"/>
  <c r="L22" i="11"/>
  <c r="L17" i="11"/>
  <c r="M16" i="11"/>
  <c r="L16" i="11"/>
  <c r="M15" i="11"/>
  <c r="M13" i="11"/>
  <c r="L13" i="11"/>
  <c r="L11" i="11"/>
  <c r="M11" i="11"/>
  <c r="L8" i="11"/>
  <c r="M8" i="11"/>
  <c r="M46" i="11"/>
  <c r="M27" i="11"/>
  <c r="L37" i="11"/>
  <c r="L18" i="11"/>
  <c r="K58" i="11"/>
  <c r="I58" i="11"/>
  <c r="H58" i="11"/>
  <c r="L58" i="11" s="1"/>
  <c r="J58" i="11" l="1"/>
  <c r="M58" i="11" s="1"/>
  <c r="I6" i="9" l="1"/>
  <c r="I9" i="9" s="1"/>
  <c r="L6" i="5" l="1"/>
  <c r="M6" i="5"/>
  <c r="M9" i="5" l="1"/>
  <c r="G6" i="9" l="1"/>
  <c r="G9" i="9" s="1"/>
  <c r="M6" i="8"/>
  <c r="M8" i="8" s="1"/>
  <c r="I9" i="4"/>
  <c r="I6" i="4" s="1"/>
  <c r="I15" i="4" s="1"/>
  <c r="G9" i="4"/>
  <c r="G6" i="4" l="1"/>
  <c r="K6" i="4" s="1"/>
  <c r="L6" i="9"/>
  <c r="L8" i="9"/>
  <c r="K8" i="9"/>
  <c r="Q6" i="8"/>
  <c r="Q8" i="8"/>
  <c r="K9" i="4"/>
  <c r="R8" i="8"/>
  <c r="R6" i="8"/>
  <c r="L9" i="4"/>
  <c r="L7" i="9"/>
  <c r="K6" i="9"/>
  <c r="K7" i="9"/>
  <c r="L15" i="4" l="1"/>
  <c r="G15" i="4"/>
  <c r="K15" i="4" s="1"/>
  <c r="K9" i="9"/>
  <c r="L9" i="9"/>
  <c r="I9" i="3" l="1"/>
  <c r="G9" i="3"/>
  <c r="I14" i="3"/>
  <c r="G14" i="3"/>
  <c r="I8" i="3"/>
  <c r="I19" i="3"/>
  <c r="I20" i="3"/>
  <c r="G19" i="3"/>
  <c r="G20" i="3"/>
  <c r="G17" i="3" l="1"/>
  <c r="I17" i="3"/>
  <c r="L17" i="3" s="1"/>
  <c r="G6" i="3"/>
  <c r="I13" i="3"/>
  <c r="G13" i="3"/>
  <c r="I6" i="3"/>
  <c r="L19" i="3"/>
  <c r="L8" i="3"/>
  <c r="K8" i="3"/>
  <c r="L14" i="3"/>
  <c r="K20" i="3"/>
  <c r="L20" i="3"/>
  <c r="K19" i="3"/>
  <c r="K14" i="3"/>
  <c r="I22" i="3" l="1"/>
  <c r="K17" i="3"/>
  <c r="L13" i="3"/>
  <c r="K13" i="3"/>
  <c r="J22" i="3" l="1"/>
  <c r="G22" i="3" l="1"/>
  <c r="L6" i="3"/>
  <c r="K6" i="3"/>
  <c r="K22" i="3" l="1"/>
  <c r="G27" i="3"/>
  <c r="K27" i="3" s="1"/>
  <c r="L22" i="3"/>
</calcChain>
</file>

<file path=xl/sharedStrings.xml><?xml version="1.0" encoding="utf-8"?>
<sst xmlns="http://schemas.openxmlformats.org/spreadsheetml/2006/main" count="461" uniqueCount="172">
  <si>
    <t>Всего</t>
  </si>
  <si>
    <t>ИТОГО по МП</t>
  </si>
  <si>
    <t>МКУ ЗР "Северное"</t>
  </si>
  <si>
    <t>ГРБС</t>
  </si>
  <si>
    <t>Кассовое исполнение</t>
  </si>
  <si>
    <t>Фактическое исполнение</t>
  </si>
  <si>
    <t>окружной бюджет</t>
  </si>
  <si>
    <t>местные бюджеты</t>
  </si>
  <si>
    <t>1.1</t>
  </si>
  <si>
    <t>1.2</t>
  </si>
  <si>
    <t>1.3</t>
  </si>
  <si>
    <t>1.4</t>
  </si>
  <si>
    <t>1.5</t>
  </si>
  <si>
    <t>1.7</t>
  </si>
  <si>
    <t>федеральный бюджет</t>
  </si>
  <si>
    <t xml:space="preserve">Наименование мероприятия </t>
  </si>
  <si>
    <t xml:space="preserve">Исполнитель </t>
  </si>
  <si>
    <t>№ пп</t>
  </si>
  <si>
    <t>УЖКХиС Администрации Заполярного района</t>
  </si>
  <si>
    <t>1.6</t>
  </si>
  <si>
    <t>1.8</t>
  </si>
  <si>
    <t>1.9</t>
  </si>
  <si>
    <t>1.10</t>
  </si>
  <si>
    <t>1.11</t>
  </si>
  <si>
    <t>1.12</t>
  </si>
  <si>
    <t>1.13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</si>
  <si>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</si>
  <si>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</si>
  <si>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</si>
  <si>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</si>
  <si>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</si>
  <si>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</si>
  <si>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</si>
  <si>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</si>
  <si>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</si>
  <si>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МО "Великовисочный сельсовет" НАО</t>
  </si>
  <si>
    <t>МО "Карский сельсовет" НАО</t>
  </si>
  <si>
    <t>МО "Коткинский сельсовет" НАО</t>
  </si>
  <si>
    <t>МО "Малоземельский сельсовет" НАО</t>
  </si>
  <si>
    <t>МО "Омский сельсовет" НАО</t>
  </si>
  <si>
    <t>МО "Пешский сельсовет" НАО</t>
  </si>
  <si>
    <t>МО "Пустозерский сельсовет" НАО</t>
  </si>
  <si>
    <t>МО "Тиманский сельсовет" НАО</t>
  </si>
  <si>
    <t>МО "Хоседа-Хардский сельсовет" НАО</t>
  </si>
  <si>
    <t>МО "Шоинский сельсовет" НАО</t>
  </si>
  <si>
    <t>МО "Юшарский сельсовет" НАО</t>
  </si>
  <si>
    <t>Администрация Заполярного района</t>
  </si>
  <si>
    <t>УМИ Администрации Заполярного района</t>
  </si>
  <si>
    <t>Раздел 1.  Осуществление функций органов местного самоуправления</t>
  </si>
  <si>
    <t>Раздел 2.  Диспансеризация муниципальных служащих</t>
  </si>
  <si>
    <t>Управление финансов Администрации Заполярного района</t>
  </si>
  <si>
    <t xml:space="preserve"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замещающих должности, не относящиеся к должностям муниципальной службы
</t>
  </si>
  <si>
    <t xml:space="preserve">Раздел 4.  Расходы на исполнение публичных обязательств </t>
  </si>
  <si>
    <t>Расходы на выплаты гражданам, которым присвоено звание "Почетный гражданин Заполярного района"</t>
  </si>
  <si>
    <t>1.1.</t>
  </si>
  <si>
    <t>1.2.</t>
  </si>
  <si>
    <t>2</t>
  </si>
  <si>
    <t>2.1.</t>
  </si>
  <si>
    <t>3.1.</t>
  </si>
  <si>
    <t>3.2.</t>
  </si>
  <si>
    <t>4</t>
  </si>
  <si>
    <t>4.2.</t>
  </si>
  <si>
    <t>4.3.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</si>
  <si>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</si>
  <si>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Эксплуатационные и иные расходы по содержанию объектов до передачи в собственность муниципальных образований поселений, в оперативное управление муниципальных и казенных учреждений, в хозяйственное ведение муниципальных унитарных предприятий</t>
  </si>
  <si>
    <t>1</t>
  </si>
  <si>
    <t>3</t>
  </si>
  <si>
    <t xml:space="preserve"> Обеспечение деятельности МКУ ЗР "Северное"</t>
  </si>
  <si>
    <t>Транспортные расходы</t>
  </si>
  <si>
    <t>Отчет об использовании денежных средств в рамках исполнения мероприятий подпрограммы 5 "Материально-техническое и транспортное обеспечение деятельности органов местного самоуправления Заполярного района"
муниципальной программы "Развитие административной системы местного самоуправления муниципального района "Заполярный район" на 2017-2019 годы"</t>
  </si>
  <si>
    <t>Отчет об использовании денежных средств в рамках исполнения мероприятий подпрограммы 6 "Материально-техническое и транспортное обеспечение деятельности органов местного самоуправления Заполярного района"
муниципальной программы "Развитие административной системы местного самоуправления муниципального района "Заполярный район" на 2017-2019 годы"</t>
  </si>
  <si>
    <t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t>
  </si>
  <si>
    <t>Издание и распространение общественно-политической газеты Заполярного района «Заполярный вестник+»</t>
  </si>
  <si>
    <t>Публикация информации в печатных изданиях, размещение на телеканале и радиостанциях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</si>
  <si>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</si>
  <si>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</si>
  <si>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 xml:space="preserve">Организация и проведение ежегодного конкурса "Гордость Заполярного района" </t>
  </si>
  <si>
    <t>Наименование</t>
  </si>
  <si>
    <t>бюджет МО</t>
  </si>
  <si>
    <t>в том числе:</t>
  </si>
  <si>
    <t>МО "Андегский сельсовет" НАО</t>
  </si>
  <si>
    <t>МО "Колгуевский сельсовет" НАО</t>
  </si>
  <si>
    <t>МО "Поселок Амдерма" НАО</t>
  </si>
  <si>
    <t>МО "Приморско-Куйский сельсовет" НАО</t>
  </si>
  <si>
    <t>МО "Тельвисочный сельсовет" НАО</t>
  </si>
  <si>
    <t>Раздел 2. Расходы на выплату пенсий за выслугу лет лицам, замещавшим выборные должности и должности муниципальной службы</t>
  </si>
  <si>
    <t>Раздел 3.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</si>
  <si>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 xml:space="preserve">Всего по программе </t>
  </si>
  <si>
    <t>Администрация МО поселения НАО</t>
  </si>
  <si>
    <t>3.3</t>
  </si>
  <si>
    <t>1.14</t>
  </si>
  <si>
    <t>1.15</t>
  </si>
  <si>
    <t>1.16</t>
  </si>
  <si>
    <t>3.1</t>
  </si>
  <si>
    <t>2.10</t>
  </si>
  <si>
    <t>2.11</t>
  </si>
  <si>
    <t>2.12</t>
  </si>
  <si>
    <t>2.13</t>
  </si>
  <si>
    <t>2.14</t>
  </si>
  <si>
    <t>2.15</t>
  </si>
  <si>
    <t>3.2</t>
  </si>
  <si>
    <t>3.6</t>
  </si>
  <si>
    <t>3.7</t>
  </si>
  <si>
    <t xml:space="preserve">Фактически освоено </t>
  </si>
  <si>
    <t xml:space="preserve">Кассовое исполнение </t>
  </si>
  <si>
    <t>Расходы на предоставление дополнительных мер социальной поддержки для граждан, уволенных в запас после прохождения военной службы по призыву в Вооруженных Силах Российской Федерации</t>
  </si>
  <si>
    <t>4.4.</t>
  </si>
  <si>
    <t>Ремонт инженерных сетей в здании Администрации МО "Поселок Амдерма" НАО"</t>
  </si>
  <si>
    <t>Отчет об использовании денежных средств в рамках исполнения мероприятий подпрограммы 2 "Управление муниципальным имуществом"
муниципальной программы "Развитие административной системы местного самоуправления муниципального района "Заполярный район" на 2017-2022 годы"</t>
  </si>
  <si>
    <t>Отчет об использовании денежных средств в рамках исполнения мероприятий подпрограммы 3 "Материально-техническое и транспортное обеспечение деятельности органов местного самоуправления Заполярного района"
муниципальной программы "Развитие административной системы местного самоуправления муниципального района "Заполярный район" на 2017-2022 годы"</t>
  </si>
  <si>
    <t>Отчет об использовании денежных средств в рамках исполнения мероприятий подпрограммы 4 "Обеспечение информационной открытости органов местного самоуправления Заполярного района"
муниципальной программы "Развитие административной системы местного самоуправления муниципального района "Заполярный район" на 2017-2022 годы"</t>
  </si>
  <si>
    <t>Отчет об использовании денежных средств в рамках исполнения мероприятий подпрограммы 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"Организация и проведение официальных мероприятий муниципального района "Заполярный район"
муниципальной программы "Развитие административной системы местного самоуправления муниципального района "Заполярный район" на 2017-2022 годы"</t>
  </si>
  <si>
    <t>Отчет об использовании денежных средств в рамках исполнения мероприятий подпрограммы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"Возмещение части затрат на содержание органов местного самоуправления поселений Ненецкого автономного округа"
муниципальной программы "Развитие административной системы местного самоуправления муниципального района "Заполярный район" на 2017-2022 годы"</t>
  </si>
  <si>
    <t>Раздел 1. Расходы на оплату коммунальных услуг и обеспечение твердым топливом</t>
  </si>
  <si>
    <t>МО "Канинский сельсовет" НАО</t>
  </si>
  <si>
    <t>1.17</t>
  </si>
  <si>
    <t>1.18</t>
  </si>
  <si>
    <t>МО "Городское поселение "Рабочий поселок Искателей"</t>
  </si>
  <si>
    <t>2.16</t>
  </si>
  <si>
    <t>2.17</t>
  </si>
  <si>
    <t xml:space="preserve">МО "Городское поселение "Рабочий поселок Искателей" </t>
  </si>
  <si>
    <t>3.4</t>
  </si>
  <si>
    <t>3.5</t>
  </si>
  <si>
    <t>3.8</t>
  </si>
  <si>
    <t>4.1.</t>
  </si>
  <si>
    <t>Расходы на выплату пенсий за выслугу лет лицам, замещавшим выборные должности местного самоуправления</t>
  </si>
  <si>
    <t>2.3.</t>
  </si>
  <si>
    <t>3.3.</t>
  </si>
  <si>
    <t>Отчет об использовании денежных средств в рамках исполнения мероприятий подпрограммы 1 "Реализация функций муниципального управления" муниципальной программы "Развитие административной системы местного самоуправления муниципального района "Заполярный район" на 2017-2022 годы"</t>
  </si>
  <si>
    <t>Раздел 1. Управление муниципальной собственностью</t>
  </si>
  <si>
    <t>1.3.</t>
  </si>
  <si>
    <t>Расходы на выплату пенсий за выслугу лет лицам, замещавшим должности муниципальной службы</t>
  </si>
  <si>
    <t>Раздел 2. Приобретение и содержание муниципального имущества</t>
  </si>
  <si>
    <t>1.4.</t>
  </si>
  <si>
    <t>1.5.</t>
  </si>
  <si>
    <t>Мероприятия по землеустройству и землепользованию</t>
  </si>
  <si>
    <t>Оценка недвижимости, признание прав и регулирование отношений по муниципальной собственности</t>
  </si>
  <si>
    <t>План на 2018 г.</t>
  </si>
  <si>
    <t>по состоянию на 01 января 2019 года (с начала года нарастающим итогом)</t>
  </si>
  <si>
    <t>% кассового исполнения средств районного бюджета в отчетном периоде по отношению к графе 5</t>
  </si>
  <si>
    <t>% фактического исполнения средств районного бюджета в отчетном периоде по отношению к графе 5</t>
  </si>
  <si>
    <t>Установка прибора учета тепловой энергии в здании Администрации МО "Коткинский сельсовет" НАО</t>
  </si>
  <si>
    <t>3.9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</si>
  <si>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</si>
  <si>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</si>
  <si>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</si>
  <si>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</si>
  <si>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</si>
  <si>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</si>
  <si>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</si>
  <si>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Цена по контракту, тыс. руб.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</si>
  <si>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</si>
  <si>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</si>
  <si>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</si>
  <si>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</si>
  <si>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</si>
  <si>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</si>
  <si>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</si>
  <si>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</si>
  <si>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 xml:space="preserve">№ 0184300000418000095-0195348-01 от 09.07.2018 </t>
  </si>
  <si>
    <t>ИП Кузнецов А.В.</t>
  </si>
  <si>
    <t>№ 192/РУ-2018 от 21.08.2018</t>
  </si>
  <si>
    <t>МП ЗР "Севержилкомсервис"</t>
  </si>
  <si>
    <t>Отчет об использовании денежных средств в рамках исполнения мероприятий подпрограммы подпрограммы 2 "Управление муниципальным имуществом"
муниципальной программы "Развитие административной системы местного самоуправления муниципального района "Заполярный район" на 2017-2022 годы"</t>
  </si>
  <si>
    <t>Отчет об использовании денежных средств в рамках исполнения мероприятий подпрограммы подпрограммы 4 "Обеспечение информационной открытости органов местного самоуправления Заполярного района"
муниципальной программы "Развитие административной системы местного самоуправления муниципального района "Заполярный район" на 2017-2022 годы"</t>
  </si>
  <si>
    <t>№ 01-15-28/18/ от 09.01.2018, № 01-15-220/18 от 08.11.2018, № 01-15-239/18 от 14.12.2018</t>
  </si>
  <si>
    <t>ГБУ НАО «ИЗДАТЕЛЬСКИЙ ДОМ НАО»</t>
  </si>
  <si>
    <t>№ 01-15-29/18 от 09.01.2018, № 0184300000418000076-0064304-01 от 25.06.2018, № 01-15-226/18 от 05.11.2018</t>
  </si>
  <si>
    <t>ФГУП «Почта России»</t>
  </si>
  <si>
    <t>2018</t>
  </si>
  <si>
    <t xml:space="preserve">№0184300000417000123-0291177-01 от 15.01.2018 </t>
  </si>
  <si>
    <t xml:space="preserve">№ 0184300000417000124-0291177-01 от 09.01.2018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</si>
</sst>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.0"/>
    <numFmt numFmtId="165" formatCode="_-* #,##0.0_р_._-;\-* #,##0.0_р_._-;_-* &quot;-&quot;?_р_._-;_-@_-"/>
    <numFmt numFmtId="166" formatCode="0.0"/>
    <numFmt numFmtId="167" formatCode="0.0%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indexed="63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3" fillId="0" borderId="0"/>
    <xf numFmtId="43" fontId="5" fillId="0" borderId="0" applyFont="0" applyFill="0" applyBorder="0" applyAlignment="0" applyProtection="0"/>
    <xf numFmtId="0" fontId="2" fillId="0" borderId="0"/>
  </cellStyleXfs>
  <cellXfs count="112">
    <xf numFmtId="0" fontId="0" fillId="0" borderId="0" xfId="0"/>
    <xf numFmtId="0" fontId="7" fillId="0" borderId="0" xfId="0" applyFont="1" applyFill="1"/>
    <xf numFmtId="0" fontId="7" fillId="0" borderId="0" xfId="0" applyFont="1" applyFill="1" applyAlignment="1">
      <alignment wrapText="1"/>
    </xf>
    <xf numFmtId="164" fontId="6" fillId="0" borderId="1" xfId="0" applyNumberFormat="1" applyFont="1" applyFill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167" fontId="6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7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12" fillId="0" borderId="0" xfId="0" applyFont="1" applyFill="1"/>
    <xf numFmtId="0" fontId="6" fillId="0" borderId="4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11" fillId="0" borderId="1" xfId="1" applyFont="1" applyFill="1" applyBorder="1" applyAlignment="1">
      <alignment horizontal="left" vertical="center" wrapText="1"/>
    </xf>
    <xf numFmtId="164" fontId="7" fillId="0" borderId="7" xfId="0" applyNumberFormat="1" applyFont="1" applyFill="1" applyBorder="1" applyAlignment="1">
      <alignment horizontal="right" vertical="center" wrapText="1"/>
    </xf>
    <xf numFmtId="164" fontId="7" fillId="0" borderId="1" xfId="2" applyNumberFormat="1" applyFont="1" applyFill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right" vertical="center" wrapText="1"/>
    </xf>
    <xf numFmtId="167" fontId="6" fillId="0" borderId="1" xfId="0" applyNumberFormat="1" applyFont="1" applyFill="1" applyBorder="1" applyAlignment="1">
      <alignment horizontal="center" vertical="center"/>
    </xf>
    <xf numFmtId="167" fontId="7" fillId="0" borderId="1" xfId="0" applyNumberFormat="1" applyFont="1" applyFill="1" applyBorder="1" applyAlignment="1">
      <alignment horizontal="center" vertical="center"/>
    </xf>
    <xf numFmtId="164" fontId="6" fillId="0" borderId="1" xfId="2" applyNumberFormat="1" applyFont="1" applyFill="1" applyBorder="1" applyAlignment="1">
      <alignment horizontal="right" vertical="center" wrapText="1"/>
    </xf>
    <xf numFmtId="165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wrapText="1"/>
    </xf>
    <xf numFmtId="165" fontId="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/>
    </xf>
    <xf numFmtId="164" fontId="8" fillId="0" borderId="1" xfId="0" applyNumberFormat="1" applyFont="1" applyFill="1" applyBorder="1" applyAlignment="1">
      <alignment horizontal="left" vertical="center" wrapText="1"/>
    </xf>
    <xf numFmtId="165" fontId="8" fillId="0" borderId="1" xfId="0" applyNumberFormat="1" applyFont="1" applyFill="1" applyBorder="1" applyAlignment="1">
      <alignment horizontal="center" vertical="center"/>
    </xf>
    <xf numFmtId="164" fontId="8" fillId="0" borderId="5" xfId="0" applyNumberFormat="1" applyFont="1" applyFill="1" applyBorder="1" applyAlignment="1">
      <alignment horizontal="left" vertical="center" wrapText="1"/>
    </xf>
    <xf numFmtId="167" fontId="7" fillId="0" borderId="3" xfId="0" applyNumberFormat="1" applyFont="1" applyFill="1" applyBorder="1" applyAlignment="1">
      <alignment horizontal="center" vertical="center"/>
    </xf>
    <xf numFmtId="165" fontId="14" fillId="0" borderId="1" xfId="0" applyNumberFormat="1" applyFont="1" applyFill="1" applyBorder="1" applyAlignment="1">
      <alignment horizontal="center" vertical="center"/>
    </xf>
    <xf numFmtId="167" fontId="6" fillId="0" borderId="3" xfId="0" applyNumberFormat="1" applyFont="1" applyFill="1" applyBorder="1" applyAlignment="1">
      <alignment horizontal="center" vertical="center"/>
    </xf>
    <xf numFmtId="0" fontId="8" fillId="0" borderId="5" xfId="0" applyFont="1" applyFill="1" applyBorder="1"/>
    <xf numFmtId="164" fontId="8" fillId="0" borderId="8" xfId="0" applyNumberFormat="1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center" vertical="center" wrapText="1"/>
    </xf>
    <xf numFmtId="165" fontId="8" fillId="0" borderId="6" xfId="0" applyNumberFormat="1" applyFont="1" applyFill="1" applyBorder="1" applyAlignment="1">
      <alignment horizontal="center" vertical="center"/>
    </xf>
    <xf numFmtId="165" fontId="7" fillId="0" borderId="6" xfId="0" applyNumberFormat="1" applyFont="1" applyFill="1" applyBorder="1" applyAlignment="1">
      <alignment horizontal="center" vertical="center"/>
    </xf>
    <xf numFmtId="0" fontId="8" fillId="0" borderId="1" xfId="0" applyFont="1" applyFill="1" applyBorder="1"/>
    <xf numFmtId="0" fontId="14" fillId="0" borderId="1" xfId="0" applyFont="1" applyFill="1" applyBorder="1"/>
    <xf numFmtId="166" fontId="6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/>
    <xf numFmtId="166" fontId="7" fillId="0" borderId="0" xfId="0" applyNumberFormat="1" applyFont="1" applyFill="1"/>
    <xf numFmtId="166" fontId="12" fillId="0" borderId="0" xfId="0" applyNumberFormat="1" applyFont="1" applyFill="1"/>
    <xf numFmtId="164" fontId="7" fillId="0" borderId="0" xfId="0" applyNumberFormat="1" applyFont="1" applyFill="1"/>
    <xf numFmtId="167" fontId="7" fillId="0" borderId="0" xfId="0" applyNumberFormat="1" applyFont="1" applyFill="1"/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5" fontId="4" fillId="0" borderId="1" xfId="2" applyNumberFormat="1" applyFont="1" applyFill="1" applyBorder="1" applyAlignment="1">
      <alignment horizontal="right" vertical="center" wrapText="1"/>
    </xf>
    <xf numFmtId="0" fontId="4" fillId="0" borderId="0" xfId="0" applyFont="1"/>
    <xf numFmtId="0" fontId="16" fillId="2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 wrapText="1"/>
    </xf>
    <xf numFmtId="166" fontId="11" fillId="3" borderId="1" xfId="0" applyNumberFormat="1" applyFont="1" applyFill="1" applyBorder="1" applyAlignment="1">
      <alignment horizontal="center" vertical="center" wrapText="1"/>
    </xf>
    <xf numFmtId="0" fontId="4" fillId="3" borderId="0" xfId="0" applyFont="1" applyFill="1"/>
    <xf numFmtId="164" fontId="16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164" fontId="11" fillId="3" borderId="1" xfId="0" applyNumberFormat="1" applyFont="1" applyFill="1" applyBorder="1" applyAlignment="1">
      <alignment horizontal="center" vertical="center" wrapText="1"/>
    </xf>
    <xf numFmtId="166" fontId="4" fillId="0" borderId="0" xfId="0" applyNumberFormat="1" applyFont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0" fontId="13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right" vertical="center" wrapText="1"/>
    </xf>
    <xf numFmtId="0" fontId="16" fillId="0" borderId="5" xfId="0" applyFont="1" applyBorder="1" applyAlignment="1">
      <alignment horizontal="right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 wrapText="1"/>
    </xf>
    <xf numFmtId="0" fontId="16" fillId="3" borderId="9" xfId="0" applyFont="1" applyFill="1" applyBorder="1" applyAlignment="1">
      <alignment horizontal="center" vertical="center" wrapText="1"/>
    </xf>
    <xf numFmtId="166" fontId="11" fillId="3" borderId="6" xfId="0" applyNumberFormat="1" applyFont="1" applyFill="1" applyBorder="1" applyAlignment="1">
      <alignment horizontal="center" vertical="center" wrapText="1"/>
    </xf>
    <xf numFmtId="166" fontId="11" fillId="3" borderId="9" xfId="0" applyNumberFormat="1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wrapText="1"/>
    </xf>
    <xf numFmtId="0" fontId="14" fillId="0" borderId="4" xfId="0" applyFont="1" applyFill="1" applyBorder="1" applyAlignment="1">
      <alignment horizontal="center" wrapText="1"/>
    </xf>
    <xf numFmtId="0" fontId="14" fillId="0" borderId="5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Финансовый 2" xfId="4"/>
  </cellStyles>
  <dxfs count="0"/>
  <tableStyles count="0" defaultTableStyle="TableStyleMedium2" defaultPivotStyle="PivotStyleLight16"/>
  <colors>
    <mruColors>
      <color rgb="FFFF6600"/>
      <color rgb="FFCCFF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41;&#1052;&#1045;&#1053;%20&#1044;&#1054;&#1050;&#1059;&#1052;&#1045;&#1053;&#1058;&#1040;&#1052;&#1048;/&#1055;&#1056;&#1054;&#1043;&#1056;&#1040;&#1052;&#1052;&#1067;%20&#1074;%20&#1087;&#1086;&#1089;&#1083;&#1077;&#1076;&#1085;&#1077;&#1081;%20&#1088;&#1077;&#1076;&#1072;&#1082;&#1094;&#1080;&#1080;/&#1057;&#1054;&#1043;&#1051;&#1040;&#1064;&#1045;&#1053;&#1048;&#1071;/&#1089;&#1086;&#1075;&#1083;&#1072;&#1096;&#1077;&#1085;&#1080;&#1077;%20&#1089;%20&#1047;&#1056;%20&#1085;&#1072;%202018/&#1054;&#1058;&#1063;&#1045;&#1058;&#1067;/&#1054;&#1090;&#1095;&#1077;&#1090;&#1099;%20&#1085;&#1072;%2001.01.2019/&#1050;&#1086;&#1084;&#1087;&#1083;&#1077;&#1082;&#1089;&#1085;&#1072;&#1103;/&#1054;&#1090;&#1095;&#1077;&#1090;%20&#1086;&#1073;%20&#1080;&#1089;&#1087;&#1086;&#1083;&#1085;&#1077;&#1085;&#1080;&#1080;%20&#1084;&#1077;&#1088;&#1086;&#1087;&#1088;&#1080;&#1103;&#1090;&#1080;&#1081;%20&#1052;&#1055;%20&#171;&#1050;&#1086;&#1084;&#1087;&#1083;&#1077;&#1082;&#1089;&#1085;&#1086;&#1077;%20&#1088;&#1072;&#1079;&#1074;&#1080;&#1090;&#1080;&#1077;%20&#1087;&#1086;&#1089;&#1077;&#1083;&#1077;&#1085;&#1080;&#1081;...&#187;%20&#1079;&#1072;%202018%20&#1075;.xls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дпрограмма 1"/>
      <sheetName val="Подпрограмма 1 (2)"/>
      <sheetName val="Подпрограмма 2"/>
      <sheetName val="Подпрограмма 2 (2)"/>
      <sheetName val="Подпрограмма 3"/>
      <sheetName val="Подпрограмма 3 (2)"/>
      <sheetName val="Подпрограмма 4"/>
      <sheetName val="Подпрограмма 4 (2)"/>
      <sheetName val="Подпрограмма 5"/>
      <sheetName val="Подпрограмма 5 (2)"/>
      <sheetName val="Подпрограмма 6"/>
      <sheetName val="Подпрограмма 6 (2)"/>
    </sheetNames>
    <sheetDataSet>
      <sheetData sheetId="0" refreshError="1"/>
      <sheetData sheetId="1" refreshError="1"/>
      <sheetData sheetId="2">
        <row r="2">
          <cell r="A2" t="str">
            <v>по состоянию на 01 января 2019  года (с начала года нарастающим итогом)</v>
          </cell>
        </row>
      </sheetData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L27"/>
  <sheetViews>
    <sheetView view="pageBreakPreview" zoomScale="80" zoomScaleNormal="90" zoomScaleSheetLayoutView="80" workbookViewId="0">
      <pane xSplit="4" ySplit="3" topLeftCell="E16" activePane="bottomRight" state="frozen"/>
      <selection sqref="A1:R1"/>
      <selection pane="topRight" sqref="A1:R1"/>
      <selection pane="bottomLeft" sqref="A1:R1"/>
      <selection pane="bottomRight" activeCell="A2" sqref="A2:L2"/>
    </sheetView>
  </sheetViews>
  <sheetFormatPr defaultRowHeight="16.5" x14ac:dyDescent="0.25"/>
  <cols>
    <col min="1" max="1" width="7.5703125" style="1" customWidth="1"/>
    <col min="2" max="2" width="44.7109375" style="1" customWidth="1"/>
    <col min="3" max="3" width="22.7109375" style="1" customWidth="1"/>
    <col min="4" max="4" width="23.5703125" style="1" customWidth="1"/>
    <col min="5" max="6" width="16.85546875" style="1" customWidth="1"/>
    <col min="7" max="7" width="14.85546875" style="1" customWidth="1"/>
    <col min="8" max="8" width="16.42578125" style="1" customWidth="1"/>
    <col min="9" max="9" width="16" style="1" customWidth="1"/>
    <col min="10" max="10" width="14.85546875" style="1" customWidth="1"/>
    <col min="11" max="11" width="23.5703125" style="1" customWidth="1"/>
    <col min="12" max="12" width="26.140625" style="1" customWidth="1"/>
    <col min="13" max="13" width="9.140625" style="1"/>
    <col min="14" max="14" width="14.85546875" style="1" bestFit="1" customWidth="1"/>
    <col min="15" max="16384" width="9.140625" style="1"/>
  </cols>
  <sheetData>
    <row r="1" spans="1:12" ht="51" customHeight="1" x14ac:dyDescent="0.25">
      <c r="A1" s="74" t="s">
        <v>128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</row>
    <row r="2" spans="1:12" ht="18.75" customHeight="1" x14ac:dyDescent="0.25">
      <c r="A2" s="74" t="s">
        <v>138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</row>
    <row r="3" spans="1:12" s="2" customFormat="1" ht="24" customHeight="1" x14ac:dyDescent="0.25">
      <c r="A3" s="75" t="s">
        <v>17</v>
      </c>
      <c r="B3" s="75" t="s">
        <v>15</v>
      </c>
      <c r="C3" s="75" t="s">
        <v>3</v>
      </c>
      <c r="D3" s="75" t="s">
        <v>16</v>
      </c>
      <c r="E3" s="76" t="s">
        <v>137</v>
      </c>
      <c r="F3" s="77"/>
      <c r="G3" s="75" t="s">
        <v>4</v>
      </c>
      <c r="H3" s="75"/>
      <c r="I3" s="75" t="s">
        <v>5</v>
      </c>
      <c r="J3" s="75"/>
      <c r="K3" s="75" t="s">
        <v>139</v>
      </c>
      <c r="L3" s="75" t="s">
        <v>140</v>
      </c>
    </row>
    <row r="4" spans="1:12" s="2" customFormat="1" ht="99" customHeight="1" x14ac:dyDescent="0.25">
      <c r="A4" s="75"/>
      <c r="B4" s="75"/>
      <c r="C4" s="75"/>
      <c r="D4" s="75"/>
      <c r="E4" s="56" t="s">
        <v>0</v>
      </c>
      <c r="F4" s="56" t="s">
        <v>7</v>
      </c>
      <c r="G4" s="56" t="s">
        <v>0</v>
      </c>
      <c r="H4" s="56" t="s">
        <v>7</v>
      </c>
      <c r="I4" s="56" t="s">
        <v>0</v>
      </c>
      <c r="J4" s="56" t="s">
        <v>7</v>
      </c>
      <c r="K4" s="75"/>
      <c r="L4" s="75"/>
    </row>
    <row r="5" spans="1:12" s="2" customFormat="1" ht="22.5" customHeight="1" x14ac:dyDescent="0.25">
      <c r="A5" s="56">
        <v>1</v>
      </c>
      <c r="B5" s="56">
        <v>2</v>
      </c>
      <c r="C5" s="56">
        <v>3</v>
      </c>
      <c r="D5" s="56">
        <v>4</v>
      </c>
      <c r="E5" s="56">
        <v>5</v>
      </c>
      <c r="F5" s="56">
        <v>6</v>
      </c>
      <c r="G5" s="56">
        <v>7</v>
      </c>
      <c r="H5" s="56">
        <v>8</v>
      </c>
      <c r="I5" s="56">
        <v>9</v>
      </c>
      <c r="J5" s="56">
        <v>10</v>
      </c>
      <c r="K5" s="56">
        <v>11</v>
      </c>
      <c r="L5" s="56">
        <v>12</v>
      </c>
    </row>
    <row r="6" spans="1:12" s="2" customFormat="1" ht="18.75" customHeight="1" x14ac:dyDescent="0.25">
      <c r="A6" s="56">
        <v>1</v>
      </c>
      <c r="B6" s="73" t="s">
        <v>48</v>
      </c>
      <c r="C6" s="73"/>
      <c r="D6" s="73"/>
      <c r="E6" s="3">
        <f t="shared" ref="E6:F6" si="0">SUM(E7:E8)</f>
        <v>74488.399999999994</v>
      </c>
      <c r="F6" s="3">
        <f t="shared" si="0"/>
        <v>74488.399999999994</v>
      </c>
      <c r="G6" s="3">
        <f t="shared" ref="G6:J6" si="1">SUM(G7:G8)</f>
        <v>72661.30906</v>
      </c>
      <c r="H6" s="3">
        <f t="shared" si="1"/>
        <v>72661.30906</v>
      </c>
      <c r="I6" s="3">
        <f t="shared" si="1"/>
        <v>72661.30906</v>
      </c>
      <c r="J6" s="3">
        <f t="shared" si="1"/>
        <v>72661.30906</v>
      </c>
      <c r="K6" s="10">
        <f t="shared" ref="K6:K11" si="2">G6/E6</f>
        <v>0.97547147018864688</v>
      </c>
      <c r="L6" s="10">
        <f t="shared" ref="L6:L11" si="3">I6/E6</f>
        <v>0.97547147018864688</v>
      </c>
    </row>
    <row r="7" spans="1:12" s="2" customFormat="1" ht="58.5" customHeight="1" x14ac:dyDescent="0.25">
      <c r="A7" s="5" t="s">
        <v>54</v>
      </c>
      <c r="B7" s="9" t="s">
        <v>46</v>
      </c>
      <c r="C7" s="11" t="s">
        <v>46</v>
      </c>
      <c r="D7" s="11" t="s">
        <v>46</v>
      </c>
      <c r="E7" s="26">
        <f>F7</f>
        <v>60597.9</v>
      </c>
      <c r="F7" s="27">
        <v>60597.9</v>
      </c>
      <c r="G7" s="28">
        <f>H7</f>
        <v>58956.080240000003</v>
      </c>
      <c r="H7" s="28">
        <v>58956.080240000003</v>
      </c>
      <c r="I7" s="28">
        <f>J7</f>
        <v>58956.080240000003</v>
      </c>
      <c r="J7" s="28">
        <f>H7</f>
        <v>58956.080240000003</v>
      </c>
      <c r="K7" s="12">
        <f t="shared" si="2"/>
        <v>0.97290632579676861</v>
      </c>
      <c r="L7" s="12">
        <f t="shared" si="3"/>
        <v>0.97290632579676861</v>
      </c>
    </row>
    <row r="8" spans="1:12" s="2" customFormat="1" ht="64.5" customHeight="1" x14ac:dyDescent="0.25">
      <c r="A8" s="5" t="s">
        <v>55</v>
      </c>
      <c r="B8" s="9" t="s">
        <v>47</v>
      </c>
      <c r="C8" s="11" t="s">
        <v>47</v>
      </c>
      <c r="D8" s="11" t="s">
        <v>47</v>
      </c>
      <c r="E8" s="26">
        <f t="shared" ref="E8" si="4">F8</f>
        <v>13890.5</v>
      </c>
      <c r="F8" s="27">
        <v>13890.5</v>
      </c>
      <c r="G8" s="28">
        <f>H8</f>
        <v>13705.22882</v>
      </c>
      <c r="H8" s="28">
        <v>13705.22882</v>
      </c>
      <c r="I8" s="28">
        <f t="shared" ref="I8" si="5">J8</f>
        <v>13705.22882</v>
      </c>
      <c r="J8" s="28">
        <f>H8</f>
        <v>13705.22882</v>
      </c>
      <c r="K8" s="12">
        <f t="shared" si="2"/>
        <v>0.98666202224541955</v>
      </c>
      <c r="L8" s="12">
        <f t="shared" si="3"/>
        <v>0.98666202224541955</v>
      </c>
    </row>
    <row r="9" spans="1:12" s="2" customFormat="1" ht="18" customHeight="1" x14ac:dyDescent="0.25">
      <c r="A9" s="8" t="s">
        <v>56</v>
      </c>
      <c r="B9" s="73" t="s">
        <v>49</v>
      </c>
      <c r="C9" s="73"/>
      <c r="D9" s="73"/>
      <c r="E9" s="3">
        <f t="shared" ref="E9:F9" si="6">SUM(E10:E12)</f>
        <v>226.1</v>
      </c>
      <c r="F9" s="3">
        <f t="shared" si="6"/>
        <v>226.1</v>
      </c>
      <c r="G9" s="3">
        <f t="shared" ref="G9:J9" si="7">SUM(G10:G12)</f>
        <v>193.81943000000001</v>
      </c>
      <c r="H9" s="3">
        <f t="shared" si="7"/>
        <v>193.81943000000001</v>
      </c>
      <c r="I9" s="3">
        <f t="shared" si="7"/>
        <v>193.81943000000001</v>
      </c>
      <c r="J9" s="3">
        <f t="shared" si="7"/>
        <v>193.81943000000001</v>
      </c>
      <c r="K9" s="10">
        <f t="shared" si="2"/>
        <v>0.85722879256965956</v>
      </c>
      <c r="L9" s="10">
        <f t="shared" si="3"/>
        <v>0.85722879256965956</v>
      </c>
    </row>
    <row r="10" spans="1:12" s="2" customFormat="1" ht="61.5" customHeight="1" x14ac:dyDescent="0.25">
      <c r="A10" s="5" t="s">
        <v>57</v>
      </c>
      <c r="B10" s="9" t="s">
        <v>46</v>
      </c>
      <c r="C10" s="11" t="s">
        <v>46</v>
      </c>
      <c r="D10" s="11" t="s">
        <v>46</v>
      </c>
      <c r="E10" s="26">
        <f>F10</f>
        <v>114.2</v>
      </c>
      <c r="F10" s="27">
        <v>114.2</v>
      </c>
      <c r="G10" s="28">
        <f t="shared" ref="G10:G11" si="8">H10</f>
        <v>101.57943</v>
      </c>
      <c r="H10" s="28">
        <v>101.57943</v>
      </c>
      <c r="I10" s="28">
        <f t="shared" ref="I10:I11" si="9">J10</f>
        <v>101.57943</v>
      </c>
      <c r="J10" s="28">
        <f>H10</f>
        <v>101.57943</v>
      </c>
      <c r="K10" s="12">
        <f t="shared" si="2"/>
        <v>0.88948712784588446</v>
      </c>
      <c r="L10" s="12">
        <f t="shared" si="3"/>
        <v>0.88948712784588446</v>
      </c>
    </row>
    <row r="11" spans="1:12" s="2" customFormat="1" ht="59.25" customHeight="1" x14ac:dyDescent="0.25">
      <c r="A11" s="5" t="s">
        <v>27</v>
      </c>
      <c r="B11" s="9" t="s">
        <v>47</v>
      </c>
      <c r="C11" s="11" t="s">
        <v>47</v>
      </c>
      <c r="D11" s="11" t="s">
        <v>47</v>
      </c>
      <c r="E11" s="26">
        <f t="shared" ref="E11:E12" si="10">F11</f>
        <v>41</v>
      </c>
      <c r="F11" s="27">
        <v>41</v>
      </c>
      <c r="G11" s="28">
        <f t="shared" si="8"/>
        <v>37.24</v>
      </c>
      <c r="H11" s="28">
        <v>37.24</v>
      </c>
      <c r="I11" s="28">
        <f t="shared" si="9"/>
        <v>37.24</v>
      </c>
      <c r="J11" s="28">
        <f>H11</f>
        <v>37.24</v>
      </c>
      <c r="K11" s="12">
        <f t="shared" si="2"/>
        <v>0.9082926829268293</v>
      </c>
      <c r="L11" s="12">
        <f t="shared" si="3"/>
        <v>0.9082926829268293</v>
      </c>
    </row>
    <row r="12" spans="1:12" s="2" customFormat="1" ht="81.75" customHeight="1" x14ac:dyDescent="0.25">
      <c r="A12" s="5" t="s">
        <v>126</v>
      </c>
      <c r="B12" s="9" t="s">
        <v>50</v>
      </c>
      <c r="C12" s="22" t="s">
        <v>50</v>
      </c>
      <c r="D12" s="22" t="s">
        <v>50</v>
      </c>
      <c r="E12" s="26">
        <f t="shared" si="10"/>
        <v>70.900000000000006</v>
      </c>
      <c r="F12" s="27">
        <v>70.900000000000006</v>
      </c>
      <c r="G12" s="28">
        <f>H12</f>
        <v>55</v>
      </c>
      <c r="H12" s="28">
        <v>55</v>
      </c>
      <c r="I12" s="28">
        <f>J12</f>
        <v>55</v>
      </c>
      <c r="J12" s="28">
        <v>55</v>
      </c>
      <c r="K12" s="12">
        <f t="shared" ref="K12:K22" si="11">G12/E12</f>
        <v>0.77574047954865999</v>
      </c>
      <c r="L12" s="12">
        <f t="shared" ref="L12:L22" si="12">I12/E12</f>
        <v>0.77574047954865999</v>
      </c>
    </row>
    <row r="13" spans="1:12" s="2" customFormat="1" ht="82.5" customHeight="1" x14ac:dyDescent="0.25">
      <c r="A13" s="56">
        <v>3</v>
      </c>
      <c r="B13" s="73" t="s">
        <v>51</v>
      </c>
      <c r="C13" s="73"/>
      <c r="D13" s="73"/>
      <c r="E13" s="3">
        <f t="shared" ref="E13:F13" si="13">SUM(E14:E16)</f>
        <v>2066.7999999999997</v>
      </c>
      <c r="F13" s="3">
        <f t="shared" si="13"/>
        <v>2066.7999999999997</v>
      </c>
      <c r="G13" s="3">
        <f t="shared" ref="G13:J13" si="14">SUM(G14:G16)</f>
        <v>1405.20252</v>
      </c>
      <c r="H13" s="3">
        <f>SUM(H14:H16)+0.01</f>
        <v>1405.21252</v>
      </c>
      <c r="I13" s="3">
        <f t="shared" si="14"/>
        <v>1405.20252</v>
      </c>
      <c r="J13" s="3">
        <f t="shared" si="14"/>
        <v>1405.20252</v>
      </c>
      <c r="K13" s="10">
        <f t="shared" si="11"/>
        <v>0.67989283917166643</v>
      </c>
      <c r="L13" s="10">
        <f t="shared" si="12"/>
        <v>0.67989283917166643</v>
      </c>
    </row>
    <row r="14" spans="1:12" s="2" customFormat="1" ht="54.75" customHeight="1" x14ac:dyDescent="0.25">
      <c r="A14" s="13" t="s">
        <v>58</v>
      </c>
      <c r="B14" s="9" t="s">
        <v>46</v>
      </c>
      <c r="C14" s="11" t="s">
        <v>46</v>
      </c>
      <c r="D14" s="11" t="s">
        <v>46</v>
      </c>
      <c r="E14" s="28">
        <f>F14</f>
        <v>1038.5999999999999</v>
      </c>
      <c r="F14" s="27">
        <v>1038.5999999999999</v>
      </c>
      <c r="G14" s="28">
        <f>H14</f>
        <v>1038.26052</v>
      </c>
      <c r="H14" s="28">
        <v>1038.26052</v>
      </c>
      <c r="I14" s="28">
        <f>J14</f>
        <v>1038.26052</v>
      </c>
      <c r="J14" s="28">
        <f>H14</f>
        <v>1038.26052</v>
      </c>
      <c r="K14" s="12">
        <f t="shared" si="11"/>
        <v>0.99967313691507809</v>
      </c>
      <c r="L14" s="12">
        <f t="shared" si="12"/>
        <v>0.99967313691507809</v>
      </c>
    </row>
    <row r="15" spans="1:12" s="2" customFormat="1" ht="58.5" customHeight="1" x14ac:dyDescent="0.25">
      <c r="A15" s="13" t="s">
        <v>59</v>
      </c>
      <c r="B15" s="9" t="s">
        <v>47</v>
      </c>
      <c r="C15" s="11" t="s">
        <v>47</v>
      </c>
      <c r="D15" s="11" t="s">
        <v>47</v>
      </c>
      <c r="E15" s="28">
        <f t="shared" ref="E15:E16" si="15">F15</f>
        <v>249.1</v>
      </c>
      <c r="F15" s="27">
        <v>249.1</v>
      </c>
      <c r="G15" s="28">
        <f>H15</f>
        <v>206.24199999999999</v>
      </c>
      <c r="H15" s="28">
        <v>206.24199999999999</v>
      </c>
      <c r="I15" s="28">
        <f>J15</f>
        <v>206.24199999999999</v>
      </c>
      <c r="J15" s="28">
        <f>H15</f>
        <v>206.24199999999999</v>
      </c>
      <c r="K15" s="12">
        <f t="shared" si="11"/>
        <v>0.82794861501405059</v>
      </c>
      <c r="L15" s="12">
        <f t="shared" si="12"/>
        <v>0.82794861501405059</v>
      </c>
    </row>
    <row r="16" spans="1:12" s="2" customFormat="1" ht="47.25" customHeight="1" x14ac:dyDescent="0.25">
      <c r="A16" s="13" t="s">
        <v>127</v>
      </c>
      <c r="B16" s="9" t="s">
        <v>50</v>
      </c>
      <c r="C16" s="22" t="s">
        <v>50</v>
      </c>
      <c r="D16" s="22" t="s">
        <v>50</v>
      </c>
      <c r="E16" s="28">
        <f t="shared" si="15"/>
        <v>779.1</v>
      </c>
      <c r="F16" s="27">
        <v>779.1</v>
      </c>
      <c r="G16" s="28">
        <f>H16</f>
        <v>160.69999999999999</v>
      </c>
      <c r="H16" s="28">
        <v>160.69999999999999</v>
      </c>
      <c r="I16" s="28">
        <f>J16</f>
        <v>160.69999999999999</v>
      </c>
      <c r="J16" s="28">
        <f>H16</f>
        <v>160.69999999999999</v>
      </c>
      <c r="K16" s="12">
        <f t="shared" si="11"/>
        <v>0.20626363753048388</v>
      </c>
      <c r="L16" s="12">
        <f t="shared" si="12"/>
        <v>0.20626363753048388</v>
      </c>
    </row>
    <row r="17" spans="1:12" s="2" customFormat="1" ht="18" customHeight="1" x14ac:dyDescent="0.25">
      <c r="A17" s="8" t="s">
        <v>60</v>
      </c>
      <c r="B17" s="73" t="s">
        <v>52</v>
      </c>
      <c r="C17" s="73"/>
      <c r="D17" s="73"/>
      <c r="E17" s="31">
        <f>SUM(E18:E21)</f>
        <v>14275.900000000001</v>
      </c>
      <c r="F17" s="31">
        <f t="shared" ref="F17" si="16">SUM(F18:F21)</f>
        <v>14275.900000000001</v>
      </c>
      <c r="G17" s="31">
        <f t="shared" ref="G17:J17" si="17">SUM(G18:G21)</f>
        <v>14275.55343</v>
      </c>
      <c r="H17" s="31">
        <f>SUM(H18:H21)</f>
        <v>14275.55343</v>
      </c>
      <c r="I17" s="31">
        <f t="shared" si="17"/>
        <v>14275.55343</v>
      </c>
      <c r="J17" s="31">
        <f t="shared" si="17"/>
        <v>14275.55343</v>
      </c>
      <c r="K17" s="10">
        <f t="shared" si="11"/>
        <v>0.99997572342199081</v>
      </c>
      <c r="L17" s="10">
        <f t="shared" si="12"/>
        <v>0.99997572342199081</v>
      </c>
    </row>
    <row r="18" spans="1:12" s="2" customFormat="1" ht="49.5" x14ac:dyDescent="0.25">
      <c r="A18" s="5" t="s">
        <v>124</v>
      </c>
      <c r="B18" s="9" t="s">
        <v>125</v>
      </c>
      <c r="C18" s="11" t="s">
        <v>46</v>
      </c>
      <c r="D18" s="11" t="s">
        <v>46</v>
      </c>
      <c r="E18" s="27">
        <f>F18</f>
        <v>2292.6</v>
      </c>
      <c r="F18" s="27">
        <v>2292.6</v>
      </c>
      <c r="G18" s="27">
        <f>H18</f>
        <v>2292.5284799999999</v>
      </c>
      <c r="H18" s="27">
        <v>2292.5284799999999</v>
      </c>
      <c r="I18" s="27">
        <f>J18</f>
        <v>2292.5284799999999</v>
      </c>
      <c r="J18" s="27">
        <f>H18</f>
        <v>2292.5284799999999</v>
      </c>
      <c r="K18" s="12">
        <f t="shared" si="11"/>
        <v>0.99996880397801624</v>
      </c>
      <c r="L18" s="12">
        <f t="shared" si="12"/>
        <v>0.99996880397801624</v>
      </c>
    </row>
    <row r="19" spans="1:12" s="2" customFormat="1" ht="62.25" customHeight="1" x14ac:dyDescent="0.25">
      <c r="A19" s="5" t="s">
        <v>61</v>
      </c>
      <c r="B19" s="9" t="s">
        <v>131</v>
      </c>
      <c r="C19" s="11" t="s">
        <v>46</v>
      </c>
      <c r="D19" s="11" t="s">
        <v>46</v>
      </c>
      <c r="E19" s="28">
        <f t="shared" ref="E19:E21" si="18">F19</f>
        <v>10333.1</v>
      </c>
      <c r="F19" s="27">
        <v>10333.1</v>
      </c>
      <c r="G19" s="28">
        <f t="shared" ref="G19:G21" si="19">H19</f>
        <v>10333.0296</v>
      </c>
      <c r="H19" s="28">
        <v>10333.0296</v>
      </c>
      <c r="I19" s="28">
        <f t="shared" ref="I19:I21" si="20">J19</f>
        <v>10333.0296</v>
      </c>
      <c r="J19" s="28">
        <f>H19</f>
        <v>10333.0296</v>
      </c>
      <c r="K19" s="12">
        <f t="shared" si="11"/>
        <v>0.99999318694293093</v>
      </c>
      <c r="L19" s="12">
        <f t="shared" si="12"/>
        <v>0.99999318694293093</v>
      </c>
    </row>
    <row r="20" spans="1:12" s="2" customFormat="1" ht="62.25" customHeight="1" x14ac:dyDescent="0.25">
      <c r="A20" s="5" t="s">
        <v>62</v>
      </c>
      <c r="B20" s="9" t="s">
        <v>53</v>
      </c>
      <c r="C20" s="11" t="s">
        <v>46</v>
      </c>
      <c r="D20" s="11" t="s">
        <v>46</v>
      </c>
      <c r="E20" s="28">
        <f t="shared" si="18"/>
        <v>834.1</v>
      </c>
      <c r="F20" s="27">
        <v>834.1</v>
      </c>
      <c r="G20" s="28">
        <f t="shared" si="19"/>
        <v>833.92134999999996</v>
      </c>
      <c r="H20" s="28">
        <v>833.92134999999996</v>
      </c>
      <c r="I20" s="28">
        <f t="shared" si="20"/>
        <v>833.92134999999996</v>
      </c>
      <c r="J20" s="28">
        <f>H20</f>
        <v>833.92134999999996</v>
      </c>
      <c r="K20" s="12">
        <f t="shared" si="11"/>
        <v>0.99978581704831548</v>
      </c>
      <c r="L20" s="12">
        <f t="shared" si="12"/>
        <v>0.99978581704831548</v>
      </c>
    </row>
    <row r="21" spans="1:12" s="2" customFormat="1" ht="109.5" customHeight="1" x14ac:dyDescent="0.25">
      <c r="A21" s="5" t="s">
        <v>106</v>
      </c>
      <c r="B21" s="2" t="s">
        <v>105</v>
      </c>
      <c r="C21" s="11" t="s">
        <v>46</v>
      </c>
      <c r="D21" s="11" t="s">
        <v>46</v>
      </c>
      <c r="E21" s="28">
        <f t="shared" si="18"/>
        <v>816.1</v>
      </c>
      <c r="F21" s="27">
        <v>816.1</v>
      </c>
      <c r="G21" s="28">
        <f t="shared" si="19"/>
        <v>816.07399999999996</v>
      </c>
      <c r="H21" s="28">
        <v>816.07399999999996</v>
      </c>
      <c r="I21" s="28">
        <f t="shared" si="20"/>
        <v>816.07399999999996</v>
      </c>
      <c r="J21" s="28">
        <f>H21</f>
        <v>816.07399999999996</v>
      </c>
      <c r="K21" s="12">
        <f t="shared" si="11"/>
        <v>0.99996814115917154</v>
      </c>
      <c r="L21" s="12">
        <f t="shared" si="12"/>
        <v>0.99996814115917154</v>
      </c>
    </row>
    <row r="22" spans="1:12" s="2" customFormat="1" x14ac:dyDescent="0.25">
      <c r="A22" s="13"/>
      <c r="B22" s="6" t="s">
        <v>1</v>
      </c>
      <c r="C22" s="6"/>
      <c r="D22" s="4"/>
      <c r="E22" s="3">
        <f t="shared" ref="E22:F22" si="21">E6+E9+E13+E17</f>
        <v>91057.200000000012</v>
      </c>
      <c r="F22" s="3">
        <f t="shared" si="21"/>
        <v>91057.200000000012</v>
      </c>
      <c r="G22" s="3">
        <f t="shared" ref="G22:J22" si="22">G6+G9+G13+G17</f>
        <v>88535.884440000009</v>
      </c>
      <c r="H22" s="3">
        <f>H6+H9+H13+H17</f>
        <v>88535.894440000004</v>
      </c>
      <c r="I22" s="3">
        <f t="shared" si="22"/>
        <v>88535.884440000009</v>
      </c>
      <c r="J22" s="3">
        <f t="shared" si="22"/>
        <v>88535.884440000009</v>
      </c>
      <c r="K22" s="10">
        <f t="shared" si="11"/>
        <v>0.97231064034475034</v>
      </c>
      <c r="L22" s="10">
        <f t="shared" si="12"/>
        <v>0.97231064034475034</v>
      </c>
    </row>
    <row r="23" spans="1:12" x14ac:dyDescent="0.25">
      <c r="H23" s="50"/>
    </row>
    <row r="27" spans="1:12" x14ac:dyDescent="0.25">
      <c r="E27" s="53">
        <f>F22+'Подпрограмма 2'!F15+'Подпрограмма 3'!H8+'Подпрограмма 4'!F9+'Подпрограмма 5'!G9+'Подпрограмма 6'!G58</f>
        <v>261112.30000000002</v>
      </c>
      <c r="G27" s="53">
        <f>G22+'Подпрограмма 2'!G15+'Подпрограмма 3'!I8+'Подпрограмма 4'!G9+'Подпрограмма 5'!H9+'Подпрограмма 6'!H58</f>
        <v>251000.83511000001</v>
      </c>
      <c r="K27" s="54">
        <f>G27/E27</f>
        <v>0.96127541716724951</v>
      </c>
    </row>
  </sheetData>
  <mergeCells count="15">
    <mergeCell ref="B13:D13"/>
    <mergeCell ref="B9:D9"/>
    <mergeCell ref="B6:D6"/>
    <mergeCell ref="B17:D17"/>
    <mergeCell ref="A1:L1"/>
    <mergeCell ref="A3:A4"/>
    <mergeCell ref="A2:L2"/>
    <mergeCell ref="G3:H3"/>
    <mergeCell ref="I3:J3"/>
    <mergeCell ref="K3:K4"/>
    <mergeCell ref="L3:L4"/>
    <mergeCell ref="E3:F3"/>
    <mergeCell ref="B3:B4"/>
    <mergeCell ref="C3:C4"/>
    <mergeCell ref="D3:D4"/>
  </mergeCells>
  <pageMargins left="0.39370078740157483" right="0.39370078740157483" top="0.39370078740157483" bottom="0" header="0.31496062992125984" footer="0.31496062992125984"/>
  <pageSetup paperSize="9" scale="5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L50"/>
  <sheetViews>
    <sheetView view="pageBreakPreview" zoomScale="80" zoomScaleNormal="70" zoomScaleSheetLayoutView="80" workbookViewId="0">
      <pane xSplit="4" ySplit="5" topLeftCell="E6" activePane="bottomRight" state="frozen"/>
      <selection pane="topRight"/>
      <selection pane="bottomLeft"/>
      <selection pane="bottomRight" activeCell="H14" sqref="H14"/>
    </sheetView>
  </sheetViews>
  <sheetFormatPr defaultRowHeight="16.5" x14ac:dyDescent="0.25"/>
  <cols>
    <col min="1" max="1" width="7.5703125" style="1" customWidth="1"/>
    <col min="2" max="2" width="44.7109375" style="1" customWidth="1"/>
    <col min="3" max="3" width="22.7109375" style="1" customWidth="1"/>
    <col min="4" max="4" width="23.5703125" style="1" customWidth="1"/>
    <col min="5" max="6" width="16.85546875" style="1" customWidth="1"/>
    <col min="7" max="7" width="14.85546875" style="1" customWidth="1"/>
    <col min="8" max="8" width="16.42578125" style="1" customWidth="1"/>
    <col min="9" max="9" width="15.5703125" style="1" customWidth="1"/>
    <col min="10" max="10" width="14.85546875" style="1" customWidth="1"/>
    <col min="11" max="11" width="27" style="1" customWidth="1"/>
    <col min="12" max="12" width="26.140625" style="1" customWidth="1"/>
    <col min="13" max="16384" width="9.140625" style="1"/>
  </cols>
  <sheetData>
    <row r="1" spans="1:12" ht="32.25" customHeight="1" x14ac:dyDescent="0.25">
      <c r="A1" s="74" t="s">
        <v>108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</row>
    <row r="2" spans="1:12" ht="32.25" customHeight="1" x14ac:dyDescent="0.25">
      <c r="A2" s="74" t="str">
        <f>'Подпрограмма 1'!A2:L2</f>
        <v>по состоянию на 01 января 2019 года (с начала года нарастающим итогом)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</row>
    <row r="3" spans="1:12" s="2" customFormat="1" ht="32.25" customHeight="1" x14ac:dyDescent="0.25">
      <c r="A3" s="75" t="s">
        <v>17</v>
      </c>
      <c r="B3" s="75" t="s">
        <v>15</v>
      </c>
      <c r="C3" s="75" t="s">
        <v>3</v>
      </c>
      <c r="D3" s="75" t="s">
        <v>16</v>
      </c>
      <c r="E3" s="75" t="s">
        <v>137</v>
      </c>
      <c r="F3" s="75"/>
      <c r="G3" s="75" t="s">
        <v>4</v>
      </c>
      <c r="H3" s="75"/>
      <c r="I3" s="75" t="s">
        <v>5</v>
      </c>
      <c r="J3" s="75"/>
      <c r="K3" s="75" t="s">
        <v>139</v>
      </c>
      <c r="L3" s="75" t="s">
        <v>140</v>
      </c>
    </row>
    <row r="4" spans="1:12" s="2" customFormat="1" ht="64.5" customHeight="1" x14ac:dyDescent="0.25">
      <c r="A4" s="75"/>
      <c r="B4" s="75"/>
      <c r="C4" s="75"/>
      <c r="D4" s="75"/>
      <c r="E4" s="56" t="s">
        <v>0</v>
      </c>
      <c r="F4" s="56" t="s">
        <v>7</v>
      </c>
      <c r="G4" s="56" t="s">
        <v>0</v>
      </c>
      <c r="H4" s="56" t="s">
        <v>7</v>
      </c>
      <c r="I4" s="56" t="s">
        <v>0</v>
      </c>
      <c r="J4" s="56" t="s">
        <v>7</v>
      </c>
      <c r="K4" s="75"/>
      <c r="L4" s="75"/>
    </row>
    <row r="5" spans="1:12" s="2" customFormat="1" ht="21" customHeight="1" x14ac:dyDescent="0.25">
      <c r="A5" s="56">
        <v>1</v>
      </c>
      <c r="B5" s="56">
        <v>2</v>
      </c>
      <c r="C5" s="56">
        <v>3</v>
      </c>
      <c r="D5" s="56">
        <v>4</v>
      </c>
      <c r="E5" s="56">
        <v>5</v>
      </c>
      <c r="F5" s="56">
        <v>6</v>
      </c>
      <c r="G5" s="56">
        <v>7</v>
      </c>
      <c r="H5" s="56">
        <v>8</v>
      </c>
      <c r="I5" s="56">
        <v>9</v>
      </c>
      <c r="J5" s="56">
        <v>10</v>
      </c>
      <c r="K5" s="56">
        <v>11</v>
      </c>
      <c r="L5" s="56">
        <v>12</v>
      </c>
    </row>
    <row r="6" spans="1:12" s="2" customFormat="1" ht="21" customHeight="1" x14ac:dyDescent="0.25">
      <c r="A6" s="56">
        <v>1</v>
      </c>
      <c r="B6" s="78" t="s">
        <v>129</v>
      </c>
      <c r="C6" s="79"/>
      <c r="D6" s="80"/>
      <c r="E6" s="49">
        <f>SUM(E7:E11)</f>
        <v>12773.9</v>
      </c>
      <c r="F6" s="49">
        <f>SUM(F7:F11)</f>
        <v>12773.9</v>
      </c>
      <c r="G6" s="49">
        <f t="shared" ref="G6" si="0">SUM(G7:G11)</f>
        <v>11961.85454</v>
      </c>
      <c r="H6" s="49">
        <f>SUM(H7:H11)</f>
        <v>11961.85454</v>
      </c>
      <c r="I6" s="49">
        <f>SUM(I7:I11)</f>
        <v>11961.85454</v>
      </c>
      <c r="J6" s="49">
        <f>SUM(J7:J11)</f>
        <v>11961.85454</v>
      </c>
      <c r="K6" s="10">
        <f>G6/E6</f>
        <v>0.93642932385567446</v>
      </c>
      <c r="L6" s="10">
        <f>H6/F6</f>
        <v>0.93642932385567446</v>
      </c>
    </row>
    <row r="7" spans="1:12" s="2" customFormat="1" ht="49.5" x14ac:dyDescent="0.25">
      <c r="A7" s="5" t="s">
        <v>54</v>
      </c>
      <c r="B7" s="9" t="s">
        <v>136</v>
      </c>
      <c r="C7" s="11" t="s">
        <v>47</v>
      </c>
      <c r="D7" s="11" t="s">
        <v>47</v>
      </c>
      <c r="E7" s="23">
        <f t="shared" ref="E7:E11" si="1">F7</f>
        <v>410.8</v>
      </c>
      <c r="F7" s="23">
        <v>410.8</v>
      </c>
      <c r="G7" s="23">
        <f t="shared" ref="G7:G14" si="2">H7</f>
        <v>157</v>
      </c>
      <c r="H7" s="23">
        <v>157</v>
      </c>
      <c r="I7" s="23">
        <f t="shared" ref="I7:I14" si="3">J7</f>
        <v>157</v>
      </c>
      <c r="J7" s="23">
        <f>H7</f>
        <v>157</v>
      </c>
      <c r="K7" s="12">
        <f>G7/E7</f>
        <v>0.38218111002921129</v>
      </c>
      <c r="L7" s="12">
        <f>I7/E7</f>
        <v>0.38218111002921129</v>
      </c>
    </row>
    <row r="8" spans="1:12" s="2" customFormat="1" ht="49.5" x14ac:dyDescent="0.25">
      <c r="A8" s="5" t="s">
        <v>55</v>
      </c>
      <c r="B8" s="9" t="s">
        <v>135</v>
      </c>
      <c r="C8" s="11" t="s">
        <v>47</v>
      </c>
      <c r="D8" s="11" t="s">
        <v>47</v>
      </c>
      <c r="E8" s="23">
        <f t="shared" si="1"/>
        <v>127</v>
      </c>
      <c r="F8" s="23">
        <v>127</v>
      </c>
      <c r="G8" s="23">
        <f t="shared" ref="G8" si="4">H8</f>
        <v>95.25</v>
      </c>
      <c r="H8" s="23">
        <v>95.25</v>
      </c>
      <c r="I8" s="23">
        <f t="shared" ref="I8" si="5">J8</f>
        <v>95.25</v>
      </c>
      <c r="J8" s="23">
        <f>H8</f>
        <v>95.25</v>
      </c>
      <c r="K8" s="12">
        <f>G8/E8</f>
        <v>0.75</v>
      </c>
      <c r="L8" s="12">
        <f>I8/E8</f>
        <v>0.75</v>
      </c>
    </row>
    <row r="9" spans="1:12" s="2" customFormat="1" ht="85.5" customHeight="1" x14ac:dyDescent="0.25">
      <c r="A9" s="5" t="s">
        <v>130</v>
      </c>
      <c r="B9" s="9" t="s">
        <v>63</v>
      </c>
      <c r="C9" s="11" t="s">
        <v>47</v>
      </c>
      <c r="D9" s="11" t="s">
        <v>47</v>
      </c>
      <c r="E9" s="23">
        <f t="shared" si="1"/>
        <v>46</v>
      </c>
      <c r="F9" s="23">
        <v>46</v>
      </c>
      <c r="G9" s="23">
        <f t="shared" si="2"/>
        <v>45.980400000000003</v>
      </c>
      <c r="H9" s="23">
        <v>45.980400000000003</v>
      </c>
      <c r="I9" s="23">
        <f t="shared" si="3"/>
        <v>45.980400000000003</v>
      </c>
      <c r="J9" s="23">
        <f>H9</f>
        <v>45.980400000000003</v>
      </c>
      <c r="K9" s="12">
        <f>G9/E9</f>
        <v>0.99957391304347831</v>
      </c>
      <c r="L9" s="12">
        <f>I9/E9</f>
        <v>0.99957391304347831</v>
      </c>
    </row>
    <row r="10" spans="1:12" s="2" customFormat="1" ht="86.25" customHeight="1" x14ac:dyDescent="0.25">
      <c r="A10" s="5" t="s">
        <v>133</v>
      </c>
      <c r="B10" s="84" t="s">
        <v>64</v>
      </c>
      <c r="C10" s="11" t="s">
        <v>47</v>
      </c>
      <c r="D10" s="11" t="s">
        <v>47</v>
      </c>
      <c r="E10" s="13">
        <f t="shared" si="1"/>
        <v>453.2</v>
      </c>
      <c r="F10" s="13">
        <v>453.2</v>
      </c>
      <c r="G10" s="23">
        <v>0</v>
      </c>
      <c r="H10" s="23">
        <v>0</v>
      </c>
      <c r="I10" s="23">
        <f t="shared" si="3"/>
        <v>0</v>
      </c>
      <c r="J10" s="23">
        <v>0</v>
      </c>
      <c r="K10" s="12">
        <v>0</v>
      </c>
      <c r="L10" s="12">
        <v>0</v>
      </c>
    </row>
    <row r="11" spans="1:12" s="2" customFormat="1" ht="70.5" customHeight="1" x14ac:dyDescent="0.25">
      <c r="A11" s="5" t="s">
        <v>134</v>
      </c>
      <c r="B11" s="85"/>
      <c r="C11" s="11" t="s">
        <v>47</v>
      </c>
      <c r="D11" s="11" t="s">
        <v>2</v>
      </c>
      <c r="E11" s="13">
        <f t="shared" si="1"/>
        <v>11736.9</v>
      </c>
      <c r="F11" s="13">
        <v>11736.9</v>
      </c>
      <c r="G11" s="23">
        <f t="shared" si="2"/>
        <v>11663.62414</v>
      </c>
      <c r="H11" s="23">
        <v>11663.62414</v>
      </c>
      <c r="I11" s="23">
        <f t="shared" si="3"/>
        <v>11663.62414</v>
      </c>
      <c r="J11" s="23">
        <f>H11</f>
        <v>11663.62414</v>
      </c>
      <c r="K11" s="12">
        <f t="shared" ref="K11" si="6">G11/E11</f>
        <v>0.99375679608755296</v>
      </c>
      <c r="L11" s="12">
        <f t="shared" ref="L11" si="7">I11/E11</f>
        <v>0.99375679608755296</v>
      </c>
    </row>
    <row r="12" spans="1:12" s="2" customFormat="1" x14ac:dyDescent="0.25">
      <c r="A12" s="8" t="s">
        <v>56</v>
      </c>
      <c r="B12" s="81" t="s">
        <v>132</v>
      </c>
      <c r="C12" s="82"/>
      <c r="D12" s="83"/>
      <c r="E12" s="56">
        <f>SUM(E13:E14)</f>
        <v>1140.9000000000001</v>
      </c>
      <c r="F12" s="49">
        <f>SUM(F13:F14)</f>
        <v>1140.9000000000001</v>
      </c>
      <c r="G12" s="49">
        <f t="shared" ref="G12:J12" si="8">SUM(G13:G14)</f>
        <v>1134.9266400000001</v>
      </c>
      <c r="H12" s="49">
        <f t="shared" si="8"/>
        <v>1134.9266400000001</v>
      </c>
      <c r="I12" s="49">
        <f t="shared" si="8"/>
        <v>1134.9266400000001</v>
      </c>
      <c r="J12" s="49">
        <f t="shared" si="8"/>
        <v>1134.9266400000001</v>
      </c>
      <c r="K12" s="10">
        <f>G12/E12</f>
        <v>0.9947643439389956</v>
      </c>
      <c r="L12" s="10">
        <f>I12/E12</f>
        <v>0.9947643439389956</v>
      </c>
    </row>
    <row r="13" spans="1:12" s="2" customFormat="1" ht="78" customHeight="1" x14ac:dyDescent="0.25">
      <c r="A13" s="5" t="s">
        <v>57</v>
      </c>
      <c r="B13" s="9" t="s">
        <v>107</v>
      </c>
      <c r="C13" s="22" t="s">
        <v>46</v>
      </c>
      <c r="D13" s="22" t="s">
        <v>88</v>
      </c>
      <c r="E13" s="13">
        <f t="shared" ref="E13:E14" si="9">F13</f>
        <v>1068.5</v>
      </c>
      <c r="F13" s="13">
        <v>1068.5</v>
      </c>
      <c r="G13" s="23">
        <f t="shared" si="2"/>
        <v>1062.5576000000001</v>
      </c>
      <c r="H13" s="23">
        <v>1062.5576000000001</v>
      </c>
      <c r="I13" s="23">
        <f t="shared" si="3"/>
        <v>1062.5576000000001</v>
      </c>
      <c r="J13" s="23">
        <f>H13</f>
        <v>1062.5576000000001</v>
      </c>
      <c r="K13" s="12">
        <f>G13/E13</f>
        <v>0.99443855872718778</v>
      </c>
      <c r="L13" s="12">
        <f>I13/E13</f>
        <v>0.99443855872718778</v>
      </c>
    </row>
    <row r="14" spans="1:12" s="2" customFormat="1" ht="78" customHeight="1" x14ac:dyDescent="0.25">
      <c r="A14" s="5" t="s">
        <v>27</v>
      </c>
      <c r="B14" s="9" t="s">
        <v>141</v>
      </c>
      <c r="C14" s="22" t="s">
        <v>46</v>
      </c>
      <c r="D14" s="22" t="s">
        <v>88</v>
      </c>
      <c r="E14" s="13">
        <f t="shared" si="9"/>
        <v>72.400000000000006</v>
      </c>
      <c r="F14" s="13">
        <v>72.400000000000006</v>
      </c>
      <c r="G14" s="23">
        <f t="shared" si="2"/>
        <v>72.369039999999998</v>
      </c>
      <c r="H14" s="23">
        <v>72.369039999999998</v>
      </c>
      <c r="I14" s="23">
        <f t="shared" si="3"/>
        <v>72.369039999999998</v>
      </c>
      <c r="J14" s="23">
        <f>H14</f>
        <v>72.369039999999998</v>
      </c>
      <c r="K14" s="12">
        <f>G14/E14</f>
        <v>0.99957237569060764</v>
      </c>
      <c r="L14" s="12">
        <f>I14/E14</f>
        <v>0.99957237569060764</v>
      </c>
    </row>
    <row r="15" spans="1:12" s="2" customFormat="1" x14ac:dyDescent="0.25">
      <c r="A15" s="13"/>
      <c r="B15" s="6" t="s">
        <v>1</v>
      </c>
      <c r="C15" s="6"/>
      <c r="D15" s="4"/>
      <c r="E15" s="7">
        <f>E6+E12</f>
        <v>13914.8</v>
      </c>
      <c r="F15" s="7">
        <f>F6+F12</f>
        <v>13914.8</v>
      </c>
      <c r="G15" s="7">
        <f t="shared" ref="G15:J15" si="10">G6+G12</f>
        <v>13096.78118</v>
      </c>
      <c r="H15" s="7">
        <f t="shared" si="10"/>
        <v>13096.78118</v>
      </c>
      <c r="I15" s="7">
        <f>I6+I12</f>
        <v>13096.78118</v>
      </c>
      <c r="J15" s="7">
        <f t="shared" si="10"/>
        <v>13096.78118</v>
      </c>
      <c r="K15" s="10">
        <f>G15/E15</f>
        <v>0.94121231925719384</v>
      </c>
      <c r="L15" s="10">
        <f>I15/E15</f>
        <v>0.94121231925719384</v>
      </c>
    </row>
    <row r="41" ht="30.75" customHeight="1" x14ac:dyDescent="0.25"/>
    <row r="43" ht="18.75" customHeight="1" x14ac:dyDescent="0.25"/>
    <row r="44" ht="18.75" customHeight="1" x14ac:dyDescent="0.25"/>
    <row r="47" ht="18.75" customHeight="1" x14ac:dyDescent="0.25"/>
    <row r="49" ht="18.75" customHeight="1" x14ac:dyDescent="0.25"/>
    <row r="50" ht="18.75" customHeight="1" x14ac:dyDescent="0.25"/>
  </sheetData>
  <mergeCells count="14">
    <mergeCell ref="B6:D6"/>
    <mergeCell ref="B12:D12"/>
    <mergeCell ref="A1:L1"/>
    <mergeCell ref="A2:L2"/>
    <mergeCell ref="A3:A4"/>
    <mergeCell ref="B3:B4"/>
    <mergeCell ref="C3:C4"/>
    <mergeCell ref="D3:D4"/>
    <mergeCell ref="L3:L4"/>
    <mergeCell ref="E3:F3"/>
    <mergeCell ref="G3:H3"/>
    <mergeCell ref="I3:J3"/>
    <mergeCell ref="K3:K4"/>
    <mergeCell ref="B10:B11"/>
  </mergeCells>
  <pageMargins left="0.39370078740157483" right="0.39370078740157483" top="0.39370078740157483" bottom="0.39370078740157483" header="0.31496062992125984" footer="0.31496062992125984"/>
  <pageSetup paperSize="9" scale="5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9"/>
  <sheetViews>
    <sheetView view="pageBreakPreview" zoomScale="90" zoomScaleNormal="100" zoomScaleSheetLayoutView="90" workbookViewId="0">
      <selection activeCell="B16" sqref="B16"/>
    </sheetView>
  </sheetViews>
  <sheetFormatPr defaultRowHeight="15.75" x14ac:dyDescent="0.25"/>
  <cols>
    <col min="1" max="1" width="6.5703125" style="58" customWidth="1"/>
    <col min="2" max="2" width="35.28515625" style="58" customWidth="1"/>
    <col min="3" max="3" width="14" style="58" hidden="1" customWidth="1"/>
    <col min="4" max="4" width="11.42578125" style="58" hidden="1" customWidth="1"/>
    <col min="5" max="5" width="21.7109375" style="58" customWidth="1"/>
    <col min="6" max="6" width="15.42578125" style="58" customWidth="1"/>
    <col min="7" max="7" width="18.7109375" style="58" customWidth="1"/>
    <col min="8" max="8" width="19.5703125" style="58" customWidth="1"/>
    <col min="9" max="9" width="15.7109375" style="58" customWidth="1"/>
    <col min="10" max="10" width="14.7109375" style="58" customWidth="1"/>
    <col min="11" max="12" width="14.140625" style="58" customWidth="1"/>
    <col min="13" max="13" width="15.140625" style="58" customWidth="1"/>
    <col min="14" max="255" width="9.140625" style="58"/>
    <col min="256" max="256" width="6.5703125" style="58" customWidth="1"/>
    <col min="257" max="257" width="35.28515625" style="58" customWidth="1"/>
    <col min="258" max="258" width="14" style="58" customWidth="1"/>
    <col min="259" max="259" width="11.42578125" style="58" customWidth="1"/>
    <col min="260" max="260" width="21.7109375" style="58" customWidth="1"/>
    <col min="261" max="261" width="13.7109375" style="58" customWidth="1"/>
    <col min="262" max="262" width="14.85546875" style="58" customWidth="1"/>
    <col min="263" max="263" width="19.5703125" style="58" customWidth="1"/>
    <col min="264" max="264" width="13.7109375" style="58" customWidth="1"/>
    <col min="265" max="265" width="14.7109375" style="58" customWidth="1"/>
    <col min="266" max="267" width="14.140625" style="58" customWidth="1"/>
    <col min="268" max="268" width="15.140625" style="58" customWidth="1"/>
    <col min="269" max="269" width="21.5703125" style="58" customWidth="1"/>
    <col min="270" max="511" width="9.140625" style="58"/>
    <col min="512" max="512" width="6.5703125" style="58" customWidth="1"/>
    <col min="513" max="513" width="35.28515625" style="58" customWidth="1"/>
    <col min="514" max="514" width="14" style="58" customWidth="1"/>
    <col min="515" max="515" width="11.42578125" style="58" customWidth="1"/>
    <col min="516" max="516" width="21.7109375" style="58" customWidth="1"/>
    <col min="517" max="517" width="13.7109375" style="58" customWidth="1"/>
    <col min="518" max="518" width="14.85546875" style="58" customWidth="1"/>
    <col min="519" max="519" width="19.5703125" style="58" customWidth="1"/>
    <col min="520" max="520" width="13.7109375" style="58" customWidth="1"/>
    <col min="521" max="521" width="14.7109375" style="58" customWidth="1"/>
    <col min="522" max="523" width="14.140625" style="58" customWidth="1"/>
    <col min="524" max="524" width="15.140625" style="58" customWidth="1"/>
    <col min="525" max="525" width="21.5703125" style="58" customWidth="1"/>
    <col min="526" max="767" width="9.140625" style="58"/>
    <col min="768" max="768" width="6.5703125" style="58" customWidth="1"/>
    <col min="769" max="769" width="35.28515625" style="58" customWidth="1"/>
    <col min="770" max="770" width="14" style="58" customWidth="1"/>
    <col min="771" max="771" width="11.42578125" style="58" customWidth="1"/>
    <col min="772" max="772" width="21.7109375" style="58" customWidth="1"/>
    <col min="773" max="773" width="13.7109375" style="58" customWidth="1"/>
    <col min="774" max="774" width="14.85546875" style="58" customWidth="1"/>
    <col min="775" max="775" width="19.5703125" style="58" customWidth="1"/>
    <col min="776" max="776" width="13.7109375" style="58" customWidth="1"/>
    <col min="777" max="777" width="14.7109375" style="58" customWidth="1"/>
    <col min="778" max="779" width="14.140625" style="58" customWidth="1"/>
    <col min="780" max="780" width="15.140625" style="58" customWidth="1"/>
    <col min="781" max="781" width="21.5703125" style="58" customWidth="1"/>
    <col min="782" max="1023" width="9.140625" style="58"/>
    <col min="1024" max="1024" width="6.5703125" style="58" customWidth="1"/>
    <col min="1025" max="1025" width="35.28515625" style="58" customWidth="1"/>
    <col min="1026" max="1026" width="14" style="58" customWidth="1"/>
    <col min="1027" max="1027" width="11.42578125" style="58" customWidth="1"/>
    <col min="1028" max="1028" width="21.7109375" style="58" customWidth="1"/>
    <col min="1029" max="1029" width="13.7109375" style="58" customWidth="1"/>
    <col min="1030" max="1030" width="14.85546875" style="58" customWidth="1"/>
    <col min="1031" max="1031" width="19.5703125" style="58" customWidth="1"/>
    <col min="1032" max="1032" width="13.7109375" style="58" customWidth="1"/>
    <col min="1033" max="1033" width="14.7109375" style="58" customWidth="1"/>
    <col min="1034" max="1035" width="14.140625" style="58" customWidth="1"/>
    <col min="1036" max="1036" width="15.140625" style="58" customWidth="1"/>
    <col min="1037" max="1037" width="21.5703125" style="58" customWidth="1"/>
    <col min="1038" max="1279" width="9.140625" style="58"/>
    <col min="1280" max="1280" width="6.5703125" style="58" customWidth="1"/>
    <col min="1281" max="1281" width="35.28515625" style="58" customWidth="1"/>
    <col min="1282" max="1282" width="14" style="58" customWidth="1"/>
    <col min="1283" max="1283" width="11.42578125" style="58" customWidth="1"/>
    <col min="1284" max="1284" width="21.7109375" style="58" customWidth="1"/>
    <col min="1285" max="1285" width="13.7109375" style="58" customWidth="1"/>
    <col min="1286" max="1286" width="14.85546875" style="58" customWidth="1"/>
    <col min="1287" max="1287" width="19.5703125" style="58" customWidth="1"/>
    <col min="1288" max="1288" width="13.7109375" style="58" customWidth="1"/>
    <col min="1289" max="1289" width="14.7109375" style="58" customWidth="1"/>
    <col min="1290" max="1291" width="14.140625" style="58" customWidth="1"/>
    <col min="1292" max="1292" width="15.140625" style="58" customWidth="1"/>
    <col min="1293" max="1293" width="21.5703125" style="58" customWidth="1"/>
    <col min="1294" max="1535" width="9.140625" style="58"/>
    <col min="1536" max="1536" width="6.5703125" style="58" customWidth="1"/>
    <col min="1537" max="1537" width="35.28515625" style="58" customWidth="1"/>
    <col min="1538" max="1538" width="14" style="58" customWidth="1"/>
    <col min="1539" max="1539" width="11.42578125" style="58" customWidth="1"/>
    <col min="1540" max="1540" width="21.7109375" style="58" customWidth="1"/>
    <col min="1541" max="1541" width="13.7109375" style="58" customWidth="1"/>
    <col min="1542" max="1542" width="14.85546875" style="58" customWidth="1"/>
    <col min="1543" max="1543" width="19.5703125" style="58" customWidth="1"/>
    <col min="1544" max="1544" width="13.7109375" style="58" customWidth="1"/>
    <col min="1545" max="1545" width="14.7109375" style="58" customWidth="1"/>
    <col min="1546" max="1547" width="14.140625" style="58" customWidth="1"/>
    <col min="1548" max="1548" width="15.140625" style="58" customWidth="1"/>
    <col min="1549" max="1549" width="21.5703125" style="58" customWidth="1"/>
    <col min="1550" max="1791" width="9.140625" style="58"/>
    <col min="1792" max="1792" width="6.5703125" style="58" customWidth="1"/>
    <col min="1793" max="1793" width="35.28515625" style="58" customWidth="1"/>
    <col min="1794" max="1794" width="14" style="58" customWidth="1"/>
    <col min="1795" max="1795" width="11.42578125" style="58" customWidth="1"/>
    <col min="1796" max="1796" width="21.7109375" style="58" customWidth="1"/>
    <col min="1797" max="1797" width="13.7109375" style="58" customWidth="1"/>
    <col min="1798" max="1798" width="14.85546875" style="58" customWidth="1"/>
    <col min="1799" max="1799" width="19.5703125" style="58" customWidth="1"/>
    <col min="1800" max="1800" width="13.7109375" style="58" customWidth="1"/>
    <col min="1801" max="1801" width="14.7109375" style="58" customWidth="1"/>
    <col min="1802" max="1803" width="14.140625" style="58" customWidth="1"/>
    <col min="1804" max="1804" width="15.140625" style="58" customWidth="1"/>
    <col min="1805" max="1805" width="21.5703125" style="58" customWidth="1"/>
    <col min="1806" max="2047" width="9.140625" style="58"/>
    <col min="2048" max="2048" width="6.5703125" style="58" customWidth="1"/>
    <col min="2049" max="2049" width="35.28515625" style="58" customWidth="1"/>
    <col min="2050" max="2050" width="14" style="58" customWidth="1"/>
    <col min="2051" max="2051" width="11.42578125" style="58" customWidth="1"/>
    <col min="2052" max="2052" width="21.7109375" style="58" customWidth="1"/>
    <col min="2053" max="2053" width="13.7109375" style="58" customWidth="1"/>
    <col min="2054" max="2054" width="14.85546875" style="58" customWidth="1"/>
    <col min="2055" max="2055" width="19.5703125" style="58" customWidth="1"/>
    <col min="2056" max="2056" width="13.7109375" style="58" customWidth="1"/>
    <col min="2057" max="2057" width="14.7109375" style="58" customWidth="1"/>
    <col min="2058" max="2059" width="14.140625" style="58" customWidth="1"/>
    <col min="2060" max="2060" width="15.140625" style="58" customWidth="1"/>
    <col min="2061" max="2061" width="21.5703125" style="58" customWidth="1"/>
    <col min="2062" max="2303" width="9.140625" style="58"/>
    <col min="2304" max="2304" width="6.5703125" style="58" customWidth="1"/>
    <col min="2305" max="2305" width="35.28515625" style="58" customWidth="1"/>
    <col min="2306" max="2306" width="14" style="58" customWidth="1"/>
    <col min="2307" max="2307" width="11.42578125" style="58" customWidth="1"/>
    <col min="2308" max="2308" width="21.7109375" style="58" customWidth="1"/>
    <col min="2309" max="2309" width="13.7109375" style="58" customWidth="1"/>
    <col min="2310" max="2310" width="14.85546875" style="58" customWidth="1"/>
    <col min="2311" max="2311" width="19.5703125" style="58" customWidth="1"/>
    <col min="2312" max="2312" width="13.7109375" style="58" customWidth="1"/>
    <col min="2313" max="2313" width="14.7109375" style="58" customWidth="1"/>
    <col min="2314" max="2315" width="14.140625" style="58" customWidth="1"/>
    <col min="2316" max="2316" width="15.140625" style="58" customWidth="1"/>
    <col min="2317" max="2317" width="21.5703125" style="58" customWidth="1"/>
    <col min="2318" max="2559" width="9.140625" style="58"/>
    <col min="2560" max="2560" width="6.5703125" style="58" customWidth="1"/>
    <col min="2561" max="2561" width="35.28515625" style="58" customWidth="1"/>
    <col min="2562" max="2562" width="14" style="58" customWidth="1"/>
    <col min="2563" max="2563" width="11.42578125" style="58" customWidth="1"/>
    <col min="2564" max="2564" width="21.7109375" style="58" customWidth="1"/>
    <col min="2565" max="2565" width="13.7109375" style="58" customWidth="1"/>
    <col min="2566" max="2566" width="14.85546875" style="58" customWidth="1"/>
    <col min="2567" max="2567" width="19.5703125" style="58" customWidth="1"/>
    <col min="2568" max="2568" width="13.7109375" style="58" customWidth="1"/>
    <col min="2569" max="2569" width="14.7109375" style="58" customWidth="1"/>
    <col min="2570" max="2571" width="14.140625" style="58" customWidth="1"/>
    <col min="2572" max="2572" width="15.140625" style="58" customWidth="1"/>
    <col min="2573" max="2573" width="21.5703125" style="58" customWidth="1"/>
    <col min="2574" max="2815" width="9.140625" style="58"/>
    <col min="2816" max="2816" width="6.5703125" style="58" customWidth="1"/>
    <col min="2817" max="2817" width="35.28515625" style="58" customWidth="1"/>
    <col min="2818" max="2818" width="14" style="58" customWidth="1"/>
    <col min="2819" max="2819" width="11.42578125" style="58" customWidth="1"/>
    <col min="2820" max="2820" width="21.7109375" style="58" customWidth="1"/>
    <col min="2821" max="2821" width="13.7109375" style="58" customWidth="1"/>
    <col min="2822" max="2822" width="14.85546875" style="58" customWidth="1"/>
    <col min="2823" max="2823" width="19.5703125" style="58" customWidth="1"/>
    <col min="2824" max="2824" width="13.7109375" style="58" customWidth="1"/>
    <col min="2825" max="2825" width="14.7109375" style="58" customWidth="1"/>
    <col min="2826" max="2827" width="14.140625" style="58" customWidth="1"/>
    <col min="2828" max="2828" width="15.140625" style="58" customWidth="1"/>
    <col min="2829" max="2829" width="21.5703125" style="58" customWidth="1"/>
    <col min="2830" max="3071" width="9.140625" style="58"/>
    <col min="3072" max="3072" width="6.5703125" style="58" customWidth="1"/>
    <col min="3073" max="3073" width="35.28515625" style="58" customWidth="1"/>
    <col min="3074" max="3074" width="14" style="58" customWidth="1"/>
    <col min="3075" max="3075" width="11.42578125" style="58" customWidth="1"/>
    <col min="3076" max="3076" width="21.7109375" style="58" customWidth="1"/>
    <col min="3077" max="3077" width="13.7109375" style="58" customWidth="1"/>
    <col min="3078" max="3078" width="14.85546875" style="58" customWidth="1"/>
    <col min="3079" max="3079" width="19.5703125" style="58" customWidth="1"/>
    <col min="3080" max="3080" width="13.7109375" style="58" customWidth="1"/>
    <col min="3081" max="3081" width="14.7109375" style="58" customWidth="1"/>
    <col min="3082" max="3083" width="14.140625" style="58" customWidth="1"/>
    <col min="3084" max="3084" width="15.140625" style="58" customWidth="1"/>
    <col min="3085" max="3085" width="21.5703125" style="58" customWidth="1"/>
    <col min="3086" max="3327" width="9.140625" style="58"/>
    <col min="3328" max="3328" width="6.5703125" style="58" customWidth="1"/>
    <col min="3329" max="3329" width="35.28515625" style="58" customWidth="1"/>
    <col min="3330" max="3330" width="14" style="58" customWidth="1"/>
    <col min="3331" max="3331" width="11.42578125" style="58" customWidth="1"/>
    <col min="3332" max="3332" width="21.7109375" style="58" customWidth="1"/>
    <col min="3333" max="3333" width="13.7109375" style="58" customWidth="1"/>
    <col min="3334" max="3334" width="14.85546875" style="58" customWidth="1"/>
    <col min="3335" max="3335" width="19.5703125" style="58" customWidth="1"/>
    <col min="3336" max="3336" width="13.7109375" style="58" customWidth="1"/>
    <col min="3337" max="3337" width="14.7109375" style="58" customWidth="1"/>
    <col min="3338" max="3339" width="14.140625" style="58" customWidth="1"/>
    <col min="3340" max="3340" width="15.140625" style="58" customWidth="1"/>
    <col min="3341" max="3341" width="21.5703125" style="58" customWidth="1"/>
    <col min="3342" max="3583" width="9.140625" style="58"/>
    <col min="3584" max="3584" width="6.5703125" style="58" customWidth="1"/>
    <col min="3585" max="3585" width="35.28515625" style="58" customWidth="1"/>
    <col min="3586" max="3586" width="14" style="58" customWidth="1"/>
    <col min="3587" max="3587" width="11.42578125" style="58" customWidth="1"/>
    <col min="3588" max="3588" width="21.7109375" style="58" customWidth="1"/>
    <col min="3589" max="3589" width="13.7109375" style="58" customWidth="1"/>
    <col min="3590" max="3590" width="14.85546875" style="58" customWidth="1"/>
    <col min="3591" max="3591" width="19.5703125" style="58" customWidth="1"/>
    <col min="3592" max="3592" width="13.7109375" style="58" customWidth="1"/>
    <col min="3593" max="3593" width="14.7109375" style="58" customWidth="1"/>
    <col min="3594" max="3595" width="14.140625" style="58" customWidth="1"/>
    <col min="3596" max="3596" width="15.140625" style="58" customWidth="1"/>
    <col min="3597" max="3597" width="21.5703125" style="58" customWidth="1"/>
    <col min="3598" max="3839" width="9.140625" style="58"/>
    <col min="3840" max="3840" width="6.5703125" style="58" customWidth="1"/>
    <col min="3841" max="3841" width="35.28515625" style="58" customWidth="1"/>
    <col min="3842" max="3842" width="14" style="58" customWidth="1"/>
    <col min="3843" max="3843" width="11.42578125" style="58" customWidth="1"/>
    <col min="3844" max="3844" width="21.7109375" style="58" customWidth="1"/>
    <col min="3845" max="3845" width="13.7109375" style="58" customWidth="1"/>
    <col min="3846" max="3846" width="14.85546875" style="58" customWidth="1"/>
    <col min="3847" max="3847" width="19.5703125" style="58" customWidth="1"/>
    <col min="3848" max="3848" width="13.7109375" style="58" customWidth="1"/>
    <col min="3849" max="3849" width="14.7109375" style="58" customWidth="1"/>
    <col min="3850" max="3851" width="14.140625" style="58" customWidth="1"/>
    <col min="3852" max="3852" width="15.140625" style="58" customWidth="1"/>
    <col min="3853" max="3853" width="21.5703125" style="58" customWidth="1"/>
    <col min="3854" max="4095" width="9.140625" style="58"/>
    <col min="4096" max="4096" width="6.5703125" style="58" customWidth="1"/>
    <col min="4097" max="4097" width="35.28515625" style="58" customWidth="1"/>
    <col min="4098" max="4098" width="14" style="58" customWidth="1"/>
    <col min="4099" max="4099" width="11.42578125" style="58" customWidth="1"/>
    <col min="4100" max="4100" width="21.7109375" style="58" customWidth="1"/>
    <col min="4101" max="4101" width="13.7109375" style="58" customWidth="1"/>
    <col min="4102" max="4102" width="14.85546875" style="58" customWidth="1"/>
    <col min="4103" max="4103" width="19.5703125" style="58" customWidth="1"/>
    <col min="4104" max="4104" width="13.7109375" style="58" customWidth="1"/>
    <col min="4105" max="4105" width="14.7109375" style="58" customWidth="1"/>
    <col min="4106" max="4107" width="14.140625" style="58" customWidth="1"/>
    <col min="4108" max="4108" width="15.140625" style="58" customWidth="1"/>
    <col min="4109" max="4109" width="21.5703125" style="58" customWidth="1"/>
    <col min="4110" max="4351" width="9.140625" style="58"/>
    <col min="4352" max="4352" width="6.5703125" style="58" customWidth="1"/>
    <col min="4353" max="4353" width="35.28515625" style="58" customWidth="1"/>
    <col min="4354" max="4354" width="14" style="58" customWidth="1"/>
    <col min="4355" max="4355" width="11.42578125" style="58" customWidth="1"/>
    <col min="4356" max="4356" width="21.7109375" style="58" customWidth="1"/>
    <col min="4357" max="4357" width="13.7109375" style="58" customWidth="1"/>
    <col min="4358" max="4358" width="14.85546875" style="58" customWidth="1"/>
    <col min="4359" max="4359" width="19.5703125" style="58" customWidth="1"/>
    <col min="4360" max="4360" width="13.7109375" style="58" customWidth="1"/>
    <col min="4361" max="4361" width="14.7109375" style="58" customWidth="1"/>
    <col min="4362" max="4363" width="14.140625" style="58" customWidth="1"/>
    <col min="4364" max="4364" width="15.140625" style="58" customWidth="1"/>
    <col min="4365" max="4365" width="21.5703125" style="58" customWidth="1"/>
    <col min="4366" max="4607" width="9.140625" style="58"/>
    <col min="4608" max="4608" width="6.5703125" style="58" customWidth="1"/>
    <col min="4609" max="4609" width="35.28515625" style="58" customWidth="1"/>
    <col min="4610" max="4610" width="14" style="58" customWidth="1"/>
    <col min="4611" max="4611" width="11.42578125" style="58" customWidth="1"/>
    <col min="4612" max="4612" width="21.7109375" style="58" customWidth="1"/>
    <col min="4613" max="4613" width="13.7109375" style="58" customWidth="1"/>
    <col min="4614" max="4614" width="14.85546875" style="58" customWidth="1"/>
    <col min="4615" max="4615" width="19.5703125" style="58" customWidth="1"/>
    <col min="4616" max="4616" width="13.7109375" style="58" customWidth="1"/>
    <col min="4617" max="4617" width="14.7109375" style="58" customWidth="1"/>
    <col min="4618" max="4619" width="14.140625" style="58" customWidth="1"/>
    <col min="4620" max="4620" width="15.140625" style="58" customWidth="1"/>
    <col min="4621" max="4621" width="21.5703125" style="58" customWidth="1"/>
    <col min="4622" max="4863" width="9.140625" style="58"/>
    <col min="4864" max="4864" width="6.5703125" style="58" customWidth="1"/>
    <col min="4865" max="4865" width="35.28515625" style="58" customWidth="1"/>
    <col min="4866" max="4866" width="14" style="58" customWidth="1"/>
    <col min="4867" max="4867" width="11.42578125" style="58" customWidth="1"/>
    <col min="4868" max="4868" width="21.7109375" style="58" customWidth="1"/>
    <col min="4869" max="4869" width="13.7109375" style="58" customWidth="1"/>
    <col min="4870" max="4870" width="14.85546875" style="58" customWidth="1"/>
    <col min="4871" max="4871" width="19.5703125" style="58" customWidth="1"/>
    <col min="4872" max="4872" width="13.7109375" style="58" customWidth="1"/>
    <col min="4873" max="4873" width="14.7109375" style="58" customWidth="1"/>
    <col min="4874" max="4875" width="14.140625" style="58" customWidth="1"/>
    <col min="4876" max="4876" width="15.140625" style="58" customWidth="1"/>
    <col min="4877" max="4877" width="21.5703125" style="58" customWidth="1"/>
    <col min="4878" max="5119" width="9.140625" style="58"/>
    <col min="5120" max="5120" width="6.5703125" style="58" customWidth="1"/>
    <col min="5121" max="5121" width="35.28515625" style="58" customWidth="1"/>
    <col min="5122" max="5122" width="14" style="58" customWidth="1"/>
    <col min="5123" max="5123" width="11.42578125" style="58" customWidth="1"/>
    <col min="5124" max="5124" width="21.7109375" style="58" customWidth="1"/>
    <col min="5125" max="5125" width="13.7109375" style="58" customWidth="1"/>
    <col min="5126" max="5126" width="14.85546875" style="58" customWidth="1"/>
    <col min="5127" max="5127" width="19.5703125" style="58" customWidth="1"/>
    <col min="5128" max="5128" width="13.7109375" style="58" customWidth="1"/>
    <col min="5129" max="5129" width="14.7109375" style="58" customWidth="1"/>
    <col min="5130" max="5131" width="14.140625" style="58" customWidth="1"/>
    <col min="5132" max="5132" width="15.140625" style="58" customWidth="1"/>
    <col min="5133" max="5133" width="21.5703125" style="58" customWidth="1"/>
    <col min="5134" max="5375" width="9.140625" style="58"/>
    <col min="5376" max="5376" width="6.5703125" style="58" customWidth="1"/>
    <col min="5377" max="5377" width="35.28515625" style="58" customWidth="1"/>
    <col min="5378" max="5378" width="14" style="58" customWidth="1"/>
    <col min="5379" max="5379" width="11.42578125" style="58" customWidth="1"/>
    <col min="5380" max="5380" width="21.7109375" style="58" customWidth="1"/>
    <col min="5381" max="5381" width="13.7109375" style="58" customWidth="1"/>
    <col min="5382" max="5382" width="14.85546875" style="58" customWidth="1"/>
    <col min="5383" max="5383" width="19.5703125" style="58" customWidth="1"/>
    <col min="5384" max="5384" width="13.7109375" style="58" customWidth="1"/>
    <col min="5385" max="5385" width="14.7109375" style="58" customWidth="1"/>
    <col min="5386" max="5387" width="14.140625" style="58" customWidth="1"/>
    <col min="5388" max="5388" width="15.140625" style="58" customWidth="1"/>
    <col min="5389" max="5389" width="21.5703125" style="58" customWidth="1"/>
    <col min="5390" max="5631" width="9.140625" style="58"/>
    <col min="5632" max="5632" width="6.5703125" style="58" customWidth="1"/>
    <col min="5633" max="5633" width="35.28515625" style="58" customWidth="1"/>
    <col min="5634" max="5634" width="14" style="58" customWidth="1"/>
    <col min="5635" max="5635" width="11.42578125" style="58" customWidth="1"/>
    <col min="5636" max="5636" width="21.7109375" style="58" customWidth="1"/>
    <col min="5637" max="5637" width="13.7109375" style="58" customWidth="1"/>
    <col min="5638" max="5638" width="14.85546875" style="58" customWidth="1"/>
    <col min="5639" max="5639" width="19.5703125" style="58" customWidth="1"/>
    <col min="5640" max="5640" width="13.7109375" style="58" customWidth="1"/>
    <col min="5641" max="5641" width="14.7109375" style="58" customWidth="1"/>
    <col min="5642" max="5643" width="14.140625" style="58" customWidth="1"/>
    <col min="5644" max="5644" width="15.140625" style="58" customWidth="1"/>
    <col min="5645" max="5645" width="21.5703125" style="58" customWidth="1"/>
    <col min="5646" max="5887" width="9.140625" style="58"/>
    <col min="5888" max="5888" width="6.5703125" style="58" customWidth="1"/>
    <col min="5889" max="5889" width="35.28515625" style="58" customWidth="1"/>
    <col min="5890" max="5890" width="14" style="58" customWidth="1"/>
    <col min="5891" max="5891" width="11.42578125" style="58" customWidth="1"/>
    <col min="5892" max="5892" width="21.7109375" style="58" customWidth="1"/>
    <col min="5893" max="5893" width="13.7109375" style="58" customWidth="1"/>
    <col min="5894" max="5894" width="14.85546875" style="58" customWidth="1"/>
    <col min="5895" max="5895" width="19.5703125" style="58" customWidth="1"/>
    <col min="5896" max="5896" width="13.7109375" style="58" customWidth="1"/>
    <col min="5897" max="5897" width="14.7109375" style="58" customWidth="1"/>
    <col min="5898" max="5899" width="14.140625" style="58" customWidth="1"/>
    <col min="5900" max="5900" width="15.140625" style="58" customWidth="1"/>
    <col min="5901" max="5901" width="21.5703125" style="58" customWidth="1"/>
    <col min="5902" max="6143" width="9.140625" style="58"/>
    <col min="6144" max="6144" width="6.5703125" style="58" customWidth="1"/>
    <col min="6145" max="6145" width="35.28515625" style="58" customWidth="1"/>
    <col min="6146" max="6146" width="14" style="58" customWidth="1"/>
    <col min="6147" max="6147" width="11.42578125" style="58" customWidth="1"/>
    <col min="6148" max="6148" width="21.7109375" style="58" customWidth="1"/>
    <col min="6149" max="6149" width="13.7109375" style="58" customWidth="1"/>
    <col min="6150" max="6150" width="14.85546875" style="58" customWidth="1"/>
    <col min="6151" max="6151" width="19.5703125" style="58" customWidth="1"/>
    <col min="6152" max="6152" width="13.7109375" style="58" customWidth="1"/>
    <col min="6153" max="6153" width="14.7109375" style="58" customWidth="1"/>
    <col min="6154" max="6155" width="14.140625" style="58" customWidth="1"/>
    <col min="6156" max="6156" width="15.140625" style="58" customWidth="1"/>
    <col min="6157" max="6157" width="21.5703125" style="58" customWidth="1"/>
    <col min="6158" max="6399" width="9.140625" style="58"/>
    <col min="6400" max="6400" width="6.5703125" style="58" customWidth="1"/>
    <col min="6401" max="6401" width="35.28515625" style="58" customWidth="1"/>
    <col min="6402" max="6402" width="14" style="58" customWidth="1"/>
    <col min="6403" max="6403" width="11.42578125" style="58" customWidth="1"/>
    <col min="6404" max="6404" width="21.7109375" style="58" customWidth="1"/>
    <col min="6405" max="6405" width="13.7109375" style="58" customWidth="1"/>
    <col min="6406" max="6406" width="14.85546875" style="58" customWidth="1"/>
    <col min="6407" max="6407" width="19.5703125" style="58" customWidth="1"/>
    <col min="6408" max="6408" width="13.7109375" style="58" customWidth="1"/>
    <col min="6409" max="6409" width="14.7109375" style="58" customWidth="1"/>
    <col min="6410" max="6411" width="14.140625" style="58" customWidth="1"/>
    <col min="6412" max="6412" width="15.140625" style="58" customWidth="1"/>
    <col min="6413" max="6413" width="21.5703125" style="58" customWidth="1"/>
    <col min="6414" max="6655" width="9.140625" style="58"/>
    <col min="6656" max="6656" width="6.5703125" style="58" customWidth="1"/>
    <col min="6657" max="6657" width="35.28515625" style="58" customWidth="1"/>
    <col min="6658" max="6658" width="14" style="58" customWidth="1"/>
    <col min="6659" max="6659" width="11.42578125" style="58" customWidth="1"/>
    <col min="6660" max="6660" width="21.7109375" style="58" customWidth="1"/>
    <col min="6661" max="6661" width="13.7109375" style="58" customWidth="1"/>
    <col min="6662" max="6662" width="14.85546875" style="58" customWidth="1"/>
    <col min="6663" max="6663" width="19.5703125" style="58" customWidth="1"/>
    <col min="6664" max="6664" width="13.7109375" style="58" customWidth="1"/>
    <col min="6665" max="6665" width="14.7109375" style="58" customWidth="1"/>
    <col min="6666" max="6667" width="14.140625" style="58" customWidth="1"/>
    <col min="6668" max="6668" width="15.140625" style="58" customWidth="1"/>
    <col min="6669" max="6669" width="21.5703125" style="58" customWidth="1"/>
    <col min="6670" max="6911" width="9.140625" style="58"/>
    <col min="6912" max="6912" width="6.5703125" style="58" customWidth="1"/>
    <col min="6913" max="6913" width="35.28515625" style="58" customWidth="1"/>
    <col min="6914" max="6914" width="14" style="58" customWidth="1"/>
    <col min="6915" max="6915" width="11.42578125" style="58" customWidth="1"/>
    <col min="6916" max="6916" width="21.7109375" style="58" customWidth="1"/>
    <col min="6917" max="6917" width="13.7109375" style="58" customWidth="1"/>
    <col min="6918" max="6918" width="14.85546875" style="58" customWidth="1"/>
    <col min="6919" max="6919" width="19.5703125" style="58" customWidth="1"/>
    <col min="6920" max="6920" width="13.7109375" style="58" customWidth="1"/>
    <col min="6921" max="6921" width="14.7109375" style="58" customWidth="1"/>
    <col min="6922" max="6923" width="14.140625" style="58" customWidth="1"/>
    <col min="6924" max="6924" width="15.140625" style="58" customWidth="1"/>
    <col min="6925" max="6925" width="21.5703125" style="58" customWidth="1"/>
    <col min="6926" max="7167" width="9.140625" style="58"/>
    <col min="7168" max="7168" width="6.5703125" style="58" customWidth="1"/>
    <col min="7169" max="7169" width="35.28515625" style="58" customWidth="1"/>
    <col min="7170" max="7170" width="14" style="58" customWidth="1"/>
    <col min="7171" max="7171" width="11.42578125" style="58" customWidth="1"/>
    <col min="7172" max="7172" width="21.7109375" style="58" customWidth="1"/>
    <col min="7173" max="7173" width="13.7109375" style="58" customWidth="1"/>
    <col min="7174" max="7174" width="14.85546875" style="58" customWidth="1"/>
    <col min="7175" max="7175" width="19.5703125" style="58" customWidth="1"/>
    <col min="7176" max="7176" width="13.7109375" style="58" customWidth="1"/>
    <col min="7177" max="7177" width="14.7109375" style="58" customWidth="1"/>
    <col min="7178" max="7179" width="14.140625" style="58" customWidth="1"/>
    <col min="7180" max="7180" width="15.140625" style="58" customWidth="1"/>
    <col min="7181" max="7181" width="21.5703125" style="58" customWidth="1"/>
    <col min="7182" max="7423" width="9.140625" style="58"/>
    <col min="7424" max="7424" width="6.5703125" style="58" customWidth="1"/>
    <col min="7425" max="7425" width="35.28515625" style="58" customWidth="1"/>
    <col min="7426" max="7426" width="14" style="58" customWidth="1"/>
    <col min="7427" max="7427" width="11.42578125" style="58" customWidth="1"/>
    <col min="7428" max="7428" width="21.7109375" style="58" customWidth="1"/>
    <col min="7429" max="7429" width="13.7109375" style="58" customWidth="1"/>
    <col min="7430" max="7430" width="14.85546875" style="58" customWidth="1"/>
    <col min="7431" max="7431" width="19.5703125" style="58" customWidth="1"/>
    <col min="7432" max="7432" width="13.7109375" style="58" customWidth="1"/>
    <col min="7433" max="7433" width="14.7109375" style="58" customWidth="1"/>
    <col min="7434" max="7435" width="14.140625" style="58" customWidth="1"/>
    <col min="7436" max="7436" width="15.140625" style="58" customWidth="1"/>
    <col min="7437" max="7437" width="21.5703125" style="58" customWidth="1"/>
    <col min="7438" max="7679" width="9.140625" style="58"/>
    <col min="7680" max="7680" width="6.5703125" style="58" customWidth="1"/>
    <col min="7681" max="7681" width="35.28515625" style="58" customWidth="1"/>
    <col min="7682" max="7682" width="14" style="58" customWidth="1"/>
    <col min="7683" max="7683" width="11.42578125" style="58" customWidth="1"/>
    <col min="7684" max="7684" width="21.7109375" style="58" customWidth="1"/>
    <col min="7685" max="7685" width="13.7109375" style="58" customWidth="1"/>
    <col min="7686" max="7686" width="14.85546875" style="58" customWidth="1"/>
    <col min="7687" max="7687" width="19.5703125" style="58" customWidth="1"/>
    <col min="7688" max="7688" width="13.7109375" style="58" customWidth="1"/>
    <col min="7689" max="7689" width="14.7109375" style="58" customWidth="1"/>
    <col min="7690" max="7691" width="14.140625" style="58" customWidth="1"/>
    <col min="7692" max="7692" width="15.140625" style="58" customWidth="1"/>
    <col min="7693" max="7693" width="21.5703125" style="58" customWidth="1"/>
    <col min="7694" max="7935" width="9.140625" style="58"/>
    <col min="7936" max="7936" width="6.5703125" style="58" customWidth="1"/>
    <col min="7937" max="7937" width="35.28515625" style="58" customWidth="1"/>
    <col min="7938" max="7938" width="14" style="58" customWidth="1"/>
    <col min="7939" max="7939" width="11.42578125" style="58" customWidth="1"/>
    <col min="7940" max="7940" width="21.7109375" style="58" customWidth="1"/>
    <col min="7941" max="7941" width="13.7109375" style="58" customWidth="1"/>
    <col min="7942" max="7942" width="14.85546875" style="58" customWidth="1"/>
    <col min="7943" max="7943" width="19.5703125" style="58" customWidth="1"/>
    <col min="7944" max="7944" width="13.7109375" style="58" customWidth="1"/>
    <col min="7945" max="7945" width="14.7109375" style="58" customWidth="1"/>
    <col min="7946" max="7947" width="14.140625" style="58" customWidth="1"/>
    <col min="7948" max="7948" width="15.140625" style="58" customWidth="1"/>
    <col min="7949" max="7949" width="21.5703125" style="58" customWidth="1"/>
    <col min="7950" max="8191" width="9.140625" style="58"/>
    <col min="8192" max="8192" width="6.5703125" style="58" customWidth="1"/>
    <col min="8193" max="8193" width="35.28515625" style="58" customWidth="1"/>
    <col min="8194" max="8194" width="14" style="58" customWidth="1"/>
    <col min="8195" max="8195" width="11.42578125" style="58" customWidth="1"/>
    <col min="8196" max="8196" width="21.7109375" style="58" customWidth="1"/>
    <col min="8197" max="8197" width="13.7109375" style="58" customWidth="1"/>
    <col min="8198" max="8198" width="14.85546875" style="58" customWidth="1"/>
    <col min="8199" max="8199" width="19.5703125" style="58" customWidth="1"/>
    <col min="8200" max="8200" width="13.7109375" style="58" customWidth="1"/>
    <col min="8201" max="8201" width="14.7109375" style="58" customWidth="1"/>
    <col min="8202" max="8203" width="14.140625" style="58" customWidth="1"/>
    <col min="8204" max="8204" width="15.140625" style="58" customWidth="1"/>
    <col min="8205" max="8205" width="21.5703125" style="58" customWidth="1"/>
    <col min="8206" max="8447" width="9.140625" style="58"/>
    <col min="8448" max="8448" width="6.5703125" style="58" customWidth="1"/>
    <col min="8449" max="8449" width="35.28515625" style="58" customWidth="1"/>
    <col min="8450" max="8450" width="14" style="58" customWidth="1"/>
    <col min="8451" max="8451" width="11.42578125" style="58" customWidth="1"/>
    <col min="8452" max="8452" width="21.7109375" style="58" customWidth="1"/>
    <col min="8453" max="8453" width="13.7109375" style="58" customWidth="1"/>
    <col min="8454" max="8454" width="14.85546875" style="58" customWidth="1"/>
    <col min="8455" max="8455" width="19.5703125" style="58" customWidth="1"/>
    <col min="8456" max="8456" width="13.7109375" style="58" customWidth="1"/>
    <col min="8457" max="8457" width="14.7109375" style="58" customWidth="1"/>
    <col min="8458" max="8459" width="14.140625" style="58" customWidth="1"/>
    <col min="8460" max="8460" width="15.140625" style="58" customWidth="1"/>
    <col min="8461" max="8461" width="21.5703125" style="58" customWidth="1"/>
    <col min="8462" max="8703" width="9.140625" style="58"/>
    <col min="8704" max="8704" width="6.5703125" style="58" customWidth="1"/>
    <col min="8705" max="8705" width="35.28515625" style="58" customWidth="1"/>
    <col min="8706" max="8706" width="14" style="58" customWidth="1"/>
    <col min="8707" max="8707" width="11.42578125" style="58" customWidth="1"/>
    <col min="8708" max="8708" width="21.7109375" style="58" customWidth="1"/>
    <col min="8709" max="8709" width="13.7109375" style="58" customWidth="1"/>
    <col min="8710" max="8710" width="14.85546875" style="58" customWidth="1"/>
    <col min="8711" max="8711" width="19.5703125" style="58" customWidth="1"/>
    <col min="8712" max="8712" width="13.7109375" style="58" customWidth="1"/>
    <col min="8713" max="8713" width="14.7109375" style="58" customWidth="1"/>
    <col min="8714" max="8715" width="14.140625" style="58" customWidth="1"/>
    <col min="8716" max="8716" width="15.140625" style="58" customWidth="1"/>
    <col min="8717" max="8717" width="21.5703125" style="58" customWidth="1"/>
    <col min="8718" max="8959" width="9.140625" style="58"/>
    <col min="8960" max="8960" width="6.5703125" style="58" customWidth="1"/>
    <col min="8961" max="8961" width="35.28515625" style="58" customWidth="1"/>
    <col min="8962" max="8962" width="14" style="58" customWidth="1"/>
    <col min="8963" max="8963" width="11.42578125" style="58" customWidth="1"/>
    <col min="8964" max="8964" width="21.7109375" style="58" customWidth="1"/>
    <col min="8965" max="8965" width="13.7109375" style="58" customWidth="1"/>
    <col min="8966" max="8966" width="14.85546875" style="58" customWidth="1"/>
    <col min="8967" max="8967" width="19.5703125" style="58" customWidth="1"/>
    <col min="8968" max="8968" width="13.7109375" style="58" customWidth="1"/>
    <col min="8969" max="8969" width="14.7109375" style="58" customWidth="1"/>
    <col min="8970" max="8971" width="14.140625" style="58" customWidth="1"/>
    <col min="8972" max="8972" width="15.140625" style="58" customWidth="1"/>
    <col min="8973" max="8973" width="21.5703125" style="58" customWidth="1"/>
    <col min="8974" max="9215" width="9.140625" style="58"/>
    <col min="9216" max="9216" width="6.5703125" style="58" customWidth="1"/>
    <col min="9217" max="9217" width="35.28515625" style="58" customWidth="1"/>
    <col min="9218" max="9218" width="14" style="58" customWidth="1"/>
    <col min="9219" max="9219" width="11.42578125" style="58" customWidth="1"/>
    <col min="9220" max="9220" width="21.7109375" style="58" customWidth="1"/>
    <col min="9221" max="9221" width="13.7109375" style="58" customWidth="1"/>
    <col min="9222" max="9222" width="14.85546875" style="58" customWidth="1"/>
    <col min="9223" max="9223" width="19.5703125" style="58" customWidth="1"/>
    <col min="9224" max="9224" width="13.7109375" style="58" customWidth="1"/>
    <col min="9225" max="9225" width="14.7109375" style="58" customWidth="1"/>
    <col min="9226" max="9227" width="14.140625" style="58" customWidth="1"/>
    <col min="9228" max="9228" width="15.140625" style="58" customWidth="1"/>
    <col min="9229" max="9229" width="21.5703125" style="58" customWidth="1"/>
    <col min="9230" max="9471" width="9.140625" style="58"/>
    <col min="9472" max="9472" width="6.5703125" style="58" customWidth="1"/>
    <col min="9473" max="9473" width="35.28515625" style="58" customWidth="1"/>
    <col min="9474" max="9474" width="14" style="58" customWidth="1"/>
    <col min="9475" max="9475" width="11.42578125" style="58" customWidth="1"/>
    <col min="9476" max="9476" width="21.7109375" style="58" customWidth="1"/>
    <col min="9477" max="9477" width="13.7109375" style="58" customWidth="1"/>
    <col min="9478" max="9478" width="14.85546875" style="58" customWidth="1"/>
    <col min="9479" max="9479" width="19.5703125" style="58" customWidth="1"/>
    <col min="9480" max="9480" width="13.7109375" style="58" customWidth="1"/>
    <col min="9481" max="9481" width="14.7109375" style="58" customWidth="1"/>
    <col min="9482" max="9483" width="14.140625" style="58" customWidth="1"/>
    <col min="9484" max="9484" width="15.140625" style="58" customWidth="1"/>
    <col min="9485" max="9485" width="21.5703125" style="58" customWidth="1"/>
    <col min="9486" max="9727" width="9.140625" style="58"/>
    <col min="9728" max="9728" width="6.5703125" style="58" customWidth="1"/>
    <col min="9729" max="9729" width="35.28515625" style="58" customWidth="1"/>
    <col min="9730" max="9730" width="14" style="58" customWidth="1"/>
    <col min="9731" max="9731" width="11.42578125" style="58" customWidth="1"/>
    <col min="9732" max="9732" width="21.7109375" style="58" customWidth="1"/>
    <col min="9733" max="9733" width="13.7109375" style="58" customWidth="1"/>
    <col min="9734" max="9734" width="14.85546875" style="58" customWidth="1"/>
    <col min="9735" max="9735" width="19.5703125" style="58" customWidth="1"/>
    <col min="9736" max="9736" width="13.7109375" style="58" customWidth="1"/>
    <col min="9737" max="9737" width="14.7109375" style="58" customWidth="1"/>
    <col min="9738" max="9739" width="14.140625" style="58" customWidth="1"/>
    <col min="9740" max="9740" width="15.140625" style="58" customWidth="1"/>
    <col min="9741" max="9741" width="21.5703125" style="58" customWidth="1"/>
    <col min="9742" max="9983" width="9.140625" style="58"/>
    <col min="9984" max="9984" width="6.5703125" style="58" customWidth="1"/>
    <col min="9985" max="9985" width="35.28515625" style="58" customWidth="1"/>
    <col min="9986" max="9986" width="14" style="58" customWidth="1"/>
    <col min="9987" max="9987" width="11.42578125" style="58" customWidth="1"/>
    <col min="9988" max="9988" width="21.7109375" style="58" customWidth="1"/>
    <col min="9989" max="9989" width="13.7109375" style="58" customWidth="1"/>
    <col min="9990" max="9990" width="14.85546875" style="58" customWidth="1"/>
    <col min="9991" max="9991" width="19.5703125" style="58" customWidth="1"/>
    <col min="9992" max="9992" width="13.7109375" style="58" customWidth="1"/>
    <col min="9993" max="9993" width="14.7109375" style="58" customWidth="1"/>
    <col min="9994" max="9995" width="14.140625" style="58" customWidth="1"/>
    <col min="9996" max="9996" width="15.140625" style="58" customWidth="1"/>
    <col min="9997" max="9997" width="21.5703125" style="58" customWidth="1"/>
    <col min="9998" max="10239" width="9.140625" style="58"/>
    <col min="10240" max="10240" width="6.5703125" style="58" customWidth="1"/>
    <col min="10241" max="10241" width="35.28515625" style="58" customWidth="1"/>
    <col min="10242" max="10242" width="14" style="58" customWidth="1"/>
    <col min="10243" max="10243" width="11.42578125" style="58" customWidth="1"/>
    <col min="10244" max="10244" width="21.7109375" style="58" customWidth="1"/>
    <col min="10245" max="10245" width="13.7109375" style="58" customWidth="1"/>
    <col min="10246" max="10246" width="14.85546875" style="58" customWidth="1"/>
    <col min="10247" max="10247" width="19.5703125" style="58" customWidth="1"/>
    <col min="10248" max="10248" width="13.7109375" style="58" customWidth="1"/>
    <col min="10249" max="10249" width="14.7109375" style="58" customWidth="1"/>
    <col min="10250" max="10251" width="14.140625" style="58" customWidth="1"/>
    <col min="10252" max="10252" width="15.140625" style="58" customWidth="1"/>
    <col min="10253" max="10253" width="21.5703125" style="58" customWidth="1"/>
    <col min="10254" max="10495" width="9.140625" style="58"/>
    <col min="10496" max="10496" width="6.5703125" style="58" customWidth="1"/>
    <col min="10497" max="10497" width="35.28515625" style="58" customWidth="1"/>
    <col min="10498" max="10498" width="14" style="58" customWidth="1"/>
    <col min="10499" max="10499" width="11.42578125" style="58" customWidth="1"/>
    <col min="10500" max="10500" width="21.7109375" style="58" customWidth="1"/>
    <col min="10501" max="10501" width="13.7109375" style="58" customWidth="1"/>
    <col min="10502" max="10502" width="14.85546875" style="58" customWidth="1"/>
    <col min="10503" max="10503" width="19.5703125" style="58" customWidth="1"/>
    <col min="10504" max="10504" width="13.7109375" style="58" customWidth="1"/>
    <col min="10505" max="10505" width="14.7109375" style="58" customWidth="1"/>
    <col min="10506" max="10507" width="14.140625" style="58" customWidth="1"/>
    <col min="10508" max="10508" width="15.140625" style="58" customWidth="1"/>
    <col min="10509" max="10509" width="21.5703125" style="58" customWidth="1"/>
    <col min="10510" max="10751" width="9.140625" style="58"/>
    <col min="10752" max="10752" width="6.5703125" style="58" customWidth="1"/>
    <col min="10753" max="10753" width="35.28515625" style="58" customWidth="1"/>
    <col min="10754" max="10754" width="14" style="58" customWidth="1"/>
    <col min="10755" max="10755" width="11.42578125" style="58" customWidth="1"/>
    <col min="10756" max="10756" width="21.7109375" style="58" customWidth="1"/>
    <col min="10757" max="10757" width="13.7109375" style="58" customWidth="1"/>
    <col min="10758" max="10758" width="14.85546875" style="58" customWidth="1"/>
    <col min="10759" max="10759" width="19.5703125" style="58" customWidth="1"/>
    <col min="10760" max="10760" width="13.7109375" style="58" customWidth="1"/>
    <col min="10761" max="10761" width="14.7109375" style="58" customWidth="1"/>
    <col min="10762" max="10763" width="14.140625" style="58" customWidth="1"/>
    <col min="10764" max="10764" width="15.140625" style="58" customWidth="1"/>
    <col min="10765" max="10765" width="21.5703125" style="58" customWidth="1"/>
    <col min="10766" max="11007" width="9.140625" style="58"/>
    <col min="11008" max="11008" width="6.5703125" style="58" customWidth="1"/>
    <col min="11009" max="11009" width="35.28515625" style="58" customWidth="1"/>
    <col min="11010" max="11010" width="14" style="58" customWidth="1"/>
    <col min="11011" max="11011" width="11.42578125" style="58" customWidth="1"/>
    <col min="11012" max="11012" width="21.7109375" style="58" customWidth="1"/>
    <col min="11013" max="11013" width="13.7109375" style="58" customWidth="1"/>
    <col min="11014" max="11014" width="14.85546875" style="58" customWidth="1"/>
    <col min="11015" max="11015" width="19.5703125" style="58" customWidth="1"/>
    <col min="11016" max="11016" width="13.7109375" style="58" customWidth="1"/>
    <col min="11017" max="11017" width="14.7109375" style="58" customWidth="1"/>
    <col min="11018" max="11019" width="14.140625" style="58" customWidth="1"/>
    <col min="11020" max="11020" width="15.140625" style="58" customWidth="1"/>
    <col min="11021" max="11021" width="21.5703125" style="58" customWidth="1"/>
    <col min="11022" max="11263" width="9.140625" style="58"/>
    <col min="11264" max="11264" width="6.5703125" style="58" customWidth="1"/>
    <col min="11265" max="11265" width="35.28515625" style="58" customWidth="1"/>
    <col min="11266" max="11266" width="14" style="58" customWidth="1"/>
    <col min="11267" max="11267" width="11.42578125" style="58" customWidth="1"/>
    <col min="11268" max="11268" width="21.7109375" style="58" customWidth="1"/>
    <col min="11269" max="11269" width="13.7109375" style="58" customWidth="1"/>
    <col min="11270" max="11270" width="14.85546875" style="58" customWidth="1"/>
    <col min="11271" max="11271" width="19.5703125" style="58" customWidth="1"/>
    <col min="11272" max="11272" width="13.7109375" style="58" customWidth="1"/>
    <col min="11273" max="11273" width="14.7109375" style="58" customWidth="1"/>
    <col min="11274" max="11275" width="14.140625" style="58" customWidth="1"/>
    <col min="11276" max="11276" width="15.140625" style="58" customWidth="1"/>
    <col min="11277" max="11277" width="21.5703125" style="58" customWidth="1"/>
    <col min="11278" max="11519" width="9.140625" style="58"/>
    <col min="11520" max="11520" width="6.5703125" style="58" customWidth="1"/>
    <col min="11521" max="11521" width="35.28515625" style="58" customWidth="1"/>
    <col min="11522" max="11522" width="14" style="58" customWidth="1"/>
    <col min="11523" max="11523" width="11.42578125" style="58" customWidth="1"/>
    <col min="11524" max="11524" width="21.7109375" style="58" customWidth="1"/>
    <col min="11525" max="11525" width="13.7109375" style="58" customWidth="1"/>
    <col min="11526" max="11526" width="14.85546875" style="58" customWidth="1"/>
    <col min="11527" max="11527" width="19.5703125" style="58" customWidth="1"/>
    <col min="11528" max="11528" width="13.7109375" style="58" customWidth="1"/>
    <col min="11529" max="11529" width="14.7109375" style="58" customWidth="1"/>
    <col min="11530" max="11531" width="14.140625" style="58" customWidth="1"/>
    <col min="11532" max="11532" width="15.140625" style="58" customWidth="1"/>
    <col min="11533" max="11533" width="21.5703125" style="58" customWidth="1"/>
    <col min="11534" max="11775" width="9.140625" style="58"/>
    <col min="11776" max="11776" width="6.5703125" style="58" customWidth="1"/>
    <col min="11777" max="11777" width="35.28515625" style="58" customWidth="1"/>
    <col min="11778" max="11778" width="14" style="58" customWidth="1"/>
    <col min="11779" max="11779" width="11.42578125" style="58" customWidth="1"/>
    <col min="11780" max="11780" width="21.7109375" style="58" customWidth="1"/>
    <col min="11781" max="11781" width="13.7109375" style="58" customWidth="1"/>
    <col min="11782" max="11782" width="14.85546875" style="58" customWidth="1"/>
    <col min="11783" max="11783" width="19.5703125" style="58" customWidth="1"/>
    <col min="11784" max="11784" width="13.7109375" style="58" customWidth="1"/>
    <col min="11785" max="11785" width="14.7109375" style="58" customWidth="1"/>
    <col min="11786" max="11787" width="14.140625" style="58" customWidth="1"/>
    <col min="11788" max="11788" width="15.140625" style="58" customWidth="1"/>
    <col min="11789" max="11789" width="21.5703125" style="58" customWidth="1"/>
    <col min="11790" max="12031" width="9.140625" style="58"/>
    <col min="12032" max="12032" width="6.5703125" style="58" customWidth="1"/>
    <col min="12033" max="12033" width="35.28515625" style="58" customWidth="1"/>
    <col min="12034" max="12034" width="14" style="58" customWidth="1"/>
    <col min="12035" max="12035" width="11.42578125" style="58" customWidth="1"/>
    <col min="12036" max="12036" width="21.7109375" style="58" customWidth="1"/>
    <col min="12037" max="12037" width="13.7109375" style="58" customWidth="1"/>
    <col min="12038" max="12038" width="14.85546875" style="58" customWidth="1"/>
    <col min="12039" max="12039" width="19.5703125" style="58" customWidth="1"/>
    <col min="12040" max="12040" width="13.7109375" style="58" customWidth="1"/>
    <col min="12041" max="12041" width="14.7109375" style="58" customWidth="1"/>
    <col min="12042" max="12043" width="14.140625" style="58" customWidth="1"/>
    <col min="12044" max="12044" width="15.140625" style="58" customWidth="1"/>
    <col min="12045" max="12045" width="21.5703125" style="58" customWidth="1"/>
    <col min="12046" max="12287" width="9.140625" style="58"/>
    <col min="12288" max="12288" width="6.5703125" style="58" customWidth="1"/>
    <col min="12289" max="12289" width="35.28515625" style="58" customWidth="1"/>
    <col min="12290" max="12290" width="14" style="58" customWidth="1"/>
    <col min="12291" max="12291" width="11.42578125" style="58" customWidth="1"/>
    <col min="12292" max="12292" width="21.7109375" style="58" customWidth="1"/>
    <col min="12293" max="12293" width="13.7109375" style="58" customWidth="1"/>
    <col min="12294" max="12294" width="14.85546875" style="58" customWidth="1"/>
    <col min="12295" max="12295" width="19.5703125" style="58" customWidth="1"/>
    <col min="12296" max="12296" width="13.7109375" style="58" customWidth="1"/>
    <col min="12297" max="12297" width="14.7109375" style="58" customWidth="1"/>
    <col min="12298" max="12299" width="14.140625" style="58" customWidth="1"/>
    <col min="12300" max="12300" width="15.140625" style="58" customWidth="1"/>
    <col min="12301" max="12301" width="21.5703125" style="58" customWidth="1"/>
    <col min="12302" max="12543" width="9.140625" style="58"/>
    <col min="12544" max="12544" width="6.5703125" style="58" customWidth="1"/>
    <col min="12545" max="12545" width="35.28515625" style="58" customWidth="1"/>
    <col min="12546" max="12546" width="14" style="58" customWidth="1"/>
    <col min="12547" max="12547" width="11.42578125" style="58" customWidth="1"/>
    <col min="12548" max="12548" width="21.7109375" style="58" customWidth="1"/>
    <col min="12549" max="12549" width="13.7109375" style="58" customWidth="1"/>
    <col min="12550" max="12550" width="14.85546875" style="58" customWidth="1"/>
    <col min="12551" max="12551" width="19.5703125" style="58" customWidth="1"/>
    <col min="12552" max="12552" width="13.7109375" style="58" customWidth="1"/>
    <col min="12553" max="12553" width="14.7109375" style="58" customWidth="1"/>
    <col min="12554" max="12555" width="14.140625" style="58" customWidth="1"/>
    <col min="12556" max="12556" width="15.140625" style="58" customWidth="1"/>
    <col min="12557" max="12557" width="21.5703125" style="58" customWidth="1"/>
    <col min="12558" max="12799" width="9.140625" style="58"/>
    <col min="12800" max="12800" width="6.5703125" style="58" customWidth="1"/>
    <col min="12801" max="12801" width="35.28515625" style="58" customWidth="1"/>
    <col min="12802" max="12802" width="14" style="58" customWidth="1"/>
    <col min="12803" max="12803" width="11.42578125" style="58" customWidth="1"/>
    <col min="12804" max="12804" width="21.7109375" style="58" customWidth="1"/>
    <col min="12805" max="12805" width="13.7109375" style="58" customWidth="1"/>
    <col min="12806" max="12806" width="14.85546875" style="58" customWidth="1"/>
    <col min="12807" max="12807" width="19.5703125" style="58" customWidth="1"/>
    <col min="12808" max="12808" width="13.7109375" style="58" customWidth="1"/>
    <col min="12809" max="12809" width="14.7109375" style="58" customWidth="1"/>
    <col min="12810" max="12811" width="14.140625" style="58" customWidth="1"/>
    <col min="12812" max="12812" width="15.140625" style="58" customWidth="1"/>
    <col min="12813" max="12813" width="21.5703125" style="58" customWidth="1"/>
    <col min="12814" max="13055" width="9.140625" style="58"/>
    <col min="13056" max="13056" width="6.5703125" style="58" customWidth="1"/>
    <col min="13057" max="13057" width="35.28515625" style="58" customWidth="1"/>
    <col min="13058" max="13058" width="14" style="58" customWidth="1"/>
    <col min="13059" max="13059" width="11.42578125" style="58" customWidth="1"/>
    <col min="13060" max="13060" width="21.7109375" style="58" customWidth="1"/>
    <col min="13061" max="13061" width="13.7109375" style="58" customWidth="1"/>
    <col min="13062" max="13062" width="14.85546875" style="58" customWidth="1"/>
    <col min="13063" max="13063" width="19.5703125" style="58" customWidth="1"/>
    <col min="13064" max="13064" width="13.7109375" style="58" customWidth="1"/>
    <col min="13065" max="13065" width="14.7109375" style="58" customWidth="1"/>
    <col min="13066" max="13067" width="14.140625" style="58" customWidth="1"/>
    <col min="13068" max="13068" width="15.140625" style="58" customWidth="1"/>
    <col min="13069" max="13069" width="21.5703125" style="58" customWidth="1"/>
    <col min="13070" max="13311" width="9.140625" style="58"/>
    <col min="13312" max="13312" width="6.5703125" style="58" customWidth="1"/>
    <col min="13313" max="13313" width="35.28515625" style="58" customWidth="1"/>
    <col min="13314" max="13314" width="14" style="58" customWidth="1"/>
    <col min="13315" max="13315" width="11.42578125" style="58" customWidth="1"/>
    <col min="13316" max="13316" width="21.7109375" style="58" customWidth="1"/>
    <col min="13317" max="13317" width="13.7109375" style="58" customWidth="1"/>
    <col min="13318" max="13318" width="14.85546875" style="58" customWidth="1"/>
    <col min="13319" max="13319" width="19.5703125" style="58" customWidth="1"/>
    <col min="13320" max="13320" width="13.7109375" style="58" customWidth="1"/>
    <col min="13321" max="13321" width="14.7109375" style="58" customWidth="1"/>
    <col min="13322" max="13323" width="14.140625" style="58" customWidth="1"/>
    <col min="13324" max="13324" width="15.140625" style="58" customWidth="1"/>
    <col min="13325" max="13325" width="21.5703125" style="58" customWidth="1"/>
    <col min="13326" max="13567" width="9.140625" style="58"/>
    <col min="13568" max="13568" width="6.5703125" style="58" customWidth="1"/>
    <col min="13569" max="13569" width="35.28515625" style="58" customWidth="1"/>
    <col min="13570" max="13570" width="14" style="58" customWidth="1"/>
    <col min="13571" max="13571" width="11.42578125" style="58" customWidth="1"/>
    <col min="13572" max="13572" width="21.7109375" style="58" customWidth="1"/>
    <col min="13573" max="13573" width="13.7109375" style="58" customWidth="1"/>
    <col min="13574" max="13574" width="14.85546875" style="58" customWidth="1"/>
    <col min="13575" max="13575" width="19.5703125" style="58" customWidth="1"/>
    <col min="13576" max="13576" width="13.7109375" style="58" customWidth="1"/>
    <col min="13577" max="13577" width="14.7109375" style="58" customWidth="1"/>
    <col min="13578" max="13579" width="14.140625" style="58" customWidth="1"/>
    <col min="13580" max="13580" width="15.140625" style="58" customWidth="1"/>
    <col min="13581" max="13581" width="21.5703125" style="58" customWidth="1"/>
    <col min="13582" max="13823" width="9.140625" style="58"/>
    <col min="13824" max="13824" width="6.5703125" style="58" customWidth="1"/>
    <col min="13825" max="13825" width="35.28515625" style="58" customWidth="1"/>
    <col min="13826" max="13826" width="14" style="58" customWidth="1"/>
    <col min="13827" max="13827" width="11.42578125" style="58" customWidth="1"/>
    <col min="13828" max="13828" width="21.7109375" style="58" customWidth="1"/>
    <col min="13829" max="13829" width="13.7109375" style="58" customWidth="1"/>
    <col min="13830" max="13830" width="14.85546875" style="58" customWidth="1"/>
    <col min="13831" max="13831" width="19.5703125" style="58" customWidth="1"/>
    <col min="13832" max="13832" width="13.7109375" style="58" customWidth="1"/>
    <col min="13833" max="13833" width="14.7109375" style="58" customWidth="1"/>
    <col min="13834" max="13835" width="14.140625" style="58" customWidth="1"/>
    <col min="13836" max="13836" width="15.140625" style="58" customWidth="1"/>
    <col min="13837" max="13837" width="21.5703125" style="58" customWidth="1"/>
    <col min="13838" max="14079" width="9.140625" style="58"/>
    <col min="14080" max="14080" width="6.5703125" style="58" customWidth="1"/>
    <col min="14081" max="14081" width="35.28515625" style="58" customWidth="1"/>
    <col min="14082" max="14082" width="14" style="58" customWidth="1"/>
    <col min="14083" max="14083" width="11.42578125" style="58" customWidth="1"/>
    <col min="14084" max="14084" width="21.7109375" style="58" customWidth="1"/>
    <col min="14085" max="14085" width="13.7109375" style="58" customWidth="1"/>
    <col min="14086" max="14086" width="14.85546875" style="58" customWidth="1"/>
    <col min="14087" max="14087" width="19.5703125" style="58" customWidth="1"/>
    <col min="14088" max="14088" width="13.7109375" style="58" customWidth="1"/>
    <col min="14089" max="14089" width="14.7109375" style="58" customWidth="1"/>
    <col min="14090" max="14091" width="14.140625" style="58" customWidth="1"/>
    <col min="14092" max="14092" width="15.140625" style="58" customWidth="1"/>
    <col min="14093" max="14093" width="21.5703125" style="58" customWidth="1"/>
    <col min="14094" max="14335" width="9.140625" style="58"/>
    <col min="14336" max="14336" width="6.5703125" style="58" customWidth="1"/>
    <col min="14337" max="14337" width="35.28515625" style="58" customWidth="1"/>
    <col min="14338" max="14338" width="14" style="58" customWidth="1"/>
    <col min="14339" max="14339" width="11.42578125" style="58" customWidth="1"/>
    <col min="14340" max="14340" width="21.7109375" style="58" customWidth="1"/>
    <col min="14341" max="14341" width="13.7109375" style="58" customWidth="1"/>
    <col min="14342" max="14342" width="14.85546875" style="58" customWidth="1"/>
    <col min="14343" max="14343" width="19.5703125" style="58" customWidth="1"/>
    <col min="14344" max="14344" width="13.7109375" style="58" customWidth="1"/>
    <col min="14345" max="14345" width="14.7109375" style="58" customWidth="1"/>
    <col min="14346" max="14347" width="14.140625" style="58" customWidth="1"/>
    <col min="14348" max="14348" width="15.140625" style="58" customWidth="1"/>
    <col min="14349" max="14349" width="21.5703125" style="58" customWidth="1"/>
    <col min="14350" max="14591" width="9.140625" style="58"/>
    <col min="14592" max="14592" width="6.5703125" style="58" customWidth="1"/>
    <col min="14593" max="14593" width="35.28515625" style="58" customWidth="1"/>
    <col min="14594" max="14594" width="14" style="58" customWidth="1"/>
    <col min="14595" max="14595" width="11.42578125" style="58" customWidth="1"/>
    <col min="14596" max="14596" width="21.7109375" style="58" customWidth="1"/>
    <col min="14597" max="14597" width="13.7109375" style="58" customWidth="1"/>
    <col min="14598" max="14598" width="14.85546875" style="58" customWidth="1"/>
    <col min="14599" max="14599" width="19.5703125" style="58" customWidth="1"/>
    <col min="14600" max="14600" width="13.7109375" style="58" customWidth="1"/>
    <col min="14601" max="14601" width="14.7109375" style="58" customWidth="1"/>
    <col min="14602" max="14603" width="14.140625" style="58" customWidth="1"/>
    <col min="14604" max="14604" width="15.140625" style="58" customWidth="1"/>
    <col min="14605" max="14605" width="21.5703125" style="58" customWidth="1"/>
    <col min="14606" max="14847" width="9.140625" style="58"/>
    <col min="14848" max="14848" width="6.5703125" style="58" customWidth="1"/>
    <col min="14849" max="14849" width="35.28515625" style="58" customWidth="1"/>
    <col min="14850" max="14850" width="14" style="58" customWidth="1"/>
    <col min="14851" max="14851" width="11.42578125" style="58" customWidth="1"/>
    <col min="14852" max="14852" width="21.7109375" style="58" customWidth="1"/>
    <col min="14853" max="14853" width="13.7109375" style="58" customWidth="1"/>
    <col min="14854" max="14854" width="14.85546875" style="58" customWidth="1"/>
    <col min="14855" max="14855" width="19.5703125" style="58" customWidth="1"/>
    <col min="14856" max="14856" width="13.7109375" style="58" customWidth="1"/>
    <col min="14857" max="14857" width="14.7109375" style="58" customWidth="1"/>
    <col min="14858" max="14859" width="14.140625" style="58" customWidth="1"/>
    <col min="14860" max="14860" width="15.140625" style="58" customWidth="1"/>
    <col min="14861" max="14861" width="21.5703125" style="58" customWidth="1"/>
    <col min="14862" max="15103" width="9.140625" style="58"/>
    <col min="15104" max="15104" width="6.5703125" style="58" customWidth="1"/>
    <col min="15105" max="15105" width="35.28515625" style="58" customWidth="1"/>
    <col min="15106" max="15106" width="14" style="58" customWidth="1"/>
    <col min="15107" max="15107" width="11.42578125" style="58" customWidth="1"/>
    <col min="15108" max="15108" width="21.7109375" style="58" customWidth="1"/>
    <col min="15109" max="15109" width="13.7109375" style="58" customWidth="1"/>
    <col min="15110" max="15110" width="14.85546875" style="58" customWidth="1"/>
    <col min="15111" max="15111" width="19.5703125" style="58" customWidth="1"/>
    <col min="15112" max="15112" width="13.7109375" style="58" customWidth="1"/>
    <col min="15113" max="15113" width="14.7109375" style="58" customWidth="1"/>
    <col min="15114" max="15115" width="14.140625" style="58" customWidth="1"/>
    <col min="15116" max="15116" width="15.140625" style="58" customWidth="1"/>
    <col min="15117" max="15117" width="21.5703125" style="58" customWidth="1"/>
    <col min="15118" max="15359" width="9.140625" style="58"/>
    <col min="15360" max="15360" width="6.5703125" style="58" customWidth="1"/>
    <col min="15361" max="15361" width="35.28515625" style="58" customWidth="1"/>
    <col min="15362" max="15362" width="14" style="58" customWidth="1"/>
    <col min="15363" max="15363" width="11.42578125" style="58" customWidth="1"/>
    <col min="15364" max="15364" width="21.7109375" style="58" customWidth="1"/>
    <col min="15365" max="15365" width="13.7109375" style="58" customWidth="1"/>
    <col min="15366" max="15366" width="14.85546875" style="58" customWidth="1"/>
    <col min="15367" max="15367" width="19.5703125" style="58" customWidth="1"/>
    <col min="15368" max="15368" width="13.7109375" style="58" customWidth="1"/>
    <col min="15369" max="15369" width="14.7109375" style="58" customWidth="1"/>
    <col min="15370" max="15371" width="14.140625" style="58" customWidth="1"/>
    <col min="15372" max="15372" width="15.140625" style="58" customWidth="1"/>
    <col min="15373" max="15373" width="21.5703125" style="58" customWidth="1"/>
    <col min="15374" max="15615" width="9.140625" style="58"/>
    <col min="15616" max="15616" width="6.5703125" style="58" customWidth="1"/>
    <col min="15617" max="15617" width="35.28515625" style="58" customWidth="1"/>
    <col min="15618" max="15618" width="14" style="58" customWidth="1"/>
    <col min="15619" max="15619" width="11.42578125" style="58" customWidth="1"/>
    <col min="15620" max="15620" width="21.7109375" style="58" customWidth="1"/>
    <col min="15621" max="15621" width="13.7109375" style="58" customWidth="1"/>
    <col min="15622" max="15622" width="14.85546875" style="58" customWidth="1"/>
    <col min="15623" max="15623" width="19.5703125" style="58" customWidth="1"/>
    <col min="15624" max="15624" width="13.7109375" style="58" customWidth="1"/>
    <col min="15625" max="15625" width="14.7109375" style="58" customWidth="1"/>
    <col min="15626" max="15627" width="14.140625" style="58" customWidth="1"/>
    <col min="15628" max="15628" width="15.140625" style="58" customWidth="1"/>
    <col min="15629" max="15629" width="21.5703125" style="58" customWidth="1"/>
    <col min="15630" max="15871" width="9.140625" style="58"/>
    <col min="15872" max="15872" width="6.5703125" style="58" customWidth="1"/>
    <col min="15873" max="15873" width="35.28515625" style="58" customWidth="1"/>
    <col min="15874" max="15874" width="14" style="58" customWidth="1"/>
    <col min="15875" max="15875" width="11.42578125" style="58" customWidth="1"/>
    <col min="15876" max="15876" width="21.7109375" style="58" customWidth="1"/>
    <col min="15877" max="15877" width="13.7109375" style="58" customWidth="1"/>
    <col min="15878" max="15878" width="14.85546875" style="58" customWidth="1"/>
    <col min="15879" max="15879" width="19.5703125" style="58" customWidth="1"/>
    <col min="15880" max="15880" width="13.7109375" style="58" customWidth="1"/>
    <col min="15881" max="15881" width="14.7109375" style="58" customWidth="1"/>
    <col min="15882" max="15883" width="14.140625" style="58" customWidth="1"/>
    <col min="15884" max="15884" width="15.140625" style="58" customWidth="1"/>
    <col min="15885" max="15885" width="21.5703125" style="58" customWidth="1"/>
    <col min="15886" max="16127" width="9.140625" style="58"/>
    <col min="16128" max="16128" width="6.5703125" style="58" customWidth="1"/>
    <col min="16129" max="16129" width="35.28515625" style="58" customWidth="1"/>
    <col min="16130" max="16130" width="14" style="58" customWidth="1"/>
    <col min="16131" max="16131" width="11.42578125" style="58" customWidth="1"/>
    <col min="16132" max="16132" width="21.7109375" style="58" customWidth="1"/>
    <col min="16133" max="16133" width="13.7109375" style="58" customWidth="1"/>
    <col min="16134" max="16134" width="14.85546875" style="58" customWidth="1"/>
    <col min="16135" max="16135" width="19.5703125" style="58" customWidth="1"/>
    <col min="16136" max="16136" width="13.7109375" style="58" customWidth="1"/>
    <col min="16137" max="16137" width="14.7109375" style="58" customWidth="1"/>
    <col min="16138" max="16139" width="14.140625" style="58" customWidth="1"/>
    <col min="16140" max="16140" width="15.140625" style="58" customWidth="1"/>
    <col min="16141" max="16141" width="21.5703125" style="58" customWidth="1"/>
    <col min="16142" max="16384" width="9.140625" style="58"/>
  </cols>
  <sheetData>
    <row r="1" spans="1:13" ht="54" customHeight="1" x14ac:dyDescent="0.25">
      <c r="A1" s="93" t="s">
        <v>163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</row>
    <row r="2" spans="1:13" ht="24" customHeight="1" x14ac:dyDescent="0.25">
      <c r="A2" s="93" t="str">
        <f>'[1]Подпрограмма 2'!A2:O2</f>
        <v>по состоянию на 01 января 2019  года (с начала года нарастающим итогом)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</row>
    <row r="3" spans="1:13" ht="24" customHeight="1" x14ac:dyDescent="0.25">
      <c r="A3" s="92" t="s">
        <v>143</v>
      </c>
      <c r="B3" s="92" t="s">
        <v>144</v>
      </c>
      <c r="C3" s="94" t="s">
        <v>145</v>
      </c>
      <c r="D3" s="95"/>
      <c r="E3" s="92" t="s">
        <v>146</v>
      </c>
      <c r="F3" s="92" t="s">
        <v>147</v>
      </c>
      <c r="G3" s="92" t="s">
        <v>148</v>
      </c>
      <c r="H3" s="92" t="s">
        <v>149</v>
      </c>
      <c r="I3" s="89" t="s">
        <v>150</v>
      </c>
      <c r="J3" s="89" t="s">
        <v>151</v>
      </c>
      <c r="K3" s="92" t="s">
        <v>152</v>
      </c>
      <c r="L3" s="92"/>
      <c r="M3" s="92"/>
    </row>
    <row r="4" spans="1:13" ht="15" customHeight="1" x14ac:dyDescent="0.25">
      <c r="A4" s="92"/>
      <c r="B4" s="92"/>
      <c r="C4" s="89" t="s">
        <v>153</v>
      </c>
      <c r="D4" s="89" t="s">
        <v>154</v>
      </c>
      <c r="E4" s="92"/>
      <c r="F4" s="92"/>
      <c r="G4" s="92"/>
      <c r="H4" s="92"/>
      <c r="I4" s="90"/>
      <c r="J4" s="90"/>
      <c r="K4" s="92" t="s">
        <v>155</v>
      </c>
      <c r="L4" s="89" t="s">
        <v>156</v>
      </c>
      <c r="M4" s="92" t="s">
        <v>157</v>
      </c>
    </row>
    <row r="5" spans="1:13" ht="31.5" customHeight="1" x14ac:dyDescent="0.25">
      <c r="A5" s="92"/>
      <c r="B5" s="92"/>
      <c r="C5" s="91"/>
      <c r="D5" s="91"/>
      <c r="E5" s="92"/>
      <c r="F5" s="92"/>
      <c r="G5" s="92"/>
      <c r="H5" s="92"/>
      <c r="I5" s="91"/>
      <c r="J5" s="91"/>
      <c r="K5" s="92"/>
      <c r="L5" s="91"/>
      <c r="M5" s="92"/>
    </row>
    <row r="6" spans="1:13" x14ac:dyDescent="0.25">
      <c r="A6" s="59">
        <v>1</v>
      </c>
      <c r="B6" s="59">
        <v>2</v>
      </c>
      <c r="C6" s="59">
        <f>B6+1</f>
        <v>3</v>
      </c>
      <c r="D6" s="59">
        <f t="shared" ref="D6:K6" si="0">C6+1</f>
        <v>4</v>
      </c>
      <c r="E6" s="59">
        <v>3</v>
      </c>
      <c r="F6" s="59">
        <f t="shared" si="0"/>
        <v>4</v>
      </c>
      <c r="G6" s="59">
        <f t="shared" si="0"/>
        <v>5</v>
      </c>
      <c r="H6" s="59">
        <f t="shared" si="0"/>
        <v>6</v>
      </c>
      <c r="I6" s="59">
        <f t="shared" si="0"/>
        <v>7</v>
      </c>
      <c r="J6" s="59">
        <f t="shared" si="0"/>
        <v>8</v>
      </c>
      <c r="K6" s="59">
        <f t="shared" si="0"/>
        <v>9</v>
      </c>
      <c r="L6" s="59">
        <v>10</v>
      </c>
      <c r="M6" s="59">
        <v>11</v>
      </c>
    </row>
    <row r="7" spans="1:13" s="67" customFormat="1" ht="63" x14ac:dyDescent="0.25">
      <c r="A7" s="60">
        <v>1</v>
      </c>
      <c r="B7" s="61" t="str">
        <f>'Подпрограмма 2'!B13</f>
        <v>Ремонт инженерных сетей в здании Администрации МО "Поселок Амдерма" НАО"</v>
      </c>
      <c r="C7" s="60"/>
      <c r="D7" s="60"/>
      <c r="E7" s="69" t="s">
        <v>159</v>
      </c>
      <c r="F7" s="62" t="s">
        <v>160</v>
      </c>
      <c r="G7" s="63" t="str">
        <f>'Подпрограмма 2'!D13</f>
        <v>Администрация МО поселения НАО</v>
      </c>
      <c r="H7" s="64">
        <v>2018</v>
      </c>
      <c r="I7" s="65">
        <v>1063.11571</v>
      </c>
      <c r="J7" s="60"/>
      <c r="K7" s="66">
        <f>M7</f>
        <v>1062.5576000000001</v>
      </c>
      <c r="L7" s="60"/>
      <c r="M7" s="66">
        <f>'Подпрограмма 2'!H13</f>
        <v>1062.5576000000001</v>
      </c>
    </row>
    <row r="8" spans="1:13" s="67" customFormat="1" ht="73.5" customHeight="1" x14ac:dyDescent="0.25">
      <c r="A8" s="60">
        <v>2</v>
      </c>
      <c r="B8" s="61" t="str">
        <f>'Подпрограмма 2'!B14</f>
        <v>Установка прибора учета тепловой энергии в здании Администрации МО "Коткинский сельсовет" НАО</v>
      </c>
      <c r="C8" s="60"/>
      <c r="D8" s="60"/>
      <c r="E8" s="62" t="s">
        <v>161</v>
      </c>
      <c r="F8" s="62" t="s">
        <v>162</v>
      </c>
      <c r="G8" s="63" t="str">
        <f>'Подпрограмма 2'!D14</f>
        <v>Администрация МО поселения НАО</v>
      </c>
      <c r="H8" s="64">
        <v>2018</v>
      </c>
      <c r="I8" s="70">
        <v>72.369039999999998</v>
      </c>
      <c r="J8" s="60"/>
      <c r="K8" s="66">
        <f>M8</f>
        <v>72.369039999999998</v>
      </c>
      <c r="L8" s="60"/>
      <c r="M8" s="66">
        <f>'Подпрограмма 2'!H14</f>
        <v>72.369039999999998</v>
      </c>
    </row>
    <row r="9" spans="1:13" ht="15" customHeight="1" x14ac:dyDescent="0.25">
      <c r="A9" s="86" t="s">
        <v>158</v>
      </c>
      <c r="B9" s="87"/>
      <c r="C9" s="87"/>
      <c r="D9" s="87"/>
      <c r="E9" s="87"/>
      <c r="F9" s="87"/>
      <c r="G9" s="87"/>
      <c r="H9" s="87"/>
      <c r="I9" s="88"/>
      <c r="J9" s="68">
        <f>SUM(J7:J7)</f>
        <v>0</v>
      </c>
      <c r="K9" s="68">
        <f>SUM(K7:K8)</f>
        <v>1134.9266400000001</v>
      </c>
      <c r="L9" s="68"/>
      <c r="M9" s="68">
        <f>SUM(M7:M8)</f>
        <v>1134.9266400000001</v>
      </c>
    </row>
  </sheetData>
  <mergeCells count="18"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A9:I9"/>
    <mergeCell ref="J3:J5"/>
    <mergeCell ref="K3:M3"/>
    <mergeCell ref="C4:C5"/>
    <mergeCell ref="D4:D5"/>
    <mergeCell ref="K4:K5"/>
    <mergeCell ref="L4:L5"/>
    <mergeCell ref="M4:M5"/>
  </mergeCells>
  <pageMargins left="0.15748031496062992" right="0.15748031496062992" top="0.23622047244094491" bottom="0.31496062992125984" header="0.94488188976377963" footer="0.31496062992125984"/>
  <pageSetup paperSize="9" scale="7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R9"/>
  <sheetViews>
    <sheetView view="pageBreakPreview" zoomScale="80" zoomScaleNormal="90" zoomScaleSheetLayoutView="80" workbookViewId="0">
      <pane xSplit="9" ySplit="4" topLeftCell="J5" activePane="bottomRight" state="frozen"/>
      <selection activeCell="B2" sqref="B2:B3"/>
      <selection pane="topRight" activeCell="B2" sqref="B2:B3"/>
      <selection pane="bottomLeft" activeCell="B2" sqref="B2:B3"/>
      <selection pane="bottomRight" activeCell="Q8" sqref="Q8"/>
    </sheetView>
  </sheetViews>
  <sheetFormatPr defaultRowHeight="16.5" x14ac:dyDescent="0.25"/>
  <cols>
    <col min="1" max="1" width="7.5703125" style="1" customWidth="1"/>
    <col min="2" max="2" width="44.7109375" style="1" customWidth="1"/>
    <col min="3" max="3" width="22.7109375" style="1" customWidth="1"/>
    <col min="4" max="4" width="23.5703125" style="1" customWidth="1"/>
    <col min="5" max="5" width="16.85546875" style="1" customWidth="1"/>
    <col min="6" max="7" width="16.85546875" style="1" hidden="1" customWidth="1"/>
    <col min="8" max="8" width="16.85546875" style="1" customWidth="1"/>
    <col min="9" max="9" width="14.85546875" style="1" customWidth="1"/>
    <col min="10" max="10" width="16.140625" style="1" hidden="1" customWidth="1"/>
    <col min="11" max="11" width="15.28515625" style="1" hidden="1" customWidth="1"/>
    <col min="12" max="12" width="16.42578125" style="1" customWidth="1"/>
    <col min="13" max="13" width="15.42578125" style="1" customWidth="1"/>
    <col min="14" max="14" width="14" style="1" hidden="1" customWidth="1"/>
    <col min="15" max="15" width="13.85546875" style="1" hidden="1" customWidth="1"/>
    <col min="16" max="16" width="14.85546875" style="1" customWidth="1"/>
    <col min="17" max="17" width="25.5703125" style="1" customWidth="1"/>
    <col min="18" max="18" width="26.140625" style="1" customWidth="1"/>
    <col min="19" max="16384" width="9.140625" style="1"/>
  </cols>
  <sheetData>
    <row r="1" spans="1:18" ht="51" customHeight="1" x14ac:dyDescent="0.25">
      <c r="A1" s="74" t="s">
        <v>109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</row>
    <row r="2" spans="1:18" ht="18.75" customHeight="1" x14ac:dyDescent="0.25">
      <c r="A2" s="74" t="str">
        <f>'Подпрограмма 1'!A2:L2</f>
        <v>по состоянию на 01 января 2019 года (с начала года нарастающим итогом)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</row>
    <row r="3" spans="1:18" s="2" customFormat="1" ht="31.5" customHeight="1" x14ac:dyDescent="0.25">
      <c r="A3" s="75" t="s">
        <v>17</v>
      </c>
      <c r="B3" s="75" t="s">
        <v>15</v>
      </c>
      <c r="C3" s="75" t="s">
        <v>3</v>
      </c>
      <c r="D3" s="75" t="s">
        <v>16</v>
      </c>
      <c r="E3" s="75" t="s">
        <v>137</v>
      </c>
      <c r="F3" s="75"/>
      <c r="G3" s="75"/>
      <c r="H3" s="75"/>
      <c r="I3" s="75" t="s">
        <v>4</v>
      </c>
      <c r="J3" s="75"/>
      <c r="K3" s="75"/>
      <c r="L3" s="75"/>
      <c r="M3" s="75" t="s">
        <v>5</v>
      </c>
      <c r="N3" s="75"/>
      <c r="O3" s="75"/>
      <c r="P3" s="75"/>
      <c r="Q3" s="75" t="s">
        <v>139</v>
      </c>
      <c r="R3" s="75" t="s">
        <v>140</v>
      </c>
    </row>
    <row r="4" spans="1:18" s="2" customFormat="1" ht="67.5" customHeight="1" x14ac:dyDescent="0.25">
      <c r="A4" s="75"/>
      <c r="B4" s="75"/>
      <c r="C4" s="75"/>
      <c r="D4" s="75"/>
      <c r="E4" s="56" t="s">
        <v>0</v>
      </c>
      <c r="F4" s="56" t="s">
        <v>14</v>
      </c>
      <c r="G4" s="56" t="s">
        <v>6</v>
      </c>
      <c r="H4" s="56" t="s">
        <v>7</v>
      </c>
      <c r="I4" s="56" t="s">
        <v>0</v>
      </c>
      <c r="J4" s="56" t="s">
        <v>14</v>
      </c>
      <c r="K4" s="56" t="s">
        <v>6</v>
      </c>
      <c r="L4" s="56" t="s">
        <v>7</v>
      </c>
      <c r="M4" s="56" t="s">
        <v>0</v>
      </c>
      <c r="N4" s="56" t="s">
        <v>14</v>
      </c>
      <c r="O4" s="56" t="s">
        <v>6</v>
      </c>
      <c r="P4" s="56" t="s">
        <v>7</v>
      </c>
      <c r="Q4" s="75"/>
      <c r="R4" s="75"/>
    </row>
    <row r="5" spans="1:18" s="2" customFormat="1" ht="22.5" customHeight="1" x14ac:dyDescent="0.25">
      <c r="A5" s="56">
        <v>1</v>
      </c>
      <c r="B5" s="56">
        <v>2</v>
      </c>
      <c r="C5" s="56">
        <v>3</v>
      </c>
      <c r="D5" s="56">
        <v>4</v>
      </c>
      <c r="E5" s="56">
        <v>5</v>
      </c>
      <c r="F5" s="56"/>
      <c r="G5" s="56"/>
      <c r="H5" s="56">
        <v>6</v>
      </c>
      <c r="I5" s="56">
        <v>7</v>
      </c>
      <c r="J5" s="56"/>
      <c r="K5" s="56"/>
      <c r="L5" s="56">
        <v>8</v>
      </c>
      <c r="M5" s="56">
        <v>9</v>
      </c>
      <c r="N5" s="56"/>
      <c r="O5" s="56"/>
      <c r="P5" s="56">
        <v>10</v>
      </c>
      <c r="Q5" s="56">
        <v>11</v>
      </c>
      <c r="R5" s="56">
        <v>12</v>
      </c>
    </row>
    <row r="6" spans="1:18" s="2" customFormat="1" ht="61.5" customHeight="1" x14ac:dyDescent="0.25">
      <c r="A6" s="5" t="s">
        <v>65</v>
      </c>
      <c r="B6" s="24" t="s">
        <v>67</v>
      </c>
      <c r="C6" s="22" t="s">
        <v>18</v>
      </c>
      <c r="D6" s="22" t="s">
        <v>2</v>
      </c>
      <c r="E6" s="4">
        <f>H6</f>
        <v>78426.7</v>
      </c>
      <c r="F6" s="4"/>
      <c r="G6" s="4"/>
      <c r="H6" s="4">
        <v>78426.7</v>
      </c>
      <c r="I6" s="4">
        <f>L6</f>
        <v>75536.267519999994</v>
      </c>
      <c r="J6" s="4"/>
      <c r="K6" s="4"/>
      <c r="L6" s="4">
        <v>75536.267519999994</v>
      </c>
      <c r="M6" s="4">
        <f>P6</f>
        <v>75536.267519999994</v>
      </c>
      <c r="N6" s="4"/>
      <c r="O6" s="4"/>
      <c r="P6" s="4">
        <f>L6</f>
        <v>75536.267519999994</v>
      </c>
      <c r="Q6" s="12">
        <f>I6/E6</f>
        <v>0.96314479023087796</v>
      </c>
      <c r="R6" s="12">
        <f>M6/E6</f>
        <v>0.96314479023087796</v>
      </c>
    </row>
    <row r="7" spans="1:18" s="2" customFormat="1" ht="61.5" customHeight="1" x14ac:dyDescent="0.25">
      <c r="A7" s="5" t="s">
        <v>56</v>
      </c>
      <c r="B7" s="24" t="s">
        <v>68</v>
      </c>
      <c r="C7" s="22" t="s">
        <v>18</v>
      </c>
      <c r="D7" s="22" t="s">
        <v>2</v>
      </c>
      <c r="E7" s="4">
        <f>H7</f>
        <v>1342.3</v>
      </c>
      <c r="F7" s="4"/>
      <c r="G7" s="4"/>
      <c r="H7" s="4">
        <v>1342.3</v>
      </c>
      <c r="I7" s="4">
        <f>L7</f>
        <v>726.73301000000004</v>
      </c>
      <c r="J7" s="4"/>
      <c r="K7" s="4"/>
      <c r="L7" s="4">
        <v>726.73301000000004</v>
      </c>
      <c r="M7" s="4">
        <f>P7</f>
        <v>726.73301000000004</v>
      </c>
      <c r="N7" s="4"/>
      <c r="O7" s="4"/>
      <c r="P7" s="4">
        <f>L7</f>
        <v>726.73301000000004</v>
      </c>
      <c r="Q7" s="12">
        <f>I7/E7</f>
        <v>0.54140878343142373</v>
      </c>
      <c r="R7" s="12">
        <f>M7/E7</f>
        <v>0.54140878343142373</v>
      </c>
    </row>
    <row r="8" spans="1:18" s="2" customFormat="1" x14ac:dyDescent="0.25">
      <c r="A8" s="13"/>
      <c r="B8" s="6" t="s">
        <v>1</v>
      </c>
      <c r="C8" s="6"/>
      <c r="D8" s="4"/>
      <c r="E8" s="7">
        <f>SUM(E6:E7)</f>
        <v>79769</v>
      </c>
      <c r="F8" s="7">
        <f t="shared" ref="F8:H8" si="0">SUM(F6:F7)</f>
        <v>0</v>
      </c>
      <c r="G8" s="7">
        <f t="shared" si="0"/>
        <v>0</v>
      </c>
      <c r="H8" s="7">
        <f t="shared" si="0"/>
        <v>79769</v>
      </c>
      <c r="I8" s="7">
        <f t="shared" ref="I8:P8" si="1">SUM(I6:I7)</f>
        <v>76263.00052999999</v>
      </c>
      <c r="J8" s="7">
        <f t="shared" si="1"/>
        <v>0</v>
      </c>
      <c r="K8" s="7">
        <f t="shared" si="1"/>
        <v>0</v>
      </c>
      <c r="L8" s="7">
        <f t="shared" si="1"/>
        <v>76263.00052999999</v>
      </c>
      <c r="M8" s="7">
        <f t="shared" si="1"/>
        <v>76263.00052999999</v>
      </c>
      <c r="N8" s="7">
        <f t="shared" si="1"/>
        <v>0</v>
      </c>
      <c r="O8" s="7">
        <f t="shared" si="1"/>
        <v>0</v>
      </c>
      <c r="P8" s="7">
        <f t="shared" si="1"/>
        <v>76263.00052999999</v>
      </c>
      <c r="Q8" s="10">
        <f>I8/E8</f>
        <v>0.95604809550075831</v>
      </c>
      <c r="R8" s="10">
        <f>M8/E8</f>
        <v>0.95604809550075831</v>
      </c>
    </row>
    <row r="9" spans="1:18" x14ac:dyDescent="0.25">
      <c r="L9" s="51"/>
    </row>
  </sheetData>
  <mergeCells count="11">
    <mergeCell ref="A1:R1"/>
    <mergeCell ref="A2:R2"/>
    <mergeCell ref="E3:H3"/>
    <mergeCell ref="I3:L3"/>
    <mergeCell ref="M3:P3"/>
    <mergeCell ref="Q3:Q4"/>
    <mergeCell ref="R3:R4"/>
    <mergeCell ref="A3:A4"/>
    <mergeCell ref="B3:B4"/>
    <mergeCell ref="C3:C4"/>
    <mergeCell ref="D3:D4"/>
  </mergeCells>
  <pageMargins left="0.39370078740157483" right="0.39370078740157483" top="0.39370078740157483" bottom="0.39370078740157483" header="0.31496062992125984" footer="0.31496062992125984"/>
  <pageSetup paperSize="9" scale="5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00"/>
    <pageSetUpPr fitToPage="1"/>
  </sheetPr>
  <dimension ref="A1:V10"/>
  <sheetViews>
    <sheetView view="pageBreakPreview" zoomScale="80" zoomScaleNormal="90" zoomScaleSheetLayoutView="80" workbookViewId="0">
      <pane xSplit="7" ySplit="2" topLeftCell="H3" activePane="bottomRight" state="frozen"/>
      <selection activeCell="G17" sqref="G17"/>
      <selection pane="topRight" activeCell="G17" sqref="G17"/>
      <selection pane="bottomLeft" activeCell="G17" sqref="G17"/>
      <selection pane="bottomRight" activeCell="H8" sqref="H8"/>
    </sheetView>
  </sheetViews>
  <sheetFormatPr defaultRowHeight="17.25" x14ac:dyDescent="0.3"/>
  <cols>
    <col min="1" max="1" width="7.5703125" style="18" customWidth="1"/>
    <col min="2" max="2" width="53.140625" style="18" customWidth="1"/>
    <col min="3" max="3" width="17.85546875" style="18" customWidth="1"/>
    <col min="4" max="4" width="18" style="18" customWidth="1"/>
    <col min="5" max="5" width="12" style="18" customWidth="1"/>
    <col min="6" max="6" width="15.140625" style="18" customWidth="1"/>
    <col min="7" max="10" width="16.85546875" style="18" customWidth="1"/>
    <col min="11" max="11" width="22.85546875" style="18" customWidth="1"/>
    <col min="12" max="12" width="22.28515625" style="18" customWidth="1"/>
    <col min="13" max="15" width="16.85546875" style="18" customWidth="1"/>
    <col min="16" max="16" width="11.28515625" style="18" bestFit="1" customWidth="1"/>
    <col min="17" max="17" width="12.42578125" style="18" customWidth="1"/>
    <col min="18" max="19" width="11.28515625" style="18" bestFit="1" customWidth="1"/>
    <col min="20" max="20" width="10.42578125" style="18" customWidth="1"/>
    <col min="21" max="21" width="11.28515625" style="18" bestFit="1" customWidth="1"/>
    <col min="22" max="22" width="12.85546875" style="18" customWidth="1"/>
    <col min="23" max="16384" width="9.140625" style="18"/>
  </cols>
  <sheetData>
    <row r="1" spans="1:22" s="1" customFormat="1" ht="60" customHeight="1" x14ac:dyDescent="0.25">
      <c r="A1" s="74" t="s">
        <v>110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16"/>
      <c r="N1" s="16"/>
      <c r="O1" s="16"/>
      <c r="P1" s="16"/>
      <c r="Q1" s="16"/>
      <c r="R1" s="16"/>
      <c r="S1" s="16"/>
      <c r="T1" s="16"/>
      <c r="U1" s="16"/>
      <c r="V1" s="16"/>
    </row>
    <row r="2" spans="1:22" s="1" customFormat="1" ht="18.75" customHeight="1" x14ac:dyDescent="0.25">
      <c r="A2" s="96" t="str">
        <f>'Подпрограмма 1'!A2:L2</f>
        <v>по состоянию на 01 января 2019 года (с начала года нарастающим итогом)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17"/>
      <c r="N2" s="17"/>
      <c r="O2" s="17"/>
      <c r="P2" s="17"/>
      <c r="Q2" s="17"/>
      <c r="R2" s="17"/>
      <c r="S2" s="17"/>
      <c r="T2" s="17"/>
      <c r="U2" s="17"/>
      <c r="V2" s="17"/>
    </row>
    <row r="3" spans="1:22" ht="17.25" customHeight="1" x14ac:dyDescent="0.3">
      <c r="A3" s="75" t="s">
        <v>17</v>
      </c>
      <c r="B3" s="75" t="s">
        <v>15</v>
      </c>
      <c r="C3" s="75" t="s">
        <v>3</v>
      </c>
      <c r="D3" s="75" t="s">
        <v>16</v>
      </c>
      <c r="E3" s="76" t="s">
        <v>137</v>
      </c>
      <c r="F3" s="77"/>
      <c r="G3" s="75" t="s">
        <v>4</v>
      </c>
      <c r="H3" s="75"/>
      <c r="I3" s="75" t="s">
        <v>5</v>
      </c>
      <c r="J3" s="75"/>
      <c r="K3" s="75" t="s">
        <v>139</v>
      </c>
      <c r="L3" s="75" t="s">
        <v>140</v>
      </c>
    </row>
    <row r="4" spans="1:22" ht="122.25" customHeight="1" x14ac:dyDescent="0.3">
      <c r="A4" s="75"/>
      <c r="B4" s="75"/>
      <c r="C4" s="75"/>
      <c r="D4" s="75"/>
      <c r="E4" s="56" t="s">
        <v>0</v>
      </c>
      <c r="F4" s="56" t="s">
        <v>7</v>
      </c>
      <c r="G4" s="56" t="s">
        <v>0</v>
      </c>
      <c r="H4" s="56" t="s">
        <v>7</v>
      </c>
      <c r="I4" s="56" t="s">
        <v>0</v>
      </c>
      <c r="J4" s="56" t="s">
        <v>7</v>
      </c>
      <c r="K4" s="75"/>
      <c r="L4" s="75"/>
    </row>
    <row r="5" spans="1:22" x14ac:dyDescent="0.3">
      <c r="A5" s="56">
        <v>1</v>
      </c>
      <c r="B5" s="56">
        <v>2</v>
      </c>
      <c r="C5" s="56">
        <v>3</v>
      </c>
      <c r="D5" s="56">
        <v>4</v>
      </c>
      <c r="E5" s="56">
        <v>5</v>
      </c>
      <c r="F5" s="56">
        <v>6</v>
      </c>
      <c r="G5" s="56">
        <v>7</v>
      </c>
      <c r="H5" s="56">
        <v>8</v>
      </c>
      <c r="I5" s="56">
        <v>9</v>
      </c>
      <c r="J5" s="56">
        <v>10</v>
      </c>
      <c r="K5" s="56">
        <v>11</v>
      </c>
      <c r="L5" s="56">
        <v>12</v>
      </c>
    </row>
    <row r="6" spans="1:22" ht="82.5" x14ac:dyDescent="0.3">
      <c r="A6" s="5" t="s">
        <v>65</v>
      </c>
      <c r="B6" s="24" t="s">
        <v>71</v>
      </c>
      <c r="C6" s="11" t="s">
        <v>46</v>
      </c>
      <c r="D6" s="11" t="s">
        <v>46</v>
      </c>
      <c r="E6" s="13">
        <f>F6</f>
        <v>982.3</v>
      </c>
      <c r="F6" s="13">
        <v>982.3</v>
      </c>
      <c r="G6" s="23">
        <f>H6</f>
        <v>946.58443</v>
      </c>
      <c r="H6" s="23">
        <v>946.58443</v>
      </c>
      <c r="I6" s="23">
        <f>J6</f>
        <v>946.58443</v>
      </c>
      <c r="J6" s="23">
        <f>H6</f>
        <v>946.58443</v>
      </c>
      <c r="K6" s="12">
        <f>G6/E6</f>
        <v>0.96364087346024641</v>
      </c>
      <c r="L6" s="12">
        <f>I6/E6</f>
        <v>0.96364087346024641</v>
      </c>
    </row>
    <row r="7" spans="1:22" ht="66" x14ac:dyDescent="0.3">
      <c r="A7" s="5" t="s">
        <v>56</v>
      </c>
      <c r="B7" s="24" t="s">
        <v>72</v>
      </c>
      <c r="C7" s="22" t="s">
        <v>18</v>
      </c>
      <c r="D7" s="22" t="s">
        <v>2</v>
      </c>
      <c r="E7" s="13">
        <f t="shared" ref="E7:E8" si="0">F7</f>
        <v>1305.7</v>
      </c>
      <c r="F7" s="13">
        <v>1305.7</v>
      </c>
      <c r="G7" s="23">
        <f>H7</f>
        <v>1208.6043199999999</v>
      </c>
      <c r="H7" s="23">
        <v>1208.6043199999999</v>
      </c>
      <c r="I7" s="23">
        <f>J7</f>
        <v>1208.6043199999999</v>
      </c>
      <c r="J7" s="23">
        <f t="shared" ref="J7:J8" si="1">H7</f>
        <v>1208.6043199999999</v>
      </c>
      <c r="K7" s="12">
        <f t="shared" ref="K7:K8" si="2">G7/E7</f>
        <v>0.92563706823925851</v>
      </c>
      <c r="L7" s="12">
        <f t="shared" ref="L7:L8" si="3">I7/E7</f>
        <v>0.92563706823925851</v>
      </c>
    </row>
    <row r="8" spans="1:22" ht="49.5" x14ac:dyDescent="0.3">
      <c r="A8" s="5" t="s">
        <v>66</v>
      </c>
      <c r="B8" s="24" t="s">
        <v>73</v>
      </c>
      <c r="C8" s="11" t="s">
        <v>46</v>
      </c>
      <c r="D8" s="11" t="s">
        <v>46</v>
      </c>
      <c r="E8" s="23">
        <f t="shared" si="0"/>
        <v>135</v>
      </c>
      <c r="F8" s="23">
        <v>135</v>
      </c>
      <c r="G8" s="23">
        <f>H8</f>
        <v>87.813119999999998</v>
      </c>
      <c r="H8" s="23">
        <v>87.813119999999998</v>
      </c>
      <c r="I8" s="23">
        <f>J8</f>
        <v>87.813119999999998</v>
      </c>
      <c r="J8" s="23">
        <f t="shared" si="1"/>
        <v>87.813119999999998</v>
      </c>
      <c r="K8" s="12">
        <f t="shared" si="2"/>
        <v>0.65046755555555558</v>
      </c>
      <c r="L8" s="12">
        <f t="shared" si="3"/>
        <v>0.65046755555555558</v>
      </c>
    </row>
    <row r="9" spans="1:22" x14ac:dyDescent="0.3">
      <c r="A9" s="13"/>
      <c r="B9" s="6" t="s">
        <v>1</v>
      </c>
      <c r="C9" s="6"/>
      <c r="D9" s="4"/>
      <c r="E9" s="7">
        <f>SUM(E6:E8)</f>
        <v>2423</v>
      </c>
      <c r="F9" s="7">
        <f t="shared" ref="F9" si="4">SUM(F6:F8)</f>
        <v>2423</v>
      </c>
      <c r="G9" s="7">
        <f t="shared" ref="G9:I9" si="5">SUM(G6:G8)</f>
        <v>2243.0018699999996</v>
      </c>
      <c r="H9" s="7">
        <f t="shared" si="5"/>
        <v>2243.0018699999996</v>
      </c>
      <c r="I9" s="7">
        <f t="shared" si="5"/>
        <v>2243.0018699999996</v>
      </c>
      <c r="J9" s="7">
        <f>SUM(J6:J8)</f>
        <v>2243.0018699999996</v>
      </c>
      <c r="K9" s="10">
        <f>G9/E9</f>
        <v>0.92571269913330567</v>
      </c>
      <c r="L9" s="10">
        <f>I9/E9</f>
        <v>0.92571269913330567</v>
      </c>
    </row>
    <row r="10" spans="1:22" x14ac:dyDescent="0.3">
      <c r="H10" s="52"/>
    </row>
  </sheetData>
  <mergeCells count="11">
    <mergeCell ref="L3:L4"/>
    <mergeCell ref="A1:L1"/>
    <mergeCell ref="A2:L2"/>
    <mergeCell ref="E3:F3"/>
    <mergeCell ref="G3:H3"/>
    <mergeCell ref="I3:J3"/>
    <mergeCell ref="K3:K4"/>
    <mergeCell ref="A3:A4"/>
    <mergeCell ref="B3:B4"/>
    <mergeCell ref="C3:C4"/>
    <mergeCell ref="D3:D4"/>
  </mergeCells>
  <pageMargins left="0.39370078740157483" right="0.39370078740157483" top="0.39370078740157483" bottom="0.39370078740157483" header="0.31496062992125984" footer="0.31496062992125984"/>
  <pageSetup paperSize="9" scale="5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00"/>
    <pageSetUpPr fitToPage="1"/>
  </sheetPr>
  <dimension ref="A1:M11"/>
  <sheetViews>
    <sheetView view="pageBreakPreview" zoomScale="90" zoomScaleNormal="100" zoomScaleSheetLayoutView="90" workbookViewId="0">
      <selection activeCell="G9" sqref="G9:G10"/>
    </sheetView>
  </sheetViews>
  <sheetFormatPr defaultRowHeight="15.75" x14ac:dyDescent="0.25"/>
  <cols>
    <col min="1" max="1" width="6.5703125" style="58" customWidth="1"/>
    <col min="2" max="2" width="35.28515625" style="58" customWidth="1"/>
    <col min="3" max="3" width="14" style="58" hidden="1" customWidth="1"/>
    <col min="4" max="4" width="11.42578125" style="58" hidden="1" customWidth="1"/>
    <col min="5" max="5" width="22.140625" style="58" customWidth="1"/>
    <col min="6" max="6" width="15.42578125" style="58" customWidth="1"/>
    <col min="7" max="7" width="18.7109375" style="58" customWidth="1"/>
    <col min="8" max="8" width="19.5703125" style="58" customWidth="1"/>
    <col min="9" max="9" width="15.7109375" style="58" customWidth="1"/>
    <col min="10" max="10" width="14.7109375" style="58" customWidth="1"/>
    <col min="11" max="12" width="14.140625" style="58" customWidth="1"/>
    <col min="13" max="13" width="15.140625" style="58" customWidth="1"/>
    <col min="14" max="255" width="9.140625" style="58"/>
    <col min="256" max="256" width="6.5703125" style="58" customWidth="1"/>
    <col min="257" max="257" width="35.28515625" style="58" customWidth="1"/>
    <col min="258" max="258" width="14" style="58" customWidth="1"/>
    <col min="259" max="259" width="11.42578125" style="58" customWidth="1"/>
    <col min="260" max="260" width="21.7109375" style="58" customWidth="1"/>
    <col min="261" max="261" width="13.7109375" style="58" customWidth="1"/>
    <col min="262" max="262" width="14.85546875" style="58" customWidth="1"/>
    <col min="263" max="263" width="19.5703125" style="58" customWidth="1"/>
    <col min="264" max="264" width="13.7109375" style="58" customWidth="1"/>
    <col min="265" max="265" width="14.7109375" style="58" customWidth="1"/>
    <col min="266" max="267" width="14.140625" style="58" customWidth="1"/>
    <col min="268" max="268" width="15.140625" style="58" customWidth="1"/>
    <col min="269" max="269" width="21.5703125" style="58" customWidth="1"/>
    <col min="270" max="511" width="9.140625" style="58"/>
    <col min="512" max="512" width="6.5703125" style="58" customWidth="1"/>
    <col min="513" max="513" width="35.28515625" style="58" customWidth="1"/>
    <col min="514" max="514" width="14" style="58" customWidth="1"/>
    <col min="515" max="515" width="11.42578125" style="58" customWidth="1"/>
    <col min="516" max="516" width="21.7109375" style="58" customWidth="1"/>
    <col min="517" max="517" width="13.7109375" style="58" customWidth="1"/>
    <col min="518" max="518" width="14.85546875" style="58" customWidth="1"/>
    <col min="519" max="519" width="19.5703125" style="58" customWidth="1"/>
    <col min="520" max="520" width="13.7109375" style="58" customWidth="1"/>
    <col min="521" max="521" width="14.7109375" style="58" customWidth="1"/>
    <col min="522" max="523" width="14.140625" style="58" customWidth="1"/>
    <col min="524" max="524" width="15.140625" style="58" customWidth="1"/>
    <col min="525" max="525" width="21.5703125" style="58" customWidth="1"/>
    <col min="526" max="767" width="9.140625" style="58"/>
    <col min="768" max="768" width="6.5703125" style="58" customWidth="1"/>
    <col min="769" max="769" width="35.28515625" style="58" customWidth="1"/>
    <col min="770" max="770" width="14" style="58" customWidth="1"/>
    <col min="771" max="771" width="11.42578125" style="58" customWidth="1"/>
    <col min="772" max="772" width="21.7109375" style="58" customWidth="1"/>
    <col min="773" max="773" width="13.7109375" style="58" customWidth="1"/>
    <col min="774" max="774" width="14.85546875" style="58" customWidth="1"/>
    <col min="775" max="775" width="19.5703125" style="58" customWidth="1"/>
    <col min="776" max="776" width="13.7109375" style="58" customWidth="1"/>
    <col min="777" max="777" width="14.7109375" style="58" customWidth="1"/>
    <col min="778" max="779" width="14.140625" style="58" customWidth="1"/>
    <col min="780" max="780" width="15.140625" style="58" customWidth="1"/>
    <col min="781" max="781" width="21.5703125" style="58" customWidth="1"/>
    <col min="782" max="1023" width="9.140625" style="58"/>
    <col min="1024" max="1024" width="6.5703125" style="58" customWidth="1"/>
    <col min="1025" max="1025" width="35.28515625" style="58" customWidth="1"/>
    <col min="1026" max="1026" width="14" style="58" customWidth="1"/>
    <col min="1027" max="1027" width="11.42578125" style="58" customWidth="1"/>
    <col min="1028" max="1028" width="21.7109375" style="58" customWidth="1"/>
    <col min="1029" max="1029" width="13.7109375" style="58" customWidth="1"/>
    <col min="1030" max="1030" width="14.85546875" style="58" customWidth="1"/>
    <col min="1031" max="1031" width="19.5703125" style="58" customWidth="1"/>
    <col min="1032" max="1032" width="13.7109375" style="58" customWidth="1"/>
    <col min="1033" max="1033" width="14.7109375" style="58" customWidth="1"/>
    <col min="1034" max="1035" width="14.140625" style="58" customWidth="1"/>
    <col min="1036" max="1036" width="15.140625" style="58" customWidth="1"/>
    <col min="1037" max="1037" width="21.5703125" style="58" customWidth="1"/>
    <col min="1038" max="1279" width="9.140625" style="58"/>
    <col min="1280" max="1280" width="6.5703125" style="58" customWidth="1"/>
    <col min="1281" max="1281" width="35.28515625" style="58" customWidth="1"/>
    <col min="1282" max="1282" width="14" style="58" customWidth="1"/>
    <col min="1283" max="1283" width="11.42578125" style="58" customWidth="1"/>
    <col min="1284" max="1284" width="21.7109375" style="58" customWidth="1"/>
    <col min="1285" max="1285" width="13.7109375" style="58" customWidth="1"/>
    <col min="1286" max="1286" width="14.85546875" style="58" customWidth="1"/>
    <col min="1287" max="1287" width="19.5703125" style="58" customWidth="1"/>
    <col min="1288" max="1288" width="13.7109375" style="58" customWidth="1"/>
    <col min="1289" max="1289" width="14.7109375" style="58" customWidth="1"/>
    <col min="1290" max="1291" width="14.140625" style="58" customWidth="1"/>
    <col min="1292" max="1292" width="15.140625" style="58" customWidth="1"/>
    <col min="1293" max="1293" width="21.5703125" style="58" customWidth="1"/>
    <col min="1294" max="1535" width="9.140625" style="58"/>
    <col min="1536" max="1536" width="6.5703125" style="58" customWidth="1"/>
    <col min="1537" max="1537" width="35.28515625" style="58" customWidth="1"/>
    <col min="1538" max="1538" width="14" style="58" customWidth="1"/>
    <col min="1539" max="1539" width="11.42578125" style="58" customWidth="1"/>
    <col min="1540" max="1540" width="21.7109375" style="58" customWidth="1"/>
    <col min="1541" max="1541" width="13.7109375" style="58" customWidth="1"/>
    <col min="1542" max="1542" width="14.85546875" style="58" customWidth="1"/>
    <col min="1543" max="1543" width="19.5703125" style="58" customWidth="1"/>
    <col min="1544" max="1544" width="13.7109375" style="58" customWidth="1"/>
    <col min="1545" max="1545" width="14.7109375" style="58" customWidth="1"/>
    <col min="1546" max="1547" width="14.140625" style="58" customWidth="1"/>
    <col min="1548" max="1548" width="15.140625" style="58" customWidth="1"/>
    <col min="1549" max="1549" width="21.5703125" style="58" customWidth="1"/>
    <col min="1550" max="1791" width="9.140625" style="58"/>
    <col min="1792" max="1792" width="6.5703125" style="58" customWidth="1"/>
    <col min="1793" max="1793" width="35.28515625" style="58" customWidth="1"/>
    <col min="1794" max="1794" width="14" style="58" customWidth="1"/>
    <col min="1795" max="1795" width="11.42578125" style="58" customWidth="1"/>
    <col min="1796" max="1796" width="21.7109375" style="58" customWidth="1"/>
    <col min="1797" max="1797" width="13.7109375" style="58" customWidth="1"/>
    <col min="1798" max="1798" width="14.85546875" style="58" customWidth="1"/>
    <col min="1799" max="1799" width="19.5703125" style="58" customWidth="1"/>
    <col min="1800" max="1800" width="13.7109375" style="58" customWidth="1"/>
    <col min="1801" max="1801" width="14.7109375" style="58" customWidth="1"/>
    <col min="1802" max="1803" width="14.140625" style="58" customWidth="1"/>
    <col min="1804" max="1804" width="15.140625" style="58" customWidth="1"/>
    <col min="1805" max="1805" width="21.5703125" style="58" customWidth="1"/>
    <col min="1806" max="2047" width="9.140625" style="58"/>
    <col min="2048" max="2048" width="6.5703125" style="58" customWidth="1"/>
    <col min="2049" max="2049" width="35.28515625" style="58" customWidth="1"/>
    <col min="2050" max="2050" width="14" style="58" customWidth="1"/>
    <col min="2051" max="2051" width="11.42578125" style="58" customWidth="1"/>
    <col min="2052" max="2052" width="21.7109375" style="58" customWidth="1"/>
    <col min="2053" max="2053" width="13.7109375" style="58" customWidth="1"/>
    <col min="2054" max="2054" width="14.85546875" style="58" customWidth="1"/>
    <col min="2055" max="2055" width="19.5703125" style="58" customWidth="1"/>
    <col min="2056" max="2056" width="13.7109375" style="58" customWidth="1"/>
    <col min="2057" max="2057" width="14.7109375" style="58" customWidth="1"/>
    <col min="2058" max="2059" width="14.140625" style="58" customWidth="1"/>
    <col min="2060" max="2060" width="15.140625" style="58" customWidth="1"/>
    <col min="2061" max="2061" width="21.5703125" style="58" customWidth="1"/>
    <col min="2062" max="2303" width="9.140625" style="58"/>
    <col min="2304" max="2304" width="6.5703125" style="58" customWidth="1"/>
    <col min="2305" max="2305" width="35.28515625" style="58" customWidth="1"/>
    <col min="2306" max="2306" width="14" style="58" customWidth="1"/>
    <col min="2307" max="2307" width="11.42578125" style="58" customWidth="1"/>
    <col min="2308" max="2308" width="21.7109375" style="58" customWidth="1"/>
    <col min="2309" max="2309" width="13.7109375" style="58" customWidth="1"/>
    <col min="2310" max="2310" width="14.85546875" style="58" customWidth="1"/>
    <col min="2311" max="2311" width="19.5703125" style="58" customWidth="1"/>
    <col min="2312" max="2312" width="13.7109375" style="58" customWidth="1"/>
    <col min="2313" max="2313" width="14.7109375" style="58" customWidth="1"/>
    <col min="2314" max="2315" width="14.140625" style="58" customWidth="1"/>
    <col min="2316" max="2316" width="15.140625" style="58" customWidth="1"/>
    <col min="2317" max="2317" width="21.5703125" style="58" customWidth="1"/>
    <col min="2318" max="2559" width="9.140625" style="58"/>
    <col min="2560" max="2560" width="6.5703125" style="58" customWidth="1"/>
    <col min="2561" max="2561" width="35.28515625" style="58" customWidth="1"/>
    <col min="2562" max="2562" width="14" style="58" customWidth="1"/>
    <col min="2563" max="2563" width="11.42578125" style="58" customWidth="1"/>
    <col min="2564" max="2564" width="21.7109375" style="58" customWidth="1"/>
    <col min="2565" max="2565" width="13.7109375" style="58" customWidth="1"/>
    <col min="2566" max="2566" width="14.85546875" style="58" customWidth="1"/>
    <col min="2567" max="2567" width="19.5703125" style="58" customWidth="1"/>
    <col min="2568" max="2568" width="13.7109375" style="58" customWidth="1"/>
    <col min="2569" max="2569" width="14.7109375" style="58" customWidth="1"/>
    <col min="2570" max="2571" width="14.140625" style="58" customWidth="1"/>
    <col min="2572" max="2572" width="15.140625" style="58" customWidth="1"/>
    <col min="2573" max="2573" width="21.5703125" style="58" customWidth="1"/>
    <col min="2574" max="2815" width="9.140625" style="58"/>
    <col min="2816" max="2816" width="6.5703125" style="58" customWidth="1"/>
    <col min="2817" max="2817" width="35.28515625" style="58" customWidth="1"/>
    <col min="2818" max="2818" width="14" style="58" customWidth="1"/>
    <col min="2819" max="2819" width="11.42578125" style="58" customWidth="1"/>
    <col min="2820" max="2820" width="21.7109375" style="58" customWidth="1"/>
    <col min="2821" max="2821" width="13.7109375" style="58" customWidth="1"/>
    <col min="2822" max="2822" width="14.85546875" style="58" customWidth="1"/>
    <col min="2823" max="2823" width="19.5703125" style="58" customWidth="1"/>
    <col min="2824" max="2824" width="13.7109375" style="58" customWidth="1"/>
    <col min="2825" max="2825" width="14.7109375" style="58" customWidth="1"/>
    <col min="2826" max="2827" width="14.140625" style="58" customWidth="1"/>
    <col min="2828" max="2828" width="15.140625" style="58" customWidth="1"/>
    <col min="2829" max="2829" width="21.5703125" style="58" customWidth="1"/>
    <col min="2830" max="3071" width="9.140625" style="58"/>
    <col min="3072" max="3072" width="6.5703125" style="58" customWidth="1"/>
    <col min="3073" max="3073" width="35.28515625" style="58" customWidth="1"/>
    <col min="3074" max="3074" width="14" style="58" customWidth="1"/>
    <col min="3075" max="3075" width="11.42578125" style="58" customWidth="1"/>
    <col min="3076" max="3076" width="21.7109375" style="58" customWidth="1"/>
    <col min="3077" max="3077" width="13.7109375" style="58" customWidth="1"/>
    <col min="3078" max="3078" width="14.85546875" style="58" customWidth="1"/>
    <col min="3079" max="3079" width="19.5703125" style="58" customWidth="1"/>
    <col min="3080" max="3080" width="13.7109375" style="58" customWidth="1"/>
    <col min="3081" max="3081" width="14.7109375" style="58" customWidth="1"/>
    <col min="3082" max="3083" width="14.140625" style="58" customWidth="1"/>
    <col min="3084" max="3084" width="15.140625" style="58" customWidth="1"/>
    <col min="3085" max="3085" width="21.5703125" style="58" customWidth="1"/>
    <col min="3086" max="3327" width="9.140625" style="58"/>
    <col min="3328" max="3328" width="6.5703125" style="58" customWidth="1"/>
    <col min="3329" max="3329" width="35.28515625" style="58" customWidth="1"/>
    <col min="3330" max="3330" width="14" style="58" customWidth="1"/>
    <col min="3331" max="3331" width="11.42578125" style="58" customWidth="1"/>
    <col min="3332" max="3332" width="21.7109375" style="58" customWidth="1"/>
    <col min="3333" max="3333" width="13.7109375" style="58" customWidth="1"/>
    <col min="3334" max="3334" width="14.85546875" style="58" customWidth="1"/>
    <col min="3335" max="3335" width="19.5703125" style="58" customWidth="1"/>
    <col min="3336" max="3336" width="13.7109375" style="58" customWidth="1"/>
    <col min="3337" max="3337" width="14.7109375" style="58" customWidth="1"/>
    <col min="3338" max="3339" width="14.140625" style="58" customWidth="1"/>
    <col min="3340" max="3340" width="15.140625" style="58" customWidth="1"/>
    <col min="3341" max="3341" width="21.5703125" style="58" customWidth="1"/>
    <col min="3342" max="3583" width="9.140625" style="58"/>
    <col min="3584" max="3584" width="6.5703125" style="58" customWidth="1"/>
    <col min="3585" max="3585" width="35.28515625" style="58" customWidth="1"/>
    <col min="3586" max="3586" width="14" style="58" customWidth="1"/>
    <col min="3587" max="3587" width="11.42578125" style="58" customWidth="1"/>
    <col min="3588" max="3588" width="21.7109375" style="58" customWidth="1"/>
    <col min="3589" max="3589" width="13.7109375" style="58" customWidth="1"/>
    <col min="3590" max="3590" width="14.85546875" style="58" customWidth="1"/>
    <col min="3591" max="3591" width="19.5703125" style="58" customWidth="1"/>
    <col min="3592" max="3592" width="13.7109375" style="58" customWidth="1"/>
    <col min="3593" max="3593" width="14.7109375" style="58" customWidth="1"/>
    <col min="3594" max="3595" width="14.140625" style="58" customWidth="1"/>
    <col min="3596" max="3596" width="15.140625" style="58" customWidth="1"/>
    <col min="3597" max="3597" width="21.5703125" style="58" customWidth="1"/>
    <col min="3598" max="3839" width="9.140625" style="58"/>
    <col min="3840" max="3840" width="6.5703125" style="58" customWidth="1"/>
    <col min="3841" max="3841" width="35.28515625" style="58" customWidth="1"/>
    <col min="3842" max="3842" width="14" style="58" customWidth="1"/>
    <col min="3843" max="3843" width="11.42578125" style="58" customWidth="1"/>
    <col min="3844" max="3844" width="21.7109375" style="58" customWidth="1"/>
    <col min="3845" max="3845" width="13.7109375" style="58" customWidth="1"/>
    <col min="3846" max="3846" width="14.85546875" style="58" customWidth="1"/>
    <col min="3847" max="3847" width="19.5703125" style="58" customWidth="1"/>
    <col min="3848" max="3848" width="13.7109375" style="58" customWidth="1"/>
    <col min="3849" max="3849" width="14.7109375" style="58" customWidth="1"/>
    <col min="3850" max="3851" width="14.140625" style="58" customWidth="1"/>
    <col min="3852" max="3852" width="15.140625" style="58" customWidth="1"/>
    <col min="3853" max="3853" width="21.5703125" style="58" customWidth="1"/>
    <col min="3854" max="4095" width="9.140625" style="58"/>
    <col min="4096" max="4096" width="6.5703125" style="58" customWidth="1"/>
    <col min="4097" max="4097" width="35.28515625" style="58" customWidth="1"/>
    <col min="4098" max="4098" width="14" style="58" customWidth="1"/>
    <col min="4099" max="4099" width="11.42578125" style="58" customWidth="1"/>
    <col min="4100" max="4100" width="21.7109375" style="58" customWidth="1"/>
    <col min="4101" max="4101" width="13.7109375" style="58" customWidth="1"/>
    <col min="4102" max="4102" width="14.85546875" style="58" customWidth="1"/>
    <col min="4103" max="4103" width="19.5703125" style="58" customWidth="1"/>
    <col min="4104" max="4104" width="13.7109375" style="58" customWidth="1"/>
    <col min="4105" max="4105" width="14.7109375" style="58" customWidth="1"/>
    <col min="4106" max="4107" width="14.140625" style="58" customWidth="1"/>
    <col min="4108" max="4108" width="15.140625" style="58" customWidth="1"/>
    <col min="4109" max="4109" width="21.5703125" style="58" customWidth="1"/>
    <col min="4110" max="4351" width="9.140625" style="58"/>
    <col min="4352" max="4352" width="6.5703125" style="58" customWidth="1"/>
    <col min="4353" max="4353" width="35.28515625" style="58" customWidth="1"/>
    <col min="4354" max="4354" width="14" style="58" customWidth="1"/>
    <col min="4355" max="4355" width="11.42578125" style="58" customWidth="1"/>
    <col min="4356" max="4356" width="21.7109375" style="58" customWidth="1"/>
    <col min="4357" max="4357" width="13.7109375" style="58" customWidth="1"/>
    <col min="4358" max="4358" width="14.85546875" style="58" customWidth="1"/>
    <col min="4359" max="4359" width="19.5703125" style="58" customWidth="1"/>
    <col min="4360" max="4360" width="13.7109375" style="58" customWidth="1"/>
    <col min="4361" max="4361" width="14.7109375" style="58" customWidth="1"/>
    <col min="4362" max="4363" width="14.140625" style="58" customWidth="1"/>
    <col min="4364" max="4364" width="15.140625" style="58" customWidth="1"/>
    <col min="4365" max="4365" width="21.5703125" style="58" customWidth="1"/>
    <col min="4366" max="4607" width="9.140625" style="58"/>
    <col min="4608" max="4608" width="6.5703125" style="58" customWidth="1"/>
    <col min="4609" max="4609" width="35.28515625" style="58" customWidth="1"/>
    <col min="4610" max="4610" width="14" style="58" customWidth="1"/>
    <col min="4611" max="4611" width="11.42578125" style="58" customWidth="1"/>
    <col min="4612" max="4612" width="21.7109375" style="58" customWidth="1"/>
    <col min="4613" max="4613" width="13.7109375" style="58" customWidth="1"/>
    <col min="4614" max="4614" width="14.85546875" style="58" customWidth="1"/>
    <col min="4615" max="4615" width="19.5703125" style="58" customWidth="1"/>
    <col min="4616" max="4616" width="13.7109375" style="58" customWidth="1"/>
    <col min="4617" max="4617" width="14.7109375" style="58" customWidth="1"/>
    <col min="4618" max="4619" width="14.140625" style="58" customWidth="1"/>
    <col min="4620" max="4620" width="15.140625" style="58" customWidth="1"/>
    <col min="4621" max="4621" width="21.5703125" style="58" customWidth="1"/>
    <col min="4622" max="4863" width="9.140625" style="58"/>
    <col min="4864" max="4864" width="6.5703125" style="58" customWidth="1"/>
    <col min="4865" max="4865" width="35.28515625" style="58" customWidth="1"/>
    <col min="4866" max="4866" width="14" style="58" customWidth="1"/>
    <col min="4867" max="4867" width="11.42578125" style="58" customWidth="1"/>
    <col min="4868" max="4868" width="21.7109375" style="58" customWidth="1"/>
    <col min="4869" max="4869" width="13.7109375" style="58" customWidth="1"/>
    <col min="4870" max="4870" width="14.85546875" style="58" customWidth="1"/>
    <col min="4871" max="4871" width="19.5703125" style="58" customWidth="1"/>
    <col min="4872" max="4872" width="13.7109375" style="58" customWidth="1"/>
    <col min="4873" max="4873" width="14.7109375" style="58" customWidth="1"/>
    <col min="4874" max="4875" width="14.140625" style="58" customWidth="1"/>
    <col min="4876" max="4876" width="15.140625" style="58" customWidth="1"/>
    <col min="4877" max="4877" width="21.5703125" style="58" customWidth="1"/>
    <col min="4878" max="5119" width="9.140625" style="58"/>
    <col min="5120" max="5120" width="6.5703125" style="58" customWidth="1"/>
    <col min="5121" max="5121" width="35.28515625" style="58" customWidth="1"/>
    <col min="5122" max="5122" width="14" style="58" customWidth="1"/>
    <col min="5123" max="5123" width="11.42578125" style="58" customWidth="1"/>
    <col min="5124" max="5124" width="21.7109375" style="58" customWidth="1"/>
    <col min="5125" max="5125" width="13.7109375" style="58" customWidth="1"/>
    <col min="5126" max="5126" width="14.85546875" style="58" customWidth="1"/>
    <col min="5127" max="5127" width="19.5703125" style="58" customWidth="1"/>
    <col min="5128" max="5128" width="13.7109375" style="58" customWidth="1"/>
    <col min="5129" max="5129" width="14.7109375" style="58" customWidth="1"/>
    <col min="5130" max="5131" width="14.140625" style="58" customWidth="1"/>
    <col min="5132" max="5132" width="15.140625" style="58" customWidth="1"/>
    <col min="5133" max="5133" width="21.5703125" style="58" customWidth="1"/>
    <col min="5134" max="5375" width="9.140625" style="58"/>
    <col min="5376" max="5376" width="6.5703125" style="58" customWidth="1"/>
    <col min="5377" max="5377" width="35.28515625" style="58" customWidth="1"/>
    <col min="5378" max="5378" width="14" style="58" customWidth="1"/>
    <col min="5379" max="5379" width="11.42578125" style="58" customWidth="1"/>
    <col min="5380" max="5380" width="21.7109375" style="58" customWidth="1"/>
    <col min="5381" max="5381" width="13.7109375" style="58" customWidth="1"/>
    <col min="5382" max="5382" width="14.85546875" style="58" customWidth="1"/>
    <col min="5383" max="5383" width="19.5703125" style="58" customWidth="1"/>
    <col min="5384" max="5384" width="13.7109375" style="58" customWidth="1"/>
    <col min="5385" max="5385" width="14.7109375" style="58" customWidth="1"/>
    <col min="5386" max="5387" width="14.140625" style="58" customWidth="1"/>
    <col min="5388" max="5388" width="15.140625" style="58" customWidth="1"/>
    <col min="5389" max="5389" width="21.5703125" style="58" customWidth="1"/>
    <col min="5390" max="5631" width="9.140625" style="58"/>
    <col min="5632" max="5632" width="6.5703125" style="58" customWidth="1"/>
    <col min="5633" max="5633" width="35.28515625" style="58" customWidth="1"/>
    <col min="5634" max="5634" width="14" style="58" customWidth="1"/>
    <col min="5635" max="5635" width="11.42578125" style="58" customWidth="1"/>
    <col min="5636" max="5636" width="21.7109375" style="58" customWidth="1"/>
    <col min="5637" max="5637" width="13.7109375" style="58" customWidth="1"/>
    <col min="5638" max="5638" width="14.85546875" style="58" customWidth="1"/>
    <col min="5639" max="5639" width="19.5703125" style="58" customWidth="1"/>
    <col min="5640" max="5640" width="13.7109375" style="58" customWidth="1"/>
    <col min="5641" max="5641" width="14.7109375" style="58" customWidth="1"/>
    <col min="5642" max="5643" width="14.140625" style="58" customWidth="1"/>
    <col min="5644" max="5644" width="15.140625" style="58" customWidth="1"/>
    <col min="5645" max="5645" width="21.5703125" style="58" customWidth="1"/>
    <col min="5646" max="5887" width="9.140625" style="58"/>
    <col min="5888" max="5888" width="6.5703125" style="58" customWidth="1"/>
    <col min="5889" max="5889" width="35.28515625" style="58" customWidth="1"/>
    <col min="5890" max="5890" width="14" style="58" customWidth="1"/>
    <col min="5891" max="5891" width="11.42578125" style="58" customWidth="1"/>
    <col min="5892" max="5892" width="21.7109375" style="58" customWidth="1"/>
    <col min="5893" max="5893" width="13.7109375" style="58" customWidth="1"/>
    <col min="5894" max="5894" width="14.85546875" style="58" customWidth="1"/>
    <col min="5895" max="5895" width="19.5703125" style="58" customWidth="1"/>
    <col min="5896" max="5896" width="13.7109375" style="58" customWidth="1"/>
    <col min="5897" max="5897" width="14.7109375" style="58" customWidth="1"/>
    <col min="5898" max="5899" width="14.140625" style="58" customWidth="1"/>
    <col min="5900" max="5900" width="15.140625" style="58" customWidth="1"/>
    <col min="5901" max="5901" width="21.5703125" style="58" customWidth="1"/>
    <col min="5902" max="6143" width="9.140625" style="58"/>
    <col min="6144" max="6144" width="6.5703125" style="58" customWidth="1"/>
    <col min="6145" max="6145" width="35.28515625" style="58" customWidth="1"/>
    <col min="6146" max="6146" width="14" style="58" customWidth="1"/>
    <col min="6147" max="6147" width="11.42578125" style="58" customWidth="1"/>
    <col min="6148" max="6148" width="21.7109375" style="58" customWidth="1"/>
    <col min="6149" max="6149" width="13.7109375" style="58" customWidth="1"/>
    <col min="6150" max="6150" width="14.85546875" style="58" customWidth="1"/>
    <col min="6151" max="6151" width="19.5703125" style="58" customWidth="1"/>
    <col min="6152" max="6152" width="13.7109375" style="58" customWidth="1"/>
    <col min="6153" max="6153" width="14.7109375" style="58" customWidth="1"/>
    <col min="6154" max="6155" width="14.140625" style="58" customWidth="1"/>
    <col min="6156" max="6156" width="15.140625" style="58" customWidth="1"/>
    <col min="6157" max="6157" width="21.5703125" style="58" customWidth="1"/>
    <col min="6158" max="6399" width="9.140625" style="58"/>
    <col min="6400" max="6400" width="6.5703125" style="58" customWidth="1"/>
    <col min="6401" max="6401" width="35.28515625" style="58" customWidth="1"/>
    <col min="6402" max="6402" width="14" style="58" customWidth="1"/>
    <col min="6403" max="6403" width="11.42578125" style="58" customWidth="1"/>
    <col min="6404" max="6404" width="21.7109375" style="58" customWidth="1"/>
    <col min="6405" max="6405" width="13.7109375" style="58" customWidth="1"/>
    <col min="6406" max="6406" width="14.85546875" style="58" customWidth="1"/>
    <col min="6407" max="6407" width="19.5703125" style="58" customWidth="1"/>
    <col min="6408" max="6408" width="13.7109375" style="58" customWidth="1"/>
    <col min="6409" max="6409" width="14.7109375" style="58" customWidth="1"/>
    <col min="6410" max="6411" width="14.140625" style="58" customWidth="1"/>
    <col min="6412" max="6412" width="15.140625" style="58" customWidth="1"/>
    <col min="6413" max="6413" width="21.5703125" style="58" customWidth="1"/>
    <col min="6414" max="6655" width="9.140625" style="58"/>
    <col min="6656" max="6656" width="6.5703125" style="58" customWidth="1"/>
    <col min="6657" max="6657" width="35.28515625" style="58" customWidth="1"/>
    <col min="6658" max="6658" width="14" style="58" customWidth="1"/>
    <col min="6659" max="6659" width="11.42578125" style="58" customWidth="1"/>
    <col min="6660" max="6660" width="21.7109375" style="58" customWidth="1"/>
    <col min="6661" max="6661" width="13.7109375" style="58" customWidth="1"/>
    <col min="6662" max="6662" width="14.85546875" style="58" customWidth="1"/>
    <col min="6663" max="6663" width="19.5703125" style="58" customWidth="1"/>
    <col min="6664" max="6664" width="13.7109375" style="58" customWidth="1"/>
    <col min="6665" max="6665" width="14.7109375" style="58" customWidth="1"/>
    <col min="6666" max="6667" width="14.140625" style="58" customWidth="1"/>
    <col min="6668" max="6668" width="15.140625" style="58" customWidth="1"/>
    <col min="6669" max="6669" width="21.5703125" style="58" customWidth="1"/>
    <col min="6670" max="6911" width="9.140625" style="58"/>
    <col min="6912" max="6912" width="6.5703125" style="58" customWidth="1"/>
    <col min="6913" max="6913" width="35.28515625" style="58" customWidth="1"/>
    <col min="6914" max="6914" width="14" style="58" customWidth="1"/>
    <col min="6915" max="6915" width="11.42578125" style="58" customWidth="1"/>
    <col min="6916" max="6916" width="21.7109375" style="58" customWidth="1"/>
    <col min="6917" max="6917" width="13.7109375" style="58" customWidth="1"/>
    <col min="6918" max="6918" width="14.85546875" style="58" customWidth="1"/>
    <col min="6919" max="6919" width="19.5703125" style="58" customWidth="1"/>
    <col min="6920" max="6920" width="13.7109375" style="58" customWidth="1"/>
    <col min="6921" max="6921" width="14.7109375" style="58" customWidth="1"/>
    <col min="6922" max="6923" width="14.140625" style="58" customWidth="1"/>
    <col min="6924" max="6924" width="15.140625" style="58" customWidth="1"/>
    <col min="6925" max="6925" width="21.5703125" style="58" customWidth="1"/>
    <col min="6926" max="7167" width="9.140625" style="58"/>
    <col min="7168" max="7168" width="6.5703125" style="58" customWidth="1"/>
    <col min="7169" max="7169" width="35.28515625" style="58" customWidth="1"/>
    <col min="7170" max="7170" width="14" style="58" customWidth="1"/>
    <col min="7171" max="7171" width="11.42578125" style="58" customWidth="1"/>
    <col min="7172" max="7172" width="21.7109375" style="58" customWidth="1"/>
    <col min="7173" max="7173" width="13.7109375" style="58" customWidth="1"/>
    <col min="7174" max="7174" width="14.85546875" style="58" customWidth="1"/>
    <col min="7175" max="7175" width="19.5703125" style="58" customWidth="1"/>
    <col min="7176" max="7176" width="13.7109375" style="58" customWidth="1"/>
    <col min="7177" max="7177" width="14.7109375" style="58" customWidth="1"/>
    <col min="7178" max="7179" width="14.140625" style="58" customWidth="1"/>
    <col min="7180" max="7180" width="15.140625" style="58" customWidth="1"/>
    <col min="7181" max="7181" width="21.5703125" style="58" customWidth="1"/>
    <col min="7182" max="7423" width="9.140625" style="58"/>
    <col min="7424" max="7424" width="6.5703125" style="58" customWidth="1"/>
    <col min="7425" max="7425" width="35.28515625" style="58" customWidth="1"/>
    <col min="7426" max="7426" width="14" style="58" customWidth="1"/>
    <col min="7427" max="7427" width="11.42578125" style="58" customWidth="1"/>
    <col min="7428" max="7428" width="21.7109375" style="58" customWidth="1"/>
    <col min="7429" max="7429" width="13.7109375" style="58" customWidth="1"/>
    <col min="7430" max="7430" width="14.85546875" style="58" customWidth="1"/>
    <col min="7431" max="7431" width="19.5703125" style="58" customWidth="1"/>
    <col min="7432" max="7432" width="13.7109375" style="58" customWidth="1"/>
    <col min="7433" max="7433" width="14.7109375" style="58" customWidth="1"/>
    <col min="7434" max="7435" width="14.140625" style="58" customWidth="1"/>
    <col min="7436" max="7436" width="15.140625" style="58" customWidth="1"/>
    <col min="7437" max="7437" width="21.5703125" style="58" customWidth="1"/>
    <col min="7438" max="7679" width="9.140625" style="58"/>
    <col min="7680" max="7680" width="6.5703125" style="58" customWidth="1"/>
    <col min="7681" max="7681" width="35.28515625" style="58" customWidth="1"/>
    <col min="7682" max="7682" width="14" style="58" customWidth="1"/>
    <col min="7683" max="7683" width="11.42578125" style="58" customWidth="1"/>
    <col min="7684" max="7684" width="21.7109375" style="58" customWidth="1"/>
    <col min="7685" max="7685" width="13.7109375" style="58" customWidth="1"/>
    <col min="7686" max="7686" width="14.85546875" style="58" customWidth="1"/>
    <col min="7687" max="7687" width="19.5703125" style="58" customWidth="1"/>
    <col min="7688" max="7688" width="13.7109375" style="58" customWidth="1"/>
    <col min="7689" max="7689" width="14.7109375" style="58" customWidth="1"/>
    <col min="7690" max="7691" width="14.140625" style="58" customWidth="1"/>
    <col min="7692" max="7692" width="15.140625" style="58" customWidth="1"/>
    <col min="7693" max="7693" width="21.5703125" style="58" customWidth="1"/>
    <col min="7694" max="7935" width="9.140625" style="58"/>
    <col min="7936" max="7936" width="6.5703125" style="58" customWidth="1"/>
    <col min="7937" max="7937" width="35.28515625" style="58" customWidth="1"/>
    <col min="7938" max="7938" width="14" style="58" customWidth="1"/>
    <col min="7939" max="7939" width="11.42578125" style="58" customWidth="1"/>
    <col min="7940" max="7940" width="21.7109375" style="58" customWidth="1"/>
    <col min="7941" max="7941" width="13.7109375" style="58" customWidth="1"/>
    <col min="7942" max="7942" width="14.85546875" style="58" customWidth="1"/>
    <col min="7943" max="7943" width="19.5703125" style="58" customWidth="1"/>
    <col min="7944" max="7944" width="13.7109375" style="58" customWidth="1"/>
    <col min="7945" max="7945" width="14.7109375" style="58" customWidth="1"/>
    <col min="7946" max="7947" width="14.140625" style="58" customWidth="1"/>
    <col min="7948" max="7948" width="15.140625" style="58" customWidth="1"/>
    <col min="7949" max="7949" width="21.5703125" style="58" customWidth="1"/>
    <col min="7950" max="8191" width="9.140625" style="58"/>
    <col min="8192" max="8192" width="6.5703125" style="58" customWidth="1"/>
    <col min="8193" max="8193" width="35.28515625" style="58" customWidth="1"/>
    <col min="8194" max="8194" width="14" style="58" customWidth="1"/>
    <col min="8195" max="8195" width="11.42578125" style="58" customWidth="1"/>
    <col min="8196" max="8196" width="21.7109375" style="58" customWidth="1"/>
    <col min="8197" max="8197" width="13.7109375" style="58" customWidth="1"/>
    <col min="8198" max="8198" width="14.85546875" style="58" customWidth="1"/>
    <col min="8199" max="8199" width="19.5703125" style="58" customWidth="1"/>
    <col min="8200" max="8200" width="13.7109375" style="58" customWidth="1"/>
    <col min="8201" max="8201" width="14.7109375" style="58" customWidth="1"/>
    <col min="8202" max="8203" width="14.140625" style="58" customWidth="1"/>
    <col min="8204" max="8204" width="15.140625" style="58" customWidth="1"/>
    <col min="8205" max="8205" width="21.5703125" style="58" customWidth="1"/>
    <col min="8206" max="8447" width="9.140625" style="58"/>
    <col min="8448" max="8448" width="6.5703125" style="58" customWidth="1"/>
    <col min="8449" max="8449" width="35.28515625" style="58" customWidth="1"/>
    <col min="8450" max="8450" width="14" style="58" customWidth="1"/>
    <col min="8451" max="8451" width="11.42578125" style="58" customWidth="1"/>
    <col min="8452" max="8452" width="21.7109375" style="58" customWidth="1"/>
    <col min="8453" max="8453" width="13.7109375" style="58" customWidth="1"/>
    <col min="8454" max="8454" width="14.85546875" style="58" customWidth="1"/>
    <col min="8455" max="8455" width="19.5703125" style="58" customWidth="1"/>
    <col min="8456" max="8456" width="13.7109375" style="58" customWidth="1"/>
    <col min="8457" max="8457" width="14.7109375" style="58" customWidth="1"/>
    <col min="8458" max="8459" width="14.140625" style="58" customWidth="1"/>
    <col min="8460" max="8460" width="15.140625" style="58" customWidth="1"/>
    <col min="8461" max="8461" width="21.5703125" style="58" customWidth="1"/>
    <col min="8462" max="8703" width="9.140625" style="58"/>
    <col min="8704" max="8704" width="6.5703125" style="58" customWidth="1"/>
    <col min="8705" max="8705" width="35.28515625" style="58" customWidth="1"/>
    <col min="8706" max="8706" width="14" style="58" customWidth="1"/>
    <col min="8707" max="8707" width="11.42578125" style="58" customWidth="1"/>
    <col min="8708" max="8708" width="21.7109375" style="58" customWidth="1"/>
    <col min="8709" max="8709" width="13.7109375" style="58" customWidth="1"/>
    <col min="8710" max="8710" width="14.85546875" style="58" customWidth="1"/>
    <col min="8711" max="8711" width="19.5703125" style="58" customWidth="1"/>
    <col min="8712" max="8712" width="13.7109375" style="58" customWidth="1"/>
    <col min="8713" max="8713" width="14.7109375" style="58" customWidth="1"/>
    <col min="8714" max="8715" width="14.140625" style="58" customWidth="1"/>
    <col min="8716" max="8716" width="15.140625" style="58" customWidth="1"/>
    <col min="8717" max="8717" width="21.5703125" style="58" customWidth="1"/>
    <col min="8718" max="8959" width="9.140625" style="58"/>
    <col min="8960" max="8960" width="6.5703125" style="58" customWidth="1"/>
    <col min="8961" max="8961" width="35.28515625" style="58" customWidth="1"/>
    <col min="8962" max="8962" width="14" style="58" customWidth="1"/>
    <col min="8963" max="8963" width="11.42578125" style="58" customWidth="1"/>
    <col min="8964" max="8964" width="21.7109375" style="58" customWidth="1"/>
    <col min="8965" max="8965" width="13.7109375" style="58" customWidth="1"/>
    <col min="8966" max="8966" width="14.85546875" style="58" customWidth="1"/>
    <col min="8967" max="8967" width="19.5703125" style="58" customWidth="1"/>
    <col min="8968" max="8968" width="13.7109375" style="58" customWidth="1"/>
    <col min="8969" max="8969" width="14.7109375" style="58" customWidth="1"/>
    <col min="8970" max="8971" width="14.140625" style="58" customWidth="1"/>
    <col min="8972" max="8972" width="15.140625" style="58" customWidth="1"/>
    <col min="8973" max="8973" width="21.5703125" style="58" customWidth="1"/>
    <col min="8974" max="9215" width="9.140625" style="58"/>
    <col min="9216" max="9216" width="6.5703125" style="58" customWidth="1"/>
    <col min="9217" max="9217" width="35.28515625" style="58" customWidth="1"/>
    <col min="9218" max="9218" width="14" style="58" customWidth="1"/>
    <col min="9219" max="9219" width="11.42578125" style="58" customWidth="1"/>
    <col min="9220" max="9220" width="21.7109375" style="58" customWidth="1"/>
    <col min="9221" max="9221" width="13.7109375" style="58" customWidth="1"/>
    <col min="9222" max="9222" width="14.85546875" style="58" customWidth="1"/>
    <col min="9223" max="9223" width="19.5703125" style="58" customWidth="1"/>
    <col min="9224" max="9224" width="13.7109375" style="58" customWidth="1"/>
    <col min="9225" max="9225" width="14.7109375" style="58" customWidth="1"/>
    <col min="9226" max="9227" width="14.140625" style="58" customWidth="1"/>
    <col min="9228" max="9228" width="15.140625" style="58" customWidth="1"/>
    <col min="9229" max="9229" width="21.5703125" style="58" customWidth="1"/>
    <col min="9230" max="9471" width="9.140625" style="58"/>
    <col min="9472" max="9472" width="6.5703125" style="58" customWidth="1"/>
    <col min="9473" max="9473" width="35.28515625" style="58" customWidth="1"/>
    <col min="9474" max="9474" width="14" style="58" customWidth="1"/>
    <col min="9475" max="9475" width="11.42578125" style="58" customWidth="1"/>
    <col min="9476" max="9476" width="21.7109375" style="58" customWidth="1"/>
    <col min="9477" max="9477" width="13.7109375" style="58" customWidth="1"/>
    <col min="9478" max="9478" width="14.85546875" style="58" customWidth="1"/>
    <col min="9479" max="9479" width="19.5703125" style="58" customWidth="1"/>
    <col min="9480" max="9480" width="13.7109375" style="58" customWidth="1"/>
    <col min="9481" max="9481" width="14.7109375" style="58" customWidth="1"/>
    <col min="9482" max="9483" width="14.140625" style="58" customWidth="1"/>
    <col min="9484" max="9484" width="15.140625" style="58" customWidth="1"/>
    <col min="9485" max="9485" width="21.5703125" style="58" customWidth="1"/>
    <col min="9486" max="9727" width="9.140625" style="58"/>
    <col min="9728" max="9728" width="6.5703125" style="58" customWidth="1"/>
    <col min="9729" max="9729" width="35.28515625" style="58" customWidth="1"/>
    <col min="9730" max="9730" width="14" style="58" customWidth="1"/>
    <col min="9731" max="9731" width="11.42578125" style="58" customWidth="1"/>
    <col min="9732" max="9732" width="21.7109375" style="58" customWidth="1"/>
    <col min="9733" max="9733" width="13.7109375" style="58" customWidth="1"/>
    <col min="9734" max="9734" width="14.85546875" style="58" customWidth="1"/>
    <col min="9735" max="9735" width="19.5703125" style="58" customWidth="1"/>
    <col min="9736" max="9736" width="13.7109375" style="58" customWidth="1"/>
    <col min="9737" max="9737" width="14.7109375" style="58" customWidth="1"/>
    <col min="9738" max="9739" width="14.140625" style="58" customWidth="1"/>
    <col min="9740" max="9740" width="15.140625" style="58" customWidth="1"/>
    <col min="9741" max="9741" width="21.5703125" style="58" customWidth="1"/>
    <col min="9742" max="9983" width="9.140625" style="58"/>
    <col min="9984" max="9984" width="6.5703125" style="58" customWidth="1"/>
    <col min="9985" max="9985" width="35.28515625" style="58" customWidth="1"/>
    <col min="9986" max="9986" width="14" style="58" customWidth="1"/>
    <col min="9987" max="9987" width="11.42578125" style="58" customWidth="1"/>
    <col min="9988" max="9988" width="21.7109375" style="58" customWidth="1"/>
    <col min="9989" max="9989" width="13.7109375" style="58" customWidth="1"/>
    <col min="9990" max="9990" width="14.85546875" style="58" customWidth="1"/>
    <col min="9991" max="9991" width="19.5703125" style="58" customWidth="1"/>
    <col min="9992" max="9992" width="13.7109375" style="58" customWidth="1"/>
    <col min="9993" max="9993" width="14.7109375" style="58" customWidth="1"/>
    <col min="9994" max="9995" width="14.140625" style="58" customWidth="1"/>
    <col min="9996" max="9996" width="15.140625" style="58" customWidth="1"/>
    <col min="9997" max="9997" width="21.5703125" style="58" customWidth="1"/>
    <col min="9998" max="10239" width="9.140625" style="58"/>
    <col min="10240" max="10240" width="6.5703125" style="58" customWidth="1"/>
    <col min="10241" max="10241" width="35.28515625" style="58" customWidth="1"/>
    <col min="10242" max="10242" width="14" style="58" customWidth="1"/>
    <col min="10243" max="10243" width="11.42578125" style="58" customWidth="1"/>
    <col min="10244" max="10244" width="21.7109375" style="58" customWidth="1"/>
    <col min="10245" max="10245" width="13.7109375" style="58" customWidth="1"/>
    <col min="10246" max="10246" width="14.85546875" style="58" customWidth="1"/>
    <col min="10247" max="10247" width="19.5703125" style="58" customWidth="1"/>
    <col min="10248" max="10248" width="13.7109375" style="58" customWidth="1"/>
    <col min="10249" max="10249" width="14.7109375" style="58" customWidth="1"/>
    <col min="10250" max="10251" width="14.140625" style="58" customWidth="1"/>
    <col min="10252" max="10252" width="15.140625" style="58" customWidth="1"/>
    <col min="10253" max="10253" width="21.5703125" style="58" customWidth="1"/>
    <col min="10254" max="10495" width="9.140625" style="58"/>
    <col min="10496" max="10496" width="6.5703125" style="58" customWidth="1"/>
    <col min="10497" max="10497" width="35.28515625" style="58" customWidth="1"/>
    <col min="10498" max="10498" width="14" style="58" customWidth="1"/>
    <col min="10499" max="10499" width="11.42578125" style="58" customWidth="1"/>
    <col min="10500" max="10500" width="21.7109375" style="58" customWidth="1"/>
    <col min="10501" max="10501" width="13.7109375" style="58" customWidth="1"/>
    <col min="10502" max="10502" width="14.85546875" style="58" customWidth="1"/>
    <col min="10503" max="10503" width="19.5703125" style="58" customWidth="1"/>
    <col min="10504" max="10504" width="13.7109375" style="58" customWidth="1"/>
    <col min="10505" max="10505" width="14.7109375" style="58" customWidth="1"/>
    <col min="10506" max="10507" width="14.140625" style="58" customWidth="1"/>
    <col min="10508" max="10508" width="15.140625" style="58" customWidth="1"/>
    <col min="10509" max="10509" width="21.5703125" style="58" customWidth="1"/>
    <col min="10510" max="10751" width="9.140625" style="58"/>
    <col min="10752" max="10752" width="6.5703125" style="58" customWidth="1"/>
    <col min="10753" max="10753" width="35.28515625" style="58" customWidth="1"/>
    <col min="10754" max="10754" width="14" style="58" customWidth="1"/>
    <col min="10755" max="10755" width="11.42578125" style="58" customWidth="1"/>
    <col min="10756" max="10756" width="21.7109375" style="58" customWidth="1"/>
    <col min="10757" max="10757" width="13.7109375" style="58" customWidth="1"/>
    <col min="10758" max="10758" width="14.85546875" style="58" customWidth="1"/>
    <col min="10759" max="10759" width="19.5703125" style="58" customWidth="1"/>
    <col min="10760" max="10760" width="13.7109375" style="58" customWidth="1"/>
    <col min="10761" max="10761" width="14.7109375" style="58" customWidth="1"/>
    <col min="10762" max="10763" width="14.140625" style="58" customWidth="1"/>
    <col min="10764" max="10764" width="15.140625" style="58" customWidth="1"/>
    <col min="10765" max="10765" width="21.5703125" style="58" customWidth="1"/>
    <col min="10766" max="11007" width="9.140625" style="58"/>
    <col min="11008" max="11008" width="6.5703125" style="58" customWidth="1"/>
    <col min="11009" max="11009" width="35.28515625" style="58" customWidth="1"/>
    <col min="11010" max="11010" width="14" style="58" customWidth="1"/>
    <col min="11011" max="11011" width="11.42578125" style="58" customWidth="1"/>
    <col min="11012" max="11012" width="21.7109375" style="58" customWidth="1"/>
    <col min="11013" max="11013" width="13.7109375" style="58" customWidth="1"/>
    <col min="11014" max="11014" width="14.85546875" style="58" customWidth="1"/>
    <col min="11015" max="11015" width="19.5703125" style="58" customWidth="1"/>
    <col min="11016" max="11016" width="13.7109375" style="58" customWidth="1"/>
    <col min="11017" max="11017" width="14.7109375" style="58" customWidth="1"/>
    <col min="11018" max="11019" width="14.140625" style="58" customWidth="1"/>
    <col min="11020" max="11020" width="15.140625" style="58" customWidth="1"/>
    <col min="11021" max="11021" width="21.5703125" style="58" customWidth="1"/>
    <col min="11022" max="11263" width="9.140625" style="58"/>
    <col min="11264" max="11264" width="6.5703125" style="58" customWidth="1"/>
    <col min="11265" max="11265" width="35.28515625" style="58" customWidth="1"/>
    <col min="11266" max="11266" width="14" style="58" customWidth="1"/>
    <col min="11267" max="11267" width="11.42578125" style="58" customWidth="1"/>
    <col min="11268" max="11268" width="21.7109375" style="58" customWidth="1"/>
    <col min="11269" max="11269" width="13.7109375" style="58" customWidth="1"/>
    <col min="11270" max="11270" width="14.85546875" style="58" customWidth="1"/>
    <col min="11271" max="11271" width="19.5703125" style="58" customWidth="1"/>
    <col min="11272" max="11272" width="13.7109375" style="58" customWidth="1"/>
    <col min="11273" max="11273" width="14.7109375" style="58" customWidth="1"/>
    <col min="11274" max="11275" width="14.140625" style="58" customWidth="1"/>
    <col min="11276" max="11276" width="15.140625" style="58" customWidth="1"/>
    <col min="11277" max="11277" width="21.5703125" style="58" customWidth="1"/>
    <col min="11278" max="11519" width="9.140625" style="58"/>
    <col min="11520" max="11520" width="6.5703125" style="58" customWidth="1"/>
    <col min="11521" max="11521" width="35.28515625" style="58" customWidth="1"/>
    <col min="11522" max="11522" width="14" style="58" customWidth="1"/>
    <col min="11523" max="11523" width="11.42578125" style="58" customWidth="1"/>
    <col min="11524" max="11524" width="21.7109375" style="58" customWidth="1"/>
    <col min="11525" max="11525" width="13.7109375" style="58" customWidth="1"/>
    <col min="11526" max="11526" width="14.85546875" style="58" customWidth="1"/>
    <col min="11527" max="11527" width="19.5703125" style="58" customWidth="1"/>
    <col min="11528" max="11528" width="13.7109375" style="58" customWidth="1"/>
    <col min="11529" max="11529" width="14.7109375" style="58" customWidth="1"/>
    <col min="11530" max="11531" width="14.140625" style="58" customWidth="1"/>
    <col min="11532" max="11532" width="15.140625" style="58" customWidth="1"/>
    <col min="11533" max="11533" width="21.5703125" style="58" customWidth="1"/>
    <col min="11534" max="11775" width="9.140625" style="58"/>
    <col min="11776" max="11776" width="6.5703125" style="58" customWidth="1"/>
    <col min="11777" max="11777" width="35.28515625" style="58" customWidth="1"/>
    <col min="11778" max="11778" width="14" style="58" customWidth="1"/>
    <col min="11779" max="11779" width="11.42578125" style="58" customWidth="1"/>
    <col min="11780" max="11780" width="21.7109375" style="58" customWidth="1"/>
    <col min="11781" max="11781" width="13.7109375" style="58" customWidth="1"/>
    <col min="11782" max="11782" width="14.85546875" style="58" customWidth="1"/>
    <col min="11783" max="11783" width="19.5703125" style="58" customWidth="1"/>
    <col min="11784" max="11784" width="13.7109375" style="58" customWidth="1"/>
    <col min="11785" max="11785" width="14.7109375" style="58" customWidth="1"/>
    <col min="11786" max="11787" width="14.140625" style="58" customWidth="1"/>
    <col min="11788" max="11788" width="15.140625" style="58" customWidth="1"/>
    <col min="11789" max="11789" width="21.5703125" style="58" customWidth="1"/>
    <col min="11790" max="12031" width="9.140625" style="58"/>
    <col min="12032" max="12032" width="6.5703125" style="58" customWidth="1"/>
    <col min="12033" max="12033" width="35.28515625" style="58" customWidth="1"/>
    <col min="12034" max="12034" width="14" style="58" customWidth="1"/>
    <col min="12035" max="12035" width="11.42578125" style="58" customWidth="1"/>
    <col min="12036" max="12036" width="21.7109375" style="58" customWidth="1"/>
    <col min="12037" max="12037" width="13.7109375" style="58" customWidth="1"/>
    <col min="12038" max="12038" width="14.85546875" style="58" customWidth="1"/>
    <col min="12039" max="12039" width="19.5703125" style="58" customWidth="1"/>
    <col min="12040" max="12040" width="13.7109375" style="58" customWidth="1"/>
    <col min="12041" max="12041" width="14.7109375" style="58" customWidth="1"/>
    <col min="12042" max="12043" width="14.140625" style="58" customWidth="1"/>
    <col min="12044" max="12044" width="15.140625" style="58" customWidth="1"/>
    <col min="12045" max="12045" width="21.5703125" style="58" customWidth="1"/>
    <col min="12046" max="12287" width="9.140625" style="58"/>
    <col min="12288" max="12288" width="6.5703125" style="58" customWidth="1"/>
    <col min="12289" max="12289" width="35.28515625" style="58" customWidth="1"/>
    <col min="12290" max="12290" width="14" style="58" customWidth="1"/>
    <col min="12291" max="12291" width="11.42578125" style="58" customWidth="1"/>
    <col min="12292" max="12292" width="21.7109375" style="58" customWidth="1"/>
    <col min="12293" max="12293" width="13.7109375" style="58" customWidth="1"/>
    <col min="12294" max="12294" width="14.85546875" style="58" customWidth="1"/>
    <col min="12295" max="12295" width="19.5703125" style="58" customWidth="1"/>
    <col min="12296" max="12296" width="13.7109375" style="58" customWidth="1"/>
    <col min="12297" max="12297" width="14.7109375" style="58" customWidth="1"/>
    <col min="12298" max="12299" width="14.140625" style="58" customWidth="1"/>
    <col min="12300" max="12300" width="15.140625" style="58" customWidth="1"/>
    <col min="12301" max="12301" width="21.5703125" style="58" customWidth="1"/>
    <col min="12302" max="12543" width="9.140625" style="58"/>
    <col min="12544" max="12544" width="6.5703125" style="58" customWidth="1"/>
    <col min="12545" max="12545" width="35.28515625" style="58" customWidth="1"/>
    <col min="12546" max="12546" width="14" style="58" customWidth="1"/>
    <col min="12547" max="12547" width="11.42578125" style="58" customWidth="1"/>
    <col min="12548" max="12548" width="21.7109375" style="58" customWidth="1"/>
    <col min="12549" max="12549" width="13.7109375" style="58" customWidth="1"/>
    <col min="12550" max="12550" width="14.85546875" style="58" customWidth="1"/>
    <col min="12551" max="12551" width="19.5703125" style="58" customWidth="1"/>
    <col min="12552" max="12552" width="13.7109375" style="58" customWidth="1"/>
    <col min="12553" max="12553" width="14.7109375" style="58" customWidth="1"/>
    <col min="12554" max="12555" width="14.140625" style="58" customWidth="1"/>
    <col min="12556" max="12556" width="15.140625" style="58" customWidth="1"/>
    <col min="12557" max="12557" width="21.5703125" style="58" customWidth="1"/>
    <col min="12558" max="12799" width="9.140625" style="58"/>
    <col min="12800" max="12800" width="6.5703125" style="58" customWidth="1"/>
    <col min="12801" max="12801" width="35.28515625" style="58" customWidth="1"/>
    <col min="12802" max="12802" width="14" style="58" customWidth="1"/>
    <col min="12803" max="12803" width="11.42578125" style="58" customWidth="1"/>
    <col min="12804" max="12804" width="21.7109375" style="58" customWidth="1"/>
    <col min="12805" max="12805" width="13.7109375" style="58" customWidth="1"/>
    <col min="12806" max="12806" width="14.85546875" style="58" customWidth="1"/>
    <col min="12807" max="12807" width="19.5703125" style="58" customWidth="1"/>
    <col min="12808" max="12808" width="13.7109375" style="58" customWidth="1"/>
    <col min="12809" max="12809" width="14.7109375" style="58" customWidth="1"/>
    <col min="12810" max="12811" width="14.140625" style="58" customWidth="1"/>
    <col min="12812" max="12812" width="15.140625" style="58" customWidth="1"/>
    <col min="12813" max="12813" width="21.5703125" style="58" customWidth="1"/>
    <col min="12814" max="13055" width="9.140625" style="58"/>
    <col min="13056" max="13056" width="6.5703125" style="58" customWidth="1"/>
    <col min="13057" max="13057" width="35.28515625" style="58" customWidth="1"/>
    <col min="13058" max="13058" width="14" style="58" customWidth="1"/>
    <col min="13059" max="13059" width="11.42578125" style="58" customWidth="1"/>
    <col min="13060" max="13060" width="21.7109375" style="58" customWidth="1"/>
    <col min="13061" max="13061" width="13.7109375" style="58" customWidth="1"/>
    <col min="13062" max="13062" width="14.85546875" style="58" customWidth="1"/>
    <col min="13063" max="13063" width="19.5703125" style="58" customWidth="1"/>
    <col min="13064" max="13064" width="13.7109375" style="58" customWidth="1"/>
    <col min="13065" max="13065" width="14.7109375" style="58" customWidth="1"/>
    <col min="13066" max="13067" width="14.140625" style="58" customWidth="1"/>
    <col min="13068" max="13068" width="15.140625" style="58" customWidth="1"/>
    <col min="13069" max="13069" width="21.5703125" style="58" customWidth="1"/>
    <col min="13070" max="13311" width="9.140625" style="58"/>
    <col min="13312" max="13312" width="6.5703125" style="58" customWidth="1"/>
    <col min="13313" max="13313" width="35.28515625" style="58" customWidth="1"/>
    <col min="13314" max="13314" width="14" style="58" customWidth="1"/>
    <col min="13315" max="13315" width="11.42578125" style="58" customWidth="1"/>
    <col min="13316" max="13316" width="21.7109375" style="58" customWidth="1"/>
    <col min="13317" max="13317" width="13.7109375" style="58" customWidth="1"/>
    <col min="13318" max="13318" width="14.85546875" style="58" customWidth="1"/>
    <col min="13319" max="13319" width="19.5703125" style="58" customWidth="1"/>
    <col min="13320" max="13320" width="13.7109375" style="58" customWidth="1"/>
    <col min="13321" max="13321" width="14.7109375" style="58" customWidth="1"/>
    <col min="13322" max="13323" width="14.140625" style="58" customWidth="1"/>
    <col min="13324" max="13324" width="15.140625" style="58" customWidth="1"/>
    <col min="13325" max="13325" width="21.5703125" style="58" customWidth="1"/>
    <col min="13326" max="13567" width="9.140625" style="58"/>
    <col min="13568" max="13568" width="6.5703125" style="58" customWidth="1"/>
    <col min="13569" max="13569" width="35.28515625" style="58" customWidth="1"/>
    <col min="13570" max="13570" width="14" style="58" customWidth="1"/>
    <col min="13571" max="13571" width="11.42578125" style="58" customWidth="1"/>
    <col min="13572" max="13572" width="21.7109375" style="58" customWidth="1"/>
    <col min="13573" max="13573" width="13.7109375" style="58" customWidth="1"/>
    <col min="13574" max="13574" width="14.85546875" style="58" customWidth="1"/>
    <col min="13575" max="13575" width="19.5703125" style="58" customWidth="1"/>
    <col min="13576" max="13576" width="13.7109375" style="58" customWidth="1"/>
    <col min="13577" max="13577" width="14.7109375" style="58" customWidth="1"/>
    <col min="13578" max="13579" width="14.140625" style="58" customWidth="1"/>
    <col min="13580" max="13580" width="15.140625" style="58" customWidth="1"/>
    <col min="13581" max="13581" width="21.5703125" style="58" customWidth="1"/>
    <col min="13582" max="13823" width="9.140625" style="58"/>
    <col min="13824" max="13824" width="6.5703125" style="58" customWidth="1"/>
    <col min="13825" max="13825" width="35.28515625" style="58" customWidth="1"/>
    <col min="13826" max="13826" width="14" style="58" customWidth="1"/>
    <col min="13827" max="13827" width="11.42578125" style="58" customWidth="1"/>
    <col min="13828" max="13828" width="21.7109375" style="58" customWidth="1"/>
    <col min="13829" max="13829" width="13.7109375" style="58" customWidth="1"/>
    <col min="13830" max="13830" width="14.85546875" style="58" customWidth="1"/>
    <col min="13831" max="13831" width="19.5703125" style="58" customWidth="1"/>
    <col min="13832" max="13832" width="13.7109375" style="58" customWidth="1"/>
    <col min="13833" max="13833" width="14.7109375" style="58" customWidth="1"/>
    <col min="13834" max="13835" width="14.140625" style="58" customWidth="1"/>
    <col min="13836" max="13836" width="15.140625" style="58" customWidth="1"/>
    <col min="13837" max="13837" width="21.5703125" style="58" customWidth="1"/>
    <col min="13838" max="14079" width="9.140625" style="58"/>
    <col min="14080" max="14080" width="6.5703125" style="58" customWidth="1"/>
    <col min="14081" max="14081" width="35.28515625" style="58" customWidth="1"/>
    <col min="14082" max="14082" width="14" style="58" customWidth="1"/>
    <col min="14083" max="14083" width="11.42578125" style="58" customWidth="1"/>
    <col min="14084" max="14084" width="21.7109375" style="58" customWidth="1"/>
    <col min="14085" max="14085" width="13.7109375" style="58" customWidth="1"/>
    <col min="14086" max="14086" width="14.85546875" style="58" customWidth="1"/>
    <col min="14087" max="14087" width="19.5703125" style="58" customWidth="1"/>
    <col min="14088" max="14088" width="13.7109375" style="58" customWidth="1"/>
    <col min="14089" max="14089" width="14.7109375" style="58" customWidth="1"/>
    <col min="14090" max="14091" width="14.140625" style="58" customWidth="1"/>
    <col min="14092" max="14092" width="15.140625" style="58" customWidth="1"/>
    <col min="14093" max="14093" width="21.5703125" style="58" customWidth="1"/>
    <col min="14094" max="14335" width="9.140625" style="58"/>
    <col min="14336" max="14336" width="6.5703125" style="58" customWidth="1"/>
    <col min="14337" max="14337" width="35.28515625" style="58" customWidth="1"/>
    <col min="14338" max="14338" width="14" style="58" customWidth="1"/>
    <col min="14339" max="14339" width="11.42578125" style="58" customWidth="1"/>
    <col min="14340" max="14340" width="21.7109375" style="58" customWidth="1"/>
    <col min="14341" max="14341" width="13.7109375" style="58" customWidth="1"/>
    <col min="14342" max="14342" width="14.85546875" style="58" customWidth="1"/>
    <col min="14343" max="14343" width="19.5703125" style="58" customWidth="1"/>
    <col min="14344" max="14344" width="13.7109375" style="58" customWidth="1"/>
    <col min="14345" max="14345" width="14.7109375" style="58" customWidth="1"/>
    <col min="14346" max="14347" width="14.140625" style="58" customWidth="1"/>
    <col min="14348" max="14348" width="15.140625" style="58" customWidth="1"/>
    <col min="14349" max="14349" width="21.5703125" style="58" customWidth="1"/>
    <col min="14350" max="14591" width="9.140625" style="58"/>
    <col min="14592" max="14592" width="6.5703125" style="58" customWidth="1"/>
    <col min="14593" max="14593" width="35.28515625" style="58" customWidth="1"/>
    <col min="14594" max="14594" width="14" style="58" customWidth="1"/>
    <col min="14595" max="14595" width="11.42578125" style="58" customWidth="1"/>
    <col min="14596" max="14596" width="21.7109375" style="58" customWidth="1"/>
    <col min="14597" max="14597" width="13.7109375" style="58" customWidth="1"/>
    <col min="14598" max="14598" width="14.85546875" style="58" customWidth="1"/>
    <col min="14599" max="14599" width="19.5703125" style="58" customWidth="1"/>
    <col min="14600" max="14600" width="13.7109375" style="58" customWidth="1"/>
    <col min="14601" max="14601" width="14.7109375" style="58" customWidth="1"/>
    <col min="14602" max="14603" width="14.140625" style="58" customWidth="1"/>
    <col min="14604" max="14604" width="15.140625" style="58" customWidth="1"/>
    <col min="14605" max="14605" width="21.5703125" style="58" customWidth="1"/>
    <col min="14606" max="14847" width="9.140625" style="58"/>
    <col min="14848" max="14848" width="6.5703125" style="58" customWidth="1"/>
    <col min="14849" max="14849" width="35.28515625" style="58" customWidth="1"/>
    <col min="14850" max="14850" width="14" style="58" customWidth="1"/>
    <col min="14851" max="14851" width="11.42578125" style="58" customWidth="1"/>
    <col min="14852" max="14852" width="21.7109375" style="58" customWidth="1"/>
    <col min="14853" max="14853" width="13.7109375" style="58" customWidth="1"/>
    <col min="14854" max="14854" width="14.85546875" style="58" customWidth="1"/>
    <col min="14855" max="14855" width="19.5703125" style="58" customWidth="1"/>
    <col min="14856" max="14856" width="13.7109375" style="58" customWidth="1"/>
    <col min="14857" max="14857" width="14.7109375" style="58" customWidth="1"/>
    <col min="14858" max="14859" width="14.140625" style="58" customWidth="1"/>
    <col min="14860" max="14860" width="15.140625" style="58" customWidth="1"/>
    <col min="14861" max="14861" width="21.5703125" style="58" customWidth="1"/>
    <col min="14862" max="15103" width="9.140625" style="58"/>
    <col min="15104" max="15104" width="6.5703125" style="58" customWidth="1"/>
    <col min="15105" max="15105" width="35.28515625" style="58" customWidth="1"/>
    <col min="15106" max="15106" width="14" style="58" customWidth="1"/>
    <col min="15107" max="15107" width="11.42578125" style="58" customWidth="1"/>
    <col min="15108" max="15108" width="21.7109375" style="58" customWidth="1"/>
    <col min="15109" max="15109" width="13.7109375" style="58" customWidth="1"/>
    <col min="15110" max="15110" width="14.85546875" style="58" customWidth="1"/>
    <col min="15111" max="15111" width="19.5703125" style="58" customWidth="1"/>
    <col min="15112" max="15112" width="13.7109375" style="58" customWidth="1"/>
    <col min="15113" max="15113" width="14.7109375" style="58" customWidth="1"/>
    <col min="15114" max="15115" width="14.140625" style="58" customWidth="1"/>
    <col min="15116" max="15116" width="15.140625" style="58" customWidth="1"/>
    <col min="15117" max="15117" width="21.5703125" style="58" customWidth="1"/>
    <col min="15118" max="15359" width="9.140625" style="58"/>
    <col min="15360" max="15360" width="6.5703125" style="58" customWidth="1"/>
    <col min="15361" max="15361" width="35.28515625" style="58" customWidth="1"/>
    <col min="15362" max="15362" width="14" style="58" customWidth="1"/>
    <col min="15363" max="15363" width="11.42578125" style="58" customWidth="1"/>
    <col min="15364" max="15364" width="21.7109375" style="58" customWidth="1"/>
    <col min="15365" max="15365" width="13.7109375" style="58" customWidth="1"/>
    <col min="15366" max="15366" width="14.85546875" style="58" customWidth="1"/>
    <col min="15367" max="15367" width="19.5703125" style="58" customWidth="1"/>
    <col min="15368" max="15368" width="13.7109375" style="58" customWidth="1"/>
    <col min="15369" max="15369" width="14.7109375" style="58" customWidth="1"/>
    <col min="15370" max="15371" width="14.140625" style="58" customWidth="1"/>
    <col min="15372" max="15372" width="15.140625" style="58" customWidth="1"/>
    <col min="15373" max="15373" width="21.5703125" style="58" customWidth="1"/>
    <col min="15374" max="15615" width="9.140625" style="58"/>
    <col min="15616" max="15616" width="6.5703125" style="58" customWidth="1"/>
    <col min="15617" max="15617" width="35.28515625" style="58" customWidth="1"/>
    <col min="15618" max="15618" width="14" style="58" customWidth="1"/>
    <col min="15619" max="15619" width="11.42578125" style="58" customWidth="1"/>
    <col min="15620" max="15620" width="21.7109375" style="58" customWidth="1"/>
    <col min="15621" max="15621" width="13.7109375" style="58" customWidth="1"/>
    <col min="15622" max="15622" width="14.85546875" style="58" customWidth="1"/>
    <col min="15623" max="15623" width="19.5703125" style="58" customWidth="1"/>
    <col min="15624" max="15624" width="13.7109375" style="58" customWidth="1"/>
    <col min="15625" max="15625" width="14.7109375" style="58" customWidth="1"/>
    <col min="15626" max="15627" width="14.140625" style="58" customWidth="1"/>
    <col min="15628" max="15628" width="15.140625" style="58" customWidth="1"/>
    <col min="15629" max="15629" width="21.5703125" style="58" customWidth="1"/>
    <col min="15630" max="15871" width="9.140625" style="58"/>
    <col min="15872" max="15872" width="6.5703125" style="58" customWidth="1"/>
    <col min="15873" max="15873" width="35.28515625" style="58" customWidth="1"/>
    <col min="15874" max="15874" width="14" style="58" customWidth="1"/>
    <col min="15875" max="15875" width="11.42578125" style="58" customWidth="1"/>
    <col min="15876" max="15876" width="21.7109375" style="58" customWidth="1"/>
    <col min="15877" max="15877" width="13.7109375" style="58" customWidth="1"/>
    <col min="15878" max="15878" width="14.85546875" style="58" customWidth="1"/>
    <col min="15879" max="15879" width="19.5703125" style="58" customWidth="1"/>
    <col min="15880" max="15880" width="13.7109375" style="58" customWidth="1"/>
    <col min="15881" max="15881" width="14.7109375" style="58" customWidth="1"/>
    <col min="15882" max="15883" width="14.140625" style="58" customWidth="1"/>
    <col min="15884" max="15884" width="15.140625" style="58" customWidth="1"/>
    <col min="15885" max="15885" width="21.5703125" style="58" customWidth="1"/>
    <col min="15886" max="16127" width="9.140625" style="58"/>
    <col min="16128" max="16128" width="6.5703125" style="58" customWidth="1"/>
    <col min="16129" max="16129" width="35.28515625" style="58" customWidth="1"/>
    <col min="16130" max="16130" width="14" style="58" customWidth="1"/>
    <col min="16131" max="16131" width="11.42578125" style="58" customWidth="1"/>
    <col min="16132" max="16132" width="21.7109375" style="58" customWidth="1"/>
    <col min="16133" max="16133" width="13.7109375" style="58" customWidth="1"/>
    <col min="16134" max="16134" width="14.85546875" style="58" customWidth="1"/>
    <col min="16135" max="16135" width="19.5703125" style="58" customWidth="1"/>
    <col min="16136" max="16136" width="13.7109375" style="58" customWidth="1"/>
    <col min="16137" max="16137" width="14.7109375" style="58" customWidth="1"/>
    <col min="16138" max="16139" width="14.140625" style="58" customWidth="1"/>
    <col min="16140" max="16140" width="15.140625" style="58" customWidth="1"/>
    <col min="16141" max="16141" width="21.5703125" style="58" customWidth="1"/>
    <col min="16142" max="16384" width="9.140625" style="58"/>
  </cols>
  <sheetData>
    <row r="1" spans="1:13" ht="54" customHeight="1" x14ac:dyDescent="0.25">
      <c r="A1" s="93" t="s">
        <v>164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</row>
    <row r="2" spans="1:13" ht="24" customHeight="1" x14ac:dyDescent="0.25">
      <c r="A2" s="93" t="str">
        <f>'[1]Подпрограмма 2'!A2:O2</f>
        <v>по состоянию на 01 января 2019  года (с начала года нарастающим итогом)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</row>
    <row r="3" spans="1:13" ht="24" customHeight="1" x14ac:dyDescent="0.25">
      <c r="A3" s="92" t="s">
        <v>143</v>
      </c>
      <c r="B3" s="92" t="s">
        <v>144</v>
      </c>
      <c r="C3" s="94" t="s">
        <v>145</v>
      </c>
      <c r="D3" s="95"/>
      <c r="E3" s="92" t="s">
        <v>146</v>
      </c>
      <c r="F3" s="92" t="s">
        <v>147</v>
      </c>
      <c r="G3" s="92" t="s">
        <v>148</v>
      </c>
      <c r="H3" s="92" t="s">
        <v>149</v>
      </c>
      <c r="I3" s="89" t="s">
        <v>150</v>
      </c>
      <c r="J3" s="89" t="s">
        <v>151</v>
      </c>
      <c r="K3" s="92" t="s">
        <v>152</v>
      </c>
      <c r="L3" s="92"/>
      <c r="M3" s="92"/>
    </row>
    <row r="4" spans="1:13" ht="15" customHeight="1" x14ac:dyDescent="0.25">
      <c r="A4" s="92"/>
      <c r="B4" s="92"/>
      <c r="C4" s="89" t="s">
        <v>153</v>
      </c>
      <c r="D4" s="89" t="s">
        <v>154</v>
      </c>
      <c r="E4" s="92"/>
      <c r="F4" s="92"/>
      <c r="G4" s="92"/>
      <c r="H4" s="92"/>
      <c r="I4" s="90"/>
      <c r="J4" s="90"/>
      <c r="K4" s="92" t="s">
        <v>155</v>
      </c>
      <c r="L4" s="89" t="s">
        <v>156</v>
      </c>
      <c r="M4" s="92" t="s">
        <v>157</v>
      </c>
    </row>
    <row r="5" spans="1:13" ht="31.5" customHeight="1" x14ac:dyDescent="0.25">
      <c r="A5" s="92"/>
      <c r="B5" s="92"/>
      <c r="C5" s="91"/>
      <c r="D5" s="91"/>
      <c r="E5" s="92"/>
      <c r="F5" s="92"/>
      <c r="G5" s="92"/>
      <c r="H5" s="92"/>
      <c r="I5" s="91"/>
      <c r="J5" s="91"/>
      <c r="K5" s="92"/>
      <c r="L5" s="91"/>
      <c r="M5" s="92"/>
    </row>
    <row r="6" spans="1:13" x14ac:dyDescent="0.25">
      <c r="A6" s="59">
        <v>1</v>
      </c>
      <c r="B6" s="59">
        <v>2</v>
      </c>
      <c r="C6" s="59">
        <f>B6+1</f>
        <v>3</v>
      </c>
      <c r="D6" s="59">
        <f t="shared" ref="D6:K6" si="0">C6+1</f>
        <v>4</v>
      </c>
      <c r="E6" s="59">
        <v>3</v>
      </c>
      <c r="F6" s="59">
        <f t="shared" si="0"/>
        <v>4</v>
      </c>
      <c r="G6" s="59">
        <f t="shared" si="0"/>
        <v>5</v>
      </c>
      <c r="H6" s="59">
        <f t="shared" si="0"/>
        <v>6</v>
      </c>
      <c r="I6" s="59">
        <f t="shared" si="0"/>
        <v>7</v>
      </c>
      <c r="J6" s="59">
        <f t="shared" si="0"/>
        <v>8</v>
      </c>
      <c r="K6" s="59">
        <f t="shared" si="0"/>
        <v>9</v>
      </c>
      <c r="L6" s="59">
        <v>10</v>
      </c>
      <c r="M6" s="59">
        <v>11</v>
      </c>
    </row>
    <row r="7" spans="1:13" s="67" customFormat="1" ht="126" customHeight="1" x14ac:dyDescent="0.25">
      <c r="A7" s="99">
        <v>1</v>
      </c>
      <c r="B7" s="97" t="str">
        <f>'Подпрограмма 4'!B6</f>
        <v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v>
      </c>
      <c r="C7" s="60"/>
      <c r="D7" s="60"/>
      <c r="E7" s="69" t="s">
        <v>165</v>
      </c>
      <c r="F7" s="62" t="s">
        <v>166</v>
      </c>
      <c r="G7" s="97" t="str">
        <f>'Подпрограмма 4'!D6</f>
        <v>Администрация Заполярного района</v>
      </c>
      <c r="H7" s="64">
        <v>2018</v>
      </c>
      <c r="I7" s="70">
        <v>706.84383000000003</v>
      </c>
      <c r="J7" s="60"/>
      <c r="K7" s="101">
        <f>M7</f>
        <v>946.58443</v>
      </c>
      <c r="L7" s="99"/>
      <c r="M7" s="101">
        <f>'Подпрограмма 4'!H6</f>
        <v>946.58443</v>
      </c>
    </row>
    <row r="8" spans="1:13" s="67" customFormat="1" ht="94.5" x14ac:dyDescent="0.25">
      <c r="A8" s="100"/>
      <c r="B8" s="98"/>
      <c r="C8" s="60"/>
      <c r="D8" s="60"/>
      <c r="E8" s="62" t="s">
        <v>167</v>
      </c>
      <c r="F8" s="62" t="s">
        <v>168</v>
      </c>
      <c r="G8" s="98"/>
      <c r="H8" s="64" t="s">
        <v>169</v>
      </c>
      <c r="I8" s="72">
        <v>239.7406</v>
      </c>
      <c r="J8" s="60"/>
      <c r="K8" s="102"/>
      <c r="L8" s="100"/>
      <c r="M8" s="102"/>
    </row>
    <row r="9" spans="1:13" s="67" customFormat="1" ht="73.5" customHeight="1" x14ac:dyDescent="0.25">
      <c r="A9" s="103">
        <v>2</v>
      </c>
      <c r="B9" s="104" t="str">
        <f>'Подпрограмма 4'!B7</f>
        <v>Издание и распространение общественно-политической газеты Заполярного района «Заполярный вестник+»</v>
      </c>
      <c r="C9" s="60"/>
      <c r="D9" s="60"/>
      <c r="E9" s="62" t="s">
        <v>170</v>
      </c>
      <c r="F9" s="62" t="s">
        <v>166</v>
      </c>
      <c r="G9" s="97" t="str">
        <f>'Подпрограмма 4'!D7</f>
        <v>МКУ ЗР "Северное"</v>
      </c>
      <c r="H9" s="64">
        <v>2018</v>
      </c>
      <c r="I9" s="71">
        <v>497.19466</v>
      </c>
      <c r="J9" s="60"/>
      <c r="K9" s="101">
        <f>M9</f>
        <v>1208.6043199999999</v>
      </c>
      <c r="L9" s="99"/>
      <c r="M9" s="101">
        <f>'Подпрограмма 4'!H7</f>
        <v>1208.6043199999999</v>
      </c>
    </row>
    <row r="10" spans="1:13" s="67" customFormat="1" ht="63" x14ac:dyDescent="0.25">
      <c r="A10" s="103"/>
      <c r="B10" s="105"/>
      <c r="C10" s="60"/>
      <c r="D10" s="60"/>
      <c r="E10" s="62" t="s">
        <v>171</v>
      </c>
      <c r="F10" s="62" t="s">
        <v>168</v>
      </c>
      <c r="G10" s="98"/>
      <c r="H10" s="64" t="s">
        <v>169</v>
      </c>
      <c r="I10" s="72">
        <v>808.42</v>
      </c>
      <c r="J10" s="60"/>
      <c r="K10" s="102"/>
      <c r="L10" s="100"/>
      <c r="M10" s="102"/>
    </row>
    <row r="11" spans="1:13" ht="15" customHeight="1" x14ac:dyDescent="0.25">
      <c r="A11" s="86" t="s">
        <v>158</v>
      </c>
      <c r="B11" s="87"/>
      <c r="C11" s="87"/>
      <c r="D11" s="87"/>
      <c r="E11" s="87"/>
      <c r="F11" s="87"/>
      <c r="G11" s="87"/>
      <c r="H11" s="87"/>
      <c r="I11" s="88"/>
      <c r="J11" s="68">
        <f>SUM(J7:J7)</f>
        <v>0</v>
      </c>
      <c r="K11" s="68">
        <f>SUM(K7:K10)</f>
        <v>2155.1887499999998</v>
      </c>
      <c r="L11" s="68"/>
      <c r="M11" s="68">
        <f>SUM(M7:M10)</f>
        <v>2155.1887499999998</v>
      </c>
    </row>
  </sheetData>
  <mergeCells count="30"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J3:J5"/>
    <mergeCell ref="K3:M3"/>
    <mergeCell ref="C4:C5"/>
    <mergeCell ref="D4:D5"/>
    <mergeCell ref="K4:K5"/>
    <mergeCell ref="L4:L5"/>
    <mergeCell ref="A11:I11"/>
    <mergeCell ref="B7:B8"/>
    <mergeCell ref="A7:A8"/>
    <mergeCell ref="G7:G8"/>
    <mergeCell ref="M4:M5"/>
    <mergeCell ref="M7:M8"/>
    <mergeCell ref="A9:A10"/>
    <mergeCell ref="B9:B10"/>
    <mergeCell ref="M9:M10"/>
    <mergeCell ref="K7:K8"/>
    <mergeCell ref="K9:K10"/>
    <mergeCell ref="G9:G10"/>
    <mergeCell ref="L7:L8"/>
    <mergeCell ref="L9:L10"/>
  </mergeCells>
  <pageMargins left="0.15748031496062992" right="0.15748031496062992" top="0.23622047244094491" bottom="0.31496062992125984" header="0.94488188976377963" footer="0.31496062992125984"/>
  <pageSetup paperSize="9" scale="75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N10"/>
  <sheetViews>
    <sheetView view="pageBreakPreview" zoomScale="85" zoomScaleNormal="90" zoomScaleSheetLayoutView="85" workbookViewId="0">
      <pane xSplit="10" ySplit="2" topLeftCell="K3" activePane="bottomRight" state="frozen"/>
      <selection activeCell="C10" sqref="C10"/>
      <selection pane="topRight" activeCell="C10" sqref="C10"/>
      <selection pane="bottomLeft" activeCell="C10" sqref="C10"/>
      <selection pane="bottomRight" activeCell="I9" sqref="I9"/>
    </sheetView>
  </sheetViews>
  <sheetFormatPr defaultRowHeight="16.5" x14ac:dyDescent="0.25"/>
  <cols>
    <col min="1" max="1" width="10.42578125" style="1" hidden="1" customWidth="1"/>
    <col min="2" max="2" width="7.42578125" style="1" bestFit="1" customWidth="1"/>
    <col min="3" max="3" width="31.5703125" style="1" customWidth="1"/>
    <col min="4" max="4" width="16.5703125" style="1" customWidth="1"/>
    <col min="5" max="5" width="19" style="1" customWidth="1"/>
    <col min="6" max="6" width="12" style="1" customWidth="1"/>
    <col min="7" max="7" width="13.7109375" style="1" customWidth="1"/>
    <col min="8" max="8" width="17.28515625" style="1" customWidth="1" collapsed="1"/>
    <col min="9" max="9" width="15.140625" style="1" customWidth="1"/>
    <col min="10" max="11" width="16.85546875" style="1" customWidth="1"/>
    <col min="12" max="12" width="28" style="1" customWidth="1"/>
    <col min="13" max="13" width="27.5703125" style="1" customWidth="1"/>
    <col min="14" max="28" width="16.85546875" style="1" customWidth="1"/>
    <col min="29" max="29" width="3.140625" style="1" customWidth="1"/>
    <col min="30" max="30" width="22.5703125" style="1" customWidth="1"/>
    <col min="31" max="31" width="14.42578125" style="1" hidden="1" customWidth="1"/>
    <col min="32" max="32" width="14" style="1" hidden="1" customWidth="1"/>
    <col min="33" max="33" width="12.7109375" style="1" hidden="1" customWidth="1"/>
    <col min="34" max="34" width="20.85546875" style="1" customWidth="1"/>
    <col min="35" max="35" width="12" style="1" hidden="1" customWidth="1"/>
    <col min="36" max="36" width="3" style="1" hidden="1" customWidth="1"/>
    <col min="37" max="37" width="21.28515625" style="1" customWidth="1"/>
    <col min="38" max="38" width="14.7109375" style="1" hidden="1" customWidth="1"/>
    <col min="39" max="39" width="12.7109375" style="1" hidden="1" customWidth="1"/>
    <col min="40" max="40" width="25.42578125" style="1" customWidth="1"/>
    <col min="41" max="16384" width="9.140625" style="1"/>
  </cols>
  <sheetData>
    <row r="1" spans="1:40" ht="79.5" customHeight="1" x14ac:dyDescent="0.25">
      <c r="A1" s="17" t="s">
        <v>69</v>
      </c>
      <c r="B1" s="74" t="s">
        <v>111</v>
      </c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</row>
    <row r="2" spans="1:40" ht="16.5" customHeight="1" x14ac:dyDescent="0.25">
      <c r="A2" s="55"/>
      <c r="B2" s="96" t="s">
        <v>138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</row>
    <row r="3" spans="1:40" ht="16.5" customHeight="1" x14ac:dyDescent="0.25">
      <c r="B3" s="75" t="s">
        <v>17</v>
      </c>
      <c r="C3" s="75" t="s">
        <v>15</v>
      </c>
      <c r="D3" s="75" t="s">
        <v>3</v>
      </c>
      <c r="E3" s="75" t="s">
        <v>16</v>
      </c>
      <c r="F3" s="75" t="s">
        <v>137</v>
      </c>
      <c r="G3" s="75"/>
      <c r="H3" s="75" t="s">
        <v>4</v>
      </c>
      <c r="I3" s="75"/>
      <c r="J3" s="75" t="s">
        <v>5</v>
      </c>
      <c r="K3" s="75"/>
      <c r="L3" s="75" t="s">
        <v>139</v>
      </c>
      <c r="M3" s="75" t="s">
        <v>140</v>
      </c>
    </row>
    <row r="4" spans="1:40" ht="75" customHeight="1" x14ac:dyDescent="0.25">
      <c r="B4" s="75"/>
      <c r="C4" s="75"/>
      <c r="D4" s="75"/>
      <c r="E4" s="75"/>
      <c r="F4" s="56" t="s">
        <v>0</v>
      </c>
      <c r="G4" s="56" t="s">
        <v>7</v>
      </c>
      <c r="H4" s="56" t="s">
        <v>0</v>
      </c>
      <c r="I4" s="56" t="s">
        <v>7</v>
      </c>
      <c r="J4" s="56" t="s">
        <v>0</v>
      </c>
      <c r="K4" s="56" t="s">
        <v>7</v>
      </c>
      <c r="L4" s="75"/>
      <c r="M4" s="75"/>
    </row>
    <row r="5" spans="1:40" x14ac:dyDescent="0.25">
      <c r="B5" s="56">
        <v>1</v>
      </c>
      <c r="C5" s="56">
        <v>2</v>
      </c>
      <c r="D5" s="56">
        <v>3</v>
      </c>
      <c r="E5" s="56">
        <v>4</v>
      </c>
      <c r="F5" s="56">
        <v>5</v>
      </c>
      <c r="G5" s="56">
        <v>6</v>
      </c>
      <c r="H5" s="56">
        <v>7</v>
      </c>
      <c r="I5" s="56">
        <v>8</v>
      </c>
      <c r="J5" s="56">
        <v>9</v>
      </c>
      <c r="K5" s="56">
        <v>10</v>
      </c>
      <c r="L5" s="56">
        <v>11</v>
      </c>
      <c r="M5" s="56">
        <v>12</v>
      </c>
    </row>
    <row r="6" spans="1:40" ht="66.75" customHeight="1" x14ac:dyDescent="0.25">
      <c r="B6" s="5" t="s">
        <v>65</v>
      </c>
      <c r="C6" s="25" t="s">
        <v>74</v>
      </c>
      <c r="D6" s="14" t="s">
        <v>46</v>
      </c>
      <c r="E6" s="14" t="s">
        <v>46</v>
      </c>
      <c r="F6" s="13">
        <f>G6</f>
        <v>631.70000000000005</v>
      </c>
      <c r="G6" s="57">
        <v>631.70000000000005</v>
      </c>
      <c r="H6" s="23">
        <f>I6</f>
        <v>528.6</v>
      </c>
      <c r="I6" s="23">
        <v>528.6</v>
      </c>
      <c r="J6" s="23">
        <f>K6</f>
        <v>528.6</v>
      </c>
      <c r="K6" s="23">
        <f>I6</f>
        <v>528.6</v>
      </c>
      <c r="L6" s="12">
        <f>H6/F6</f>
        <v>0.83678961532372964</v>
      </c>
      <c r="M6" s="12">
        <f>J6/F6</f>
        <v>0.83678961532372964</v>
      </c>
    </row>
    <row r="7" spans="1:40" ht="64.5" customHeight="1" x14ac:dyDescent="0.25">
      <c r="B7" s="5" t="s">
        <v>56</v>
      </c>
      <c r="C7" s="25" t="s">
        <v>75</v>
      </c>
      <c r="D7" s="14" t="s">
        <v>46</v>
      </c>
      <c r="E7" s="14" t="s">
        <v>46</v>
      </c>
      <c r="F7" s="13">
        <f t="shared" ref="F7:F8" si="0">G7</f>
        <v>586.79999999999995</v>
      </c>
      <c r="G7" s="57">
        <v>586.79999999999995</v>
      </c>
      <c r="H7" s="23">
        <f t="shared" ref="H7:H8" si="1">I7</f>
        <v>347.8</v>
      </c>
      <c r="I7" s="23">
        <v>347.8</v>
      </c>
      <c r="J7" s="23">
        <f t="shared" ref="J7:J8" si="2">K7</f>
        <v>347.8</v>
      </c>
      <c r="K7" s="23">
        <f>I7</f>
        <v>347.8</v>
      </c>
      <c r="L7" s="12">
        <f>H7/F7</f>
        <v>0.59270620313565103</v>
      </c>
      <c r="M7" s="12">
        <f>J7/F7</f>
        <v>0.59270620313565103</v>
      </c>
    </row>
    <row r="8" spans="1:40" ht="63" x14ac:dyDescent="0.25">
      <c r="B8" s="5" t="s">
        <v>66</v>
      </c>
      <c r="C8" s="25" t="s">
        <v>76</v>
      </c>
      <c r="D8" s="14" t="s">
        <v>46</v>
      </c>
      <c r="E8" s="14" t="s">
        <v>46</v>
      </c>
      <c r="F8" s="13">
        <f t="shared" si="0"/>
        <v>122.7</v>
      </c>
      <c r="G8" s="57">
        <v>122.7</v>
      </c>
      <c r="H8" s="23">
        <f t="shared" si="1"/>
        <v>115.732</v>
      </c>
      <c r="I8" s="23">
        <v>115.732</v>
      </c>
      <c r="J8" s="23">
        <f t="shared" si="2"/>
        <v>115.732</v>
      </c>
      <c r="K8" s="23">
        <f>I8</f>
        <v>115.732</v>
      </c>
      <c r="L8" s="12">
        <f t="shared" ref="L8" si="3">H8/F8</f>
        <v>0.9432110839445802</v>
      </c>
      <c r="M8" s="12">
        <f t="shared" ref="M8" si="4">J8/F8</f>
        <v>0.9432110839445802</v>
      </c>
    </row>
    <row r="9" spans="1:40" x14ac:dyDescent="0.25">
      <c r="B9" s="13"/>
      <c r="C9" s="6" t="s">
        <v>1</v>
      </c>
      <c r="D9" s="6"/>
      <c r="E9" s="4"/>
      <c r="F9" s="7">
        <f t="shared" ref="F9:K9" si="5">SUM(F6:F8)</f>
        <v>1341.2</v>
      </c>
      <c r="G9" s="7">
        <f t="shared" si="5"/>
        <v>1341.2</v>
      </c>
      <c r="H9" s="7">
        <f t="shared" si="5"/>
        <v>992.13200000000006</v>
      </c>
      <c r="I9" s="7">
        <f t="shared" si="5"/>
        <v>992.13200000000006</v>
      </c>
      <c r="J9" s="7">
        <f t="shared" si="5"/>
        <v>992.13200000000006</v>
      </c>
      <c r="K9" s="7">
        <f t="shared" si="5"/>
        <v>992.13200000000006</v>
      </c>
      <c r="L9" s="10">
        <f>H9/F9</f>
        <v>0.73973456606024457</v>
      </c>
      <c r="M9" s="10">
        <f>J9/F9</f>
        <v>0.73973456606024457</v>
      </c>
    </row>
    <row r="10" spans="1:40" x14ac:dyDescent="0.25">
      <c r="G10" s="50"/>
      <c r="I10" s="50"/>
    </row>
  </sheetData>
  <mergeCells count="11">
    <mergeCell ref="B1:M1"/>
    <mergeCell ref="B2:M2"/>
    <mergeCell ref="L3:L4"/>
    <mergeCell ref="M3:M4"/>
    <mergeCell ref="B3:B4"/>
    <mergeCell ref="C3:C4"/>
    <mergeCell ref="D3:D4"/>
    <mergeCell ref="E3:E4"/>
    <mergeCell ref="F3:G3"/>
    <mergeCell ref="H3:I3"/>
    <mergeCell ref="J3:K3"/>
  </mergeCells>
  <pageMargins left="0.39370078740157483" right="0.39370078740157483" top="0.39370078740157483" bottom="0.39370078740157483" header="0.31496062992125984" footer="0.31496062992125984"/>
  <pageSetup paperSize="9" scale="62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AM58"/>
  <sheetViews>
    <sheetView tabSelected="1" view="pageBreakPreview" topLeftCell="B1" zoomScale="85" zoomScaleNormal="90" zoomScaleSheetLayoutView="85" workbookViewId="0">
      <pane xSplit="4" ySplit="9" topLeftCell="F22" activePane="bottomRight" state="frozen"/>
      <selection activeCell="B1" sqref="B1"/>
      <selection pane="topRight" activeCell="F1" sqref="F1"/>
      <selection pane="bottomLeft" activeCell="B10" sqref="B10"/>
      <selection pane="bottomRight" activeCell="L47" sqref="L47:M47"/>
    </sheetView>
  </sheetViews>
  <sheetFormatPr defaultRowHeight="16.5" x14ac:dyDescent="0.25"/>
  <cols>
    <col min="1" max="1" width="10.42578125" style="1" hidden="1" customWidth="1"/>
    <col min="2" max="2" width="5.7109375" style="1" customWidth="1"/>
    <col min="3" max="3" width="42.42578125" style="1" customWidth="1"/>
    <col min="4" max="4" width="23.7109375" style="1" customWidth="1"/>
    <col min="5" max="5" width="18.85546875" style="1" customWidth="1"/>
    <col min="6" max="6" width="16.28515625" style="1" customWidth="1"/>
    <col min="7" max="7" width="15.42578125" style="1" customWidth="1"/>
    <col min="8" max="8" width="14.5703125" style="1" customWidth="1"/>
    <col min="9" max="9" width="15.140625" style="1" customWidth="1"/>
    <col min="10" max="11" width="16.85546875" style="1" customWidth="1"/>
    <col min="12" max="12" width="24.85546875" style="1" customWidth="1"/>
    <col min="13" max="13" width="24.7109375" style="1" customWidth="1"/>
    <col min="14" max="27" width="16.85546875" style="1" customWidth="1"/>
    <col min="28" max="28" width="3.140625" style="1" customWidth="1"/>
    <col min="29" max="29" width="22.5703125" style="1" customWidth="1"/>
    <col min="30" max="30" width="14.42578125" style="1" hidden="1" customWidth="1"/>
    <col min="31" max="31" width="14" style="1" hidden="1" customWidth="1"/>
    <col min="32" max="32" width="12.7109375" style="1" hidden="1" customWidth="1"/>
    <col min="33" max="33" width="20.85546875" style="1" customWidth="1"/>
    <col min="34" max="34" width="12" style="1" hidden="1" customWidth="1"/>
    <col min="35" max="35" width="3" style="1" hidden="1" customWidth="1"/>
    <col min="36" max="36" width="21.28515625" style="1" customWidth="1"/>
    <col min="37" max="37" width="14.7109375" style="1" hidden="1" customWidth="1"/>
    <col min="38" max="38" width="12.7109375" style="1" hidden="1" customWidth="1"/>
    <col min="39" max="39" width="25.42578125" style="1" customWidth="1"/>
    <col min="40" max="16384" width="9.140625" style="1"/>
  </cols>
  <sheetData>
    <row r="1" spans="1:39" ht="68.25" customHeight="1" x14ac:dyDescent="0.25">
      <c r="A1" s="17" t="s">
        <v>70</v>
      </c>
      <c r="B1" s="16"/>
      <c r="C1" s="74" t="s">
        <v>112</v>
      </c>
      <c r="D1" s="74"/>
      <c r="E1" s="74"/>
      <c r="F1" s="74"/>
      <c r="G1" s="74"/>
      <c r="H1" s="74"/>
      <c r="I1" s="74"/>
      <c r="J1" s="74"/>
      <c r="K1" s="74"/>
      <c r="L1" s="74"/>
      <c r="M1" s="16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</row>
    <row r="2" spans="1:39" ht="16.5" customHeight="1" x14ac:dyDescent="0.25">
      <c r="A2" s="55"/>
      <c r="B2" s="55"/>
      <c r="C2" s="111" t="s">
        <v>138</v>
      </c>
      <c r="D2" s="111"/>
      <c r="E2" s="111"/>
      <c r="F2" s="111"/>
      <c r="G2" s="111"/>
      <c r="H2" s="111"/>
      <c r="I2" s="111"/>
      <c r="J2" s="111"/>
      <c r="K2" s="111"/>
      <c r="L2" s="111"/>
      <c r="M2" s="16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</row>
    <row r="4" spans="1:39" ht="16.5" customHeight="1" x14ac:dyDescent="0.25">
      <c r="B4" s="106" t="s">
        <v>17</v>
      </c>
      <c r="C4" s="75" t="s">
        <v>77</v>
      </c>
      <c r="D4" s="75" t="s">
        <v>3</v>
      </c>
      <c r="E4" s="75" t="s">
        <v>16</v>
      </c>
      <c r="F4" s="75" t="s">
        <v>137</v>
      </c>
      <c r="G4" s="75"/>
      <c r="H4" s="75" t="s">
        <v>104</v>
      </c>
      <c r="I4" s="75"/>
      <c r="J4" s="75" t="s">
        <v>103</v>
      </c>
      <c r="K4" s="75"/>
      <c r="L4" s="75" t="s">
        <v>139</v>
      </c>
      <c r="M4" s="75" t="s">
        <v>140</v>
      </c>
    </row>
    <row r="5" spans="1:39" ht="72.75" customHeight="1" x14ac:dyDescent="0.25">
      <c r="B5" s="106"/>
      <c r="C5" s="75"/>
      <c r="D5" s="75"/>
      <c r="E5" s="75"/>
      <c r="F5" s="75" t="s">
        <v>0</v>
      </c>
      <c r="G5" s="75" t="s">
        <v>78</v>
      </c>
      <c r="H5" s="75" t="s">
        <v>0</v>
      </c>
      <c r="I5" s="75" t="s">
        <v>78</v>
      </c>
      <c r="J5" s="75" t="s">
        <v>0</v>
      </c>
      <c r="K5" s="75" t="s">
        <v>78</v>
      </c>
      <c r="L5" s="75"/>
      <c r="M5" s="75"/>
    </row>
    <row r="6" spans="1:39" x14ac:dyDescent="0.25">
      <c r="B6" s="106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</row>
    <row r="7" spans="1:39" x14ac:dyDescent="0.25">
      <c r="B7" s="20">
        <v>1</v>
      </c>
      <c r="C7" s="20">
        <f>B7+1</f>
        <v>2</v>
      </c>
      <c r="D7" s="20">
        <f t="shared" ref="D7:M7" si="0">C7+1</f>
        <v>3</v>
      </c>
      <c r="E7" s="20">
        <f t="shared" si="0"/>
        <v>4</v>
      </c>
      <c r="F7" s="6">
        <f>E7+1</f>
        <v>5</v>
      </c>
      <c r="G7" s="6">
        <f t="shared" si="0"/>
        <v>6</v>
      </c>
      <c r="H7" s="6">
        <f t="shared" si="0"/>
        <v>7</v>
      </c>
      <c r="I7" s="6">
        <f t="shared" si="0"/>
        <v>8</v>
      </c>
      <c r="J7" s="6">
        <f t="shared" si="0"/>
        <v>9</v>
      </c>
      <c r="K7" s="6">
        <f t="shared" si="0"/>
        <v>10</v>
      </c>
      <c r="L7" s="6">
        <f t="shared" si="0"/>
        <v>11</v>
      </c>
      <c r="M7" s="6">
        <f t="shared" si="0"/>
        <v>12</v>
      </c>
    </row>
    <row r="8" spans="1:39" ht="36" customHeight="1" x14ac:dyDescent="0.25">
      <c r="B8" s="21">
        <v>1</v>
      </c>
      <c r="C8" s="110" t="s">
        <v>113</v>
      </c>
      <c r="D8" s="110"/>
      <c r="E8" s="110"/>
      <c r="F8" s="32">
        <f>G8</f>
        <v>22424.5</v>
      </c>
      <c r="G8" s="32">
        <f>SUM(G10:G27)</f>
        <v>22424.5</v>
      </c>
      <c r="H8" s="32">
        <f>I8</f>
        <v>19794.637500000001</v>
      </c>
      <c r="I8" s="32">
        <f>SUM(I10:I27)</f>
        <v>19794.637500000001</v>
      </c>
      <c r="J8" s="32">
        <f>K8</f>
        <v>19794.637500000001</v>
      </c>
      <c r="K8" s="32">
        <f>SUM(K10:K27)</f>
        <v>19794.637500000001</v>
      </c>
      <c r="L8" s="29">
        <f>H8/F8</f>
        <v>0.88272369506566484</v>
      </c>
      <c r="M8" s="29">
        <f>J8/F8</f>
        <v>0.88272369506566484</v>
      </c>
    </row>
    <row r="9" spans="1:39" x14ac:dyDescent="0.25">
      <c r="B9" s="21"/>
      <c r="C9" s="33" t="s">
        <v>79</v>
      </c>
      <c r="D9" s="15"/>
      <c r="E9" s="14"/>
      <c r="F9" s="34"/>
      <c r="G9" s="34"/>
      <c r="H9" s="34"/>
      <c r="I9" s="34"/>
      <c r="J9" s="34"/>
      <c r="K9" s="34"/>
      <c r="L9" s="30"/>
      <c r="M9" s="30"/>
    </row>
    <row r="10" spans="1:39" ht="47.25" x14ac:dyDescent="0.25">
      <c r="B10" s="35" t="s">
        <v>8</v>
      </c>
      <c r="C10" s="36" t="s">
        <v>80</v>
      </c>
      <c r="D10" s="15" t="s">
        <v>50</v>
      </c>
      <c r="E10" s="15" t="s">
        <v>88</v>
      </c>
      <c r="F10" s="37">
        <f t="shared" ref="F10:F28" si="1">G10</f>
        <v>1006.8</v>
      </c>
      <c r="G10" s="37">
        <v>1006.8</v>
      </c>
      <c r="H10" s="37">
        <f t="shared" ref="H10:H57" si="2">I10</f>
        <v>824.90405999999996</v>
      </c>
      <c r="I10" s="37">
        <v>824.90405999999996</v>
      </c>
      <c r="J10" s="37">
        <f t="shared" ref="J10:J57" si="3">K10</f>
        <v>824.90405999999996</v>
      </c>
      <c r="K10" s="37">
        <f t="shared" ref="K10:K27" si="4">I10</f>
        <v>824.90405999999996</v>
      </c>
      <c r="L10" s="30">
        <f>H10/F10</f>
        <v>0.81933259833134686</v>
      </c>
      <c r="M10" s="30">
        <f>J10/F10</f>
        <v>0.81933259833134686</v>
      </c>
    </row>
    <row r="11" spans="1:39" ht="47.25" x14ac:dyDescent="0.25">
      <c r="B11" s="35" t="s">
        <v>9</v>
      </c>
      <c r="C11" s="36" t="s">
        <v>35</v>
      </c>
      <c r="D11" s="15" t="s">
        <v>50</v>
      </c>
      <c r="E11" s="15" t="s">
        <v>88</v>
      </c>
      <c r="F11" s="37">
        <f t="shared" si="1"/>
        <v>928.3</v>
      </c>
      <c r="G11" s="37">
        <v>928.3</v>
      </c>
      <c r="H11" s="37">
        <f t="shared" si="2"/>
        <v>733.23464000000001</v>
      </c>
      <c r="I11" s="37">
        <v>733.23464000000001</v>
      </c>
      <c r="J11" s="37">
        <f t="shared" si="3"/>
        <v>733.23464000000001</v>
      </c>
      <c r="K11" s="37">
        <f t="shared" si="4"/>
        <v>733.23464000000001</v>
      </c>
      <c r="L11" s="30">
        <f t="shared" ref="L11:L46" si="5">H11/F11</f>
        <v>0.78986818916298618</v>
      </c>
      <c r="M11" s="30">
        <f t="shared" ref="M11:M46" si="6">J11/F11</f>
        <v>0.78986818916298618</v>
      </c>
    </row>
    <row r="12" spans="1:39" ht="47.25" x14ac:dyDescent="0.25">
      <c r="B12" s="35" t="s">
        <v>10</v>
      </c>
      <c r="C12" s="38" t="s">
        <v>114</v>
      </c>
      <c r="D12" s="15" t="s">
        <v>50</v>
      </c>
      <c r="E12" s="15" t="s">
        <v>88</v>
      </c>
      <c r="F12" s="37">
        <f t="shared" si="1"/>
        <v>2262.3000000000002</v>
      </c>
      <c r="G12" s="37">
        <v>2262.3000000000002</v>
      </c>
      <c r="H12" s="37">
        <f t="shared" ref="H12" si="7">I12</f>
        <v>2171.70325</v>
      </c>
      <c r="I12" s="37">
        <v>2171.70325</v>
      </c>
      <c r="J12" s="37">
        <f t="shared" ref="J12" si="8">K12</f>
        <v>2171.70325</v>
      </c>
      <c r="K12" s="37">
        <f t="shared" si="4"/>
        <v>2171.70325</v>
      </c>
      <c r="L12" s="39">
        <f t="shared" ref="L12" si="9">H12/F12</f>
        <v>0.9599536975644255</v>
      </c>
      <c r="M12" s="30">
        <f t="shared" ref="M12" si="10">J12/F12</f>
        <v>0.9599536975644255</v>
      </c>
    </row>
    <row r="13" spans="1:39" ht="47.25" x14ac:dyDescent="0.25">
      <c r="B13" s="35" t="s">
        <v>11</v>
      </c>
      <c r="C13" s="38" t="s">
        <v>36</v>
      </c>
      <c r="D13" s="15" t="s">
        <v>50</v>
      </c>
      <c r="E13" s="15" t="s">
        <v>88</v>
      </c>
      <c r="F13" s="37">
        <f t="shared" si="1"/>
        <v>680.9</v>
      </c>
      <c r="G13" s="37">
        <v>680.9</v>
      </c>
      <c r="H13" s="37">
        <f t="shared" si="2"/>
        <v>680.87363000000005</v>
      </c>
      <c r="I13" s="37">
        <v>680.87363000000005</v>
      </c>
      <c r="J13" s="37">
        <f t="shared" si="3"/>
        <v>680.87363000000005</v>
      </c>
      <c r="K13" s="37">
        <f t="shared" si="4"/>
        <v>680.87363000000005</v>
      </c>
      <c r="L13" s="39">
        <f t="shared" si="5"/>
        <v>0.99996127184608619</v>
      </c>
      <c r="M13" s="30">
        <f t="shared" si="6"/>
        <v>0.99996127184608619</v>
      </c>
    </row>
    <row r="14" spans="1:39" ht="47.25" x14ac:dyDescent="0.25">
      <c r="B14" s="35" t="s">
        <v>12</v>
      </c>
      <c r="C14" s="38" t="s">
        <v>81</v>
      </c>
      <c r="D14" s="15" t="s">
        <v>50</v>
      </c>
      <c r="E14" s="15" t="s">
        <v>88</v>
      </c>
      <c r="F14" s="37">
        <f t="shared" si="1"/>
        <v>1184.8</v>
      </c>
      <c r="G14" s="37">
        <v>1184.8</v>
      </c>
      <c r="H14" s="37">
        <f t="shared" si="2"/>
        <v>1074.1718100000001</v>
      </c>
      <c r="I14" s="37">
        <v>1074.1718100000001</v>
      </c>
      <c r="J14" s="37">
        <f t="shared" si="3"/>
        <v>1074.1718100000001</v>
      </c>
      <c r="K14" s="37">
        <f t="shared" si="4"/>
        <v>1074.1718100000001</v>
      </c>
      <c r="L14" s="39">
        <f t="shared" si="5"/>
        <v>0.90662711850101285</v>
      </c>
      <c r="M14" s="30">
        <f t="shared" si="6"/>
        <v>0.90662711850101285</v>
      </c>
    </row>
    <row r="15" spans="1:39" ht="47.25" x14ac:dyDescent="0.25">
      <c r="B15" s="35" t="s">
        <v>19</v>
      </c>
      <c r="C15" s="38" t="s">
        <v>37</v>
      </c>
      <c r="D15" s="15" t="s">
        <v>50</v>
      </c>
      <c r="E15" s="15" t="s">
        <v>88</v>
      </c>
      <c r="F15" s="37">
        <f t="shared" si="1"/>
        <v>1383.3</v>
      </c>
      <c r="G15" s="37">
        <v>1383.3</v>
      </c>
      <c r="H15" s="37">
        <f t="shared" si="2"/>
        <v>959.64746000000002</v>
      </c>
      <c r="I15" s="37">
        <v>959.64746000000002</v>
      </c>
      <c r="J15" s="37">
        <f t="shared" si="3"/>
        <v>959.64746000000002</v>
      </c>
      <c r="K15" s="37">
        <f t="shared" si="4"/>
        <v>959.64746000000002</v>
      </c>
      <c r="L15" s="39">
        <f t="shared" si="5"/>
        <v>0.69373777199450593</v>
      </c>
      <c r="M15" s="30">
        <f t="shared" si="6"/>
        <v>0.69373777199450593</v>
      </c>
    </row>
    <row r="16" spans="1:39" ht="47.25" x14ac:dyDescent="0.25">
      <c r="B16" s="35" t="s">
        <v>13</v>
      </c>
      <c r="C16" s="38" t="s">
        <v>38</v>
      </c>
      <c r="D16" s="15" t="s">
        <v>50</v>
      </c>
      <c r="E16" s="15" t="s">
        <v>88</v>
      </c>
      <c r="F16" s="37">
        <f t="shared" si="1"/>
        <v>721.6</v>
      </c>
      <c r="G16" s="37">
        <v>721.6</v>
      </c>
      <c r="H16" s="37">
        <f t="shared" si="2"/>
        <v>721.58799999999997</v>
      </c>
      <c r="I16" s="37">
        <v>721.58799999999997</v>
      </c>
      <c r="J16" s="37">
        <f t="shared" si="3"/>
        <v>721.58799999999997</v>
      </c>
      <c r="K16" s="37">
        <f t="shared" si="4"/>
        <v>721.58799999999997</v>
      </c>
      <c r="L16" s="39">
        <f t="shared" si="5"/>
        <v>0.99998337028824824</v>
      </c>
      <c r="M16" s="30">
        <f t="shared" si="6"/>
        <v>0.99998337028824824</v>
      </c>
    </row>
    <row r="17" spans="2:13" ht="47.25" x14ac:dyDescent="0.25">
      <c r="B17" s="35" t="s">
        <v>20</v>
      </c>
      <c r="C17" s="38" t="s">
        <v>39</v>
      </c>
      <c r="D17" s="15" t="s">
        <v>50</v>
      </c>
      <c r="E17" s="15" t="s">
        <v>88</v>
      </c>
      <c r="F17" s="37">
        <f t="shared" si="1"/>
        <v>1219.7</v>
      </c>
      <c r="G17" s="37">
        <v>1219.7</v>
      </c>
      <c r="H17" s="37">
        <f t="shared" si="2"/>
        <v>1074.97045</v>
      </c>
      <c r="I17" s="37">
        <v>1074.97045</v>
      </c>
      <c r="J17" s="37">
        <f t="shared" si="3"/>
        <v>1074.97045</v>
      </c>
      <c r="K17" s="37">
        <f t="shared" si="4"/>
        <v>1074.97045</v>
      </c>
      <c r="L17" s="39">
        <f t="shared" si="5"/>
        <v>0.88134004263343446</v>
      </c>
      <c r="M17" s="30">
        <f t="shared" si="6"/>
        <v>0.88134004263343446</v>
      </c>
    </row>
    <row r="18" spans="2:13" ht="47.25" x14ac:dyDescent="0.25">
      <c r="B18" s="35" t="s">
        <v>21</v>
      </c>
      <c r="C18" s="38" t="s">
        <v>40</v>
      </c>
      <c r="D18" s="15" t="s">
        <v>50</v>
      </c>
      <c r="E18" s="15" t="s">
        <v>88</v>
      </c>
      <c r="F18" s="37">
        <f t="shared" si="1"/>
        <v>469.7</v>
      </c>
      <c r="G18" s="37">
        <v>469.7</v>
      </c>
      <c r="H18" s="37">
        <f t="shared" si="2"/>
        <v>469.5872</v>
      </c>
      <c r="I18" s="37">
        <v>469.5872</v>
      </c>
      <c r="J18" s="37">
        <f t="shared" si="3"/>
        <v>469.5872</v>
      </c>
      <c r="K18" s="37">
        <f t="shared" si="4"/>
        <v>469.5872</v>
      </c>
      <c r="L18" s="39">
        <f t="shared" si="5"/>
        <v>0.99975984671066642</v>
      </c>
      <c r="M18" s="30">
        <f t="shared" si="6"/>
        <v>0.99975984671066642</v>
      </c>
    </row>
    <row r="19" spans="2:13" ht="47.25" x14ac:dyDescent="0.25">
      <c r="B19" s="35" t="s">
        <v>22</v>
      </c>
      <c r="C19" s="38" t="s">
        <v>82</v>
      </c>
      <c r="D19" s="15" t="s">
        <v>50</v>
      </c>
      <c r="E19" s="15" t="s">
        <v>88</v>
      </c>
      <c r="F19" s="37">
        <f t="shared" si="1"/>
        <v>3720.6</v>
      </c>
      <c r="G19" s="37">
        <v>3720.6</v>
      </c>
      <c r="H19" s="37">
        <f t="shared" si="2"/>
        <v>3417.27072</v>
      </c>
      <c r="I19" s="37">
        <v>3417.27072</v>
      </c>
      <c r="J19" s="37">
        <f t="shared" si="3"/>
        <v>3417.27072</v>
      </c>
      <c r="K19" s="37">
        <f t="shared" si="4"/>
        <v>3417.27072</v>
      </c>
      <c r="L19" s="39">
        <f t="shared" si="5"/>
        <v>0.91847302048056767</v>
      </c>
      <c r="M19" s="30">
        <f t="shared" si="6"/>
        <v>0.91847302048056767</v>
      </c>
    </row>
    <row r="20" spans="2:13" ht="47.25" x14ac:dyDescent="0.25">
      <c r="B20" s="35" t="s">
        <v>23</v>
      </c>
      <c r="C20" s="38" t="s">
        <v>83</v>
      </c>
      <c r="D20" s="15" t="s">
        <v>50</v>
      </c>
      <c r="E20" s="15" t="s">
        <v>88</v>
      </c>
      <c r="F20" s="37">
        <f t="shared" si="1"/>
        <v>289.3</v>
      </c>
      <c r="G20" s="37">
        <v>289.3</v>
      </c>
      <c r="H20" s="37">
        <f t="shared" si="2"/>
        <v>193.11972</v>
      </c>
      <c r="I20" s="37">
        <v>193.11972</v>
      </c>
      <c r="J20" s="37">
        <f t="shared" si="3"/>
        <v>193.11972</v>
      </c>
      <c r="K20" s="37">
        <f t="shared" si="4"/>
        <v>193.11972</v>
      </c>
      <c r="L20" s="39">
        <f t="shared" si="5"/>
        <v>0.66754137573453165</v>
      </c>
      <c r="M20" s="30">
        <f t="shared" si="6"/>
        <v>0.66754137573453165</v>
      </c>
    </row>
    <row r="21" spans="2:13" ht="47.25" x14ac:dyDescent="0.25">
      <c r="B21" s="35" t="s">
        <v>24</v>
      </c>
      <c r="C21" s="38" t="s">
        <v>41</v>
      </c>
      <c r="D21" s="15" t="s">
        <v>50</v>
      </c>
      <c r="E21" s="15" t="s">
        <v>88</v>
      </c>
      <c r="F21" s="37">
        <f t="shared" si="1"/>
        <v>1148.5</v>
      </c>
      <c r="G21" s="37">
        <v>1148.5</v>
      </c>
      <c r="H21" s="37">
        <f t="shared" si="2"/>
        <v>1134.7169200000001</v>
      </c>
      <c r="I21" s="37">
        <v>1134.7169200000001</v>
      </c>
      <c r="J21" s="37">
        <f t="shared" si="3"/>
        <v>1134.7169200000001</v>
      </c>
      <c r="K21" s="37">
        <f t="shared" si="4"/>
        <v>1134.7169200000001</v>
      </c>
      <c r="L21" s="39">
        <f t="shared" si="5"/>
        <v>0.98799905964301271</v>
      </c>
      <c r="M21" s="30">
        <f t="shared" si="6"/>
        <v>0.98799905964301271</v>
      </c>
    </row>
    <row r="22" spans="2:13" ht="47.25" x14ac:dyDescent="0.25">
      <c r="B22" s="35" t="s">
        <v>25</v>
      </c>
      <c r="C22" s="38" t="s">
        <v>84</v>
      </c>
      <c r="D22" s="15" t="s">
        <v>50</v>
      </c>
      <c r="E22" s="15" t="s">
        <v>88</v>
      </c>
      <c r="F22" s="37">
        <f t="shared" si="1"/>
        <v>1015.9</v>
      </c>
      <c r="G22" s="37">
        <v>1015.9</v>
      </c>
      <c r="H22" s="37">
        <f t="shared" si="2"/>
        <v>1015.9</v>
      </c>
      <c r="I22" s="37">
        <v>1015.9</v>
      </c>
      <c r="J22" s="37">
        <f t="shared" si="3"/>
        <v>1015.9</v>
      </c>
      <c r="K22" s="37">
        <f t="shared" si="4"/>
        <v>1015.9</v>
      </c>
      <c r="L22" s="39">
        <f t="shared" si="5"/>
        <v>1</v>
      </c>
      <c r="M22" s="30">
        <f t="shared" si="6"/>
        <v>1</v>
      </c>
    </row>
    <row r="23" spans="2:13" ht="47.25" x14ac:dyDescent="0.25">
      <c r="B23" s="35" t="s">
        <v>90</v>
      </c>
      <c r="C23" s="38" t="s">
        <v>42</v>
      </c>
      <c r="D23" s="15" t="s">
        <v>50</v>
      </c>
      <c r="E23" s="15" t="s">
        <v>88</v>
      </c>
      <c r="F23" s="37">
        <f t="shared" si="1"/>
        <v>1385.6</v>
      </c>
      <c r="G23" s="37">
        <v>1385.6</v>
      </c>
      <c r="H23" s="37">
        <f t="shared" si="2"/>
        <v>1329.7295999999999</v>
      </c>
      <c r="I23" s="37">
        <v>1329.7295999999999</v>
      </c>
      <c r="J23" s="37">
        <f t="shared" si="3"/>
        <v>1329.7295999999999</v>
      </c>
      <c r="K23" s="37">
        <f t="shared" si="4"/>
        <v>1329.7295999999999</v>
      </c>
      <c r="L23" s="39">
        <f t="shared" si="5"/>
        <v>0.9596778290993071</v>
      </c>
      <c r="M23" s="30">
        <f t="shared" si="6"/>
        <v>0.9596778290993071</v>
      </c>
    </row>
    <row r="24" spans="2:13" ht="47.25" x14ac:dyDescent="0.25">
      <c r="B24" s="35" t="s">
        <v>91</v>
      </c>
      <c r="C24" s="38" t="s">
        <v>43</v>
      </c>
      <c r="D24" s="15" t="s">
        <v>50</v>
      </c>
      <c r="E24" s="15" t="s">
        <v>88</v>
      </c>
      <c r="F24" s="37">
        <f t="shared" si="1"/>
        <v>1882.7</v>
      </c>
      <c r="G24" s="37">
        <v>1882.7</v>
      </c>
      <c r="H24" s="37">
        <f t="shared" si="2"/>
        <v>1567.5759599999999</v>
      </c>
      <c r="I24" s="37">
        <v>1567.5759599999999</v>
      </c>
      <c r="J24" s="37">
        <f t="shared" si="3"/>
        <v>1567.5759599999999</v>
      </c>
      <c r="K24" s="37">
        <f t="shared" si="4"/>
        <v>1567.5759599999999</v>
      </c>
      <c r="L24" s="39">
        <f t="shared" si="5"/>
        <v>0.83262121421362933</v>
      </c>
      <c r="M24" s="30">
        <f t="shared" si="6"/>
        <v>0.83262121421362933</v>
      </c>
    </row>
    <row r="25" spans="2:13" ht="47.25" x14ac:dyDescent="0.25">
      <c r="B25" s="35" t="s">
        <v>92</v>
      </c>
      <c r="C25" s="38" t="s">
        <v>44</v>
      </c>
      <c r="D25" s="15" t="s">
        <v>50</v>
      </c>
      <c r="E25" s="15" t="s">
        <v>88</v>
      </c>
      <c r="F25" s="37">
        <f t="shared" si="1"/>
        <v>408.6</v>
      </c>
      <c r="G25" s="37">
        <v>408.6</v>
      </c>
      <c r="H25" s="37">
        <f t="shared" si="2"/>
        <v>254.14675</v>
      </c>
      <c r="I25" s="37">
        <v>254.14675</v>
      </c>
      <c r="J25" s="37">
        <f t="shared" si="3"/>
        <v>254.14675</v>
      </c>
      <c r="K25" s="37">
        <f t="shared" si="4"/>
        <v>254.14675</v>
      </c>
      <c r="L25" s="39">
        <f t="shared" si="5"/>
        <v>0.62199400391581006</v>
      </c>
      <c r="M25" s="30">
        <f t="shared" si="6"/>
        <v>0.62199400391581006</v>
      </c>
    </row>
    <row r="26" spans="2:13" ht="47.25" x14ac:dyDescent="0.25">
      <c r="B26" s="35" t="s">
        <v>115</v>
      </c>
      <c r="C26" s="38" t="s">
        <v>45</v>
      </c>
      <c r="D26" s="15" t="s">
        <v>50</v>
      </c>
      <c r="E26" s="15" t="s">
        <v>88</v>
      </c>
      <c r="F26" s="37">
        <f t="shared" si="1"/>
        <v>1608.2</v>
      </c>
      <c r="G26" s="37">
        <v>1608.2</v>
      </c>
      <c r="H26" s="37">
        <f t="shared" ref="H26" si="11">I26</f>
        <v>1457.0964899999999</v>
      </c>
      <c r="I26" s="37">
        <v>1457.0964899999999</v>
      </c>
      <c r="J26" s="37">
        <f t="shared" ref="J26" si="12">K26</f>
        <v>1457.0964899999999</v>
      </c>
      <c r="K26" s="37">
        <f t="shared" si="4"/>
        <v>1457.0964899999999</v>
      </c>
      <c r="L26" s="39">
        <f t="shared" ref="L26" si="13">H26/F26</f>
        <v>0.90604184181072001</v>
      </c>
      <c r="M26" s="30">
        <f t="shared" ref="M26" si="14">J26/F26</f>
        <v>0.90604184181072001</v>
      </c>
    </row>
    <row r="27" spans="2:13" ht="47.25" x14ac:dyDescent="0.25">
      <c r="B27" s="35" t="s">
        <v>116</v>
      </c>
      <c r="C27" s="38" t="s">
        <v>117</v>
      </c>
      <c r="D27" s="15" t="s">
        <v>50</v>
      </c>
      <c r="E27" s="15" t="s">
        <v>88</v>
      </c>
      <c r="F27" s="37">
        <f t="shared" si="1"/>
        <v>1107.7</v>
      </c>
      <c r="G27" s="37">
        <v>1107.7</v>
      </c>
      <c r="H27" s="37">
        <f t="shared" si="2"/>
        <v>714.40084000000002</v>
      </c>
      <c r="I27" s="37">
        <v>714.40084000000002</v>
      </c>
      <c r="J27" s="37">
        <f t="shared" si="3"/>
        <v>714.40084000000002</v>
      </c>
      <c r="K27" s="37">
        <f t="shared" si="4"/>
        <v>714.40084000000002</v>
      </c>
      <c r="L27" s="39">
        <f t="shared" si="5"/>
        <v>0.64494072402274982</v>
      </c>
      <c r="M27" s="30">
        <f t="shared" si="6"/>
        <v>0.64494072402274982</v>
      </c>
    </row>
    <row r="28" spans="2:13" ht="47.25" customHeight="1" x14ac:dyDescent="0.25">
      <c r="B28" s="35" t="s">
        <v>56</v>
      </c>
      <c r="C28" s="107" t="s">
        <v>85</v>
      </c>
      <c r="D28" s="108"/>
      <c r="E28" s="109"/>
      <c r="F28" s="40">
        <f t="shared" si="1"/>
        <v>47996.600000000006</v>
      </c>
      <c r="G28" s="40">
        <f>SUM(G30:G46)</f>
        <v>47996.600000000006</v>
      </c>
      <c r="H28" s="40">
        <f>I28</f>
        <v>47889.397589999993</v>
      </c>
      <c r="I28" s="40">
        <f>SUM(I30:I46)</f>
        <v>47889.397589999993</v>
      </c>
      <c r="J28" s="40">
        <f t="shared" si="3"/>
        <v>47889.397589999993</v>
      </c>
      <c r="K28" s="32">
        <f>SUM(K30:K46)</f>
        <v>47889.397589999993</v>
      </c>
      <c r="L28" s="41">
        <f t="shared" si="5"/>
        <v>0.99776645824912569</v>
      </c>
      <c r="M28" s="29">
        <f>J28/F28</f>
        <v>0.99776645824912569</v>
      </c>
    </row>
    <row r="29" spans="2:13" x14ac:dyDescent="0.25">
      <c r="B29" s="35"/>
      <c r="C29" s="42" t="s">
        <v>79</v>
      </c>
      <c r="D29" s="15"/>
      <c r="E29" s="15"/>
      <c r="F29" s="37"/>
      <c r="G29" s="37"/>
      <c r="H29" s="37"/>
      <c r="I29" s="37"/>
      <c r="J29" s="37"/>
      <c r="K29" s="34"/>
      <c r="L29" s="39"/>
      <c r="M29" s="30"/>
    </row>
    <row r="30" spans="2:13" ht="47.25" x14ac:dyDescent="0.25">
      <c r="B30" s="35" t="s">
        <v>26</v>
      </c>
      <c r="C30" s="38" t="s">
        <v>80</v>
      </c>
      <c r="D30" s="15" t="s">
        <v>50</v>
      </c>
      <c r="E30" s="15" t="s">
        <v>88</v>
      </c>
      <c r="F30" s="37">
        <f t="shared" ref="F30:F47" si="15">G30</f>
        <v>1518</v>
      </c>
      <c r="G30" s="37">
        <v>1518</v>
      </c>
      <c r="H30" s="37">
        <f t="shared" si="2"/>
        <v>1517.9554800000001</v>
      </c>
      <c r="I30" s="37">
        <v>1517.9554800000001</v>
      </c>
      <c r="J30" s="37">
        <f t="shared" si="3"/>
        <v>1517.9554800000001</v>
      </c>
      <c r="K30" s="37">
        <f t="shared" ref="K30:K46" si="16">I30</f>
        <v>1517.9554800000001</v>
      </c>
      <c r="L30" s="39">
        <f t="shared" si="5"/>
        <v>0.99997067193675893</v>
      </c>
      <c r="M30" s="30">
        <f t="shared" si="6"/>
        <v>0.99997067193675893</v>
      </c>
    </row>
    <row r="31" spans="2:13" ht="47.25" x14ac:dyDescent="0.25">
      <c r="B31" s="35" t="s">
        <v>27</v>
      </c>
      <c r="C31" s="38" t="s">
        <v>35</v>
      </c>
      <c r="D31" s="15" t="s">
        <v>50</v>
      </c>
      <c r="E31" s="15" t="s">
        <v>88</v>
      </c>
      <c r="F31" s="37">
        <f t="shared" si="15"/>
        <v>3386.8</v>
      </c>
      <c r="G31" s="37">
        <f>3386.8</f>
        <v>3386.8</v>
      </c>
      <c r="H31" s="37">
        <f t="shared" si="2"/>
        <v>3386.72244</v>
      </c>
      <c r="I31" s="37">
        <v>3386.72244</v>
      </c>
      <c r="J31" s="37">
        <f t="shared" si="3"/>
        <v>3386.72244</v>
      </c>
      <c r="K31" s="37">
        <f t="shared" si="16"/>
        <v>3386.72244</v>
      </c>
      <c r="L31" s="39">
        <f t="shared" si="5"/>
        <v>0.99997709932679812</v>
      </c>
      <c r="M31" s="30">
        <f t="shared" si="6"/>
        <v>0.99997709932679812</v>
      </c>
    </row>
    <row r="32" spans="2:13" ht="47.25" x14ac:dyDescent="0.25">
      <c r="B32" s="35" t="s">
        <v>28</v>
      </c>
      <c r="C32" s="38" t="s">
        <v>114</v>
      </c>
      <c r="D32" s="15" t="s">
        <v>50</v>
      </c>
      <c r="E32" s="15" t="s">
        <v>88</v>
      </c>
      <c r="F32" s="37">
        <f t="shared" si="15"/>
        <v>3078.2</v>
      </c>
      <c r="G32" s="37">
        <v>3078.2</v>
      </c>
      <c r="H32" s="37">
        <f t="shared" ref="H32" si="17">I32</f>
        <v>3078.1469499999998</v>
      </c>
      <c r="I32" s="37">
        <v>3078.1469499999998</v>
      </c>
      <c r="J32" s="37">
        <f t="shared" ref="J32" si="18">K32</f>
        <v>3078.1469499999998</v>
      </c>
      <c r="K32" s="37">
        <f t="shared" si="16"/>
        <v>3078.1469499999998</v>
      </c>
      <c r="L32" s="39">
        <f t="shared" ref="L32" si="19">H32/F32</f>
        <v>0.99998276590215063</v>
      </c>
      <c r="M32" s="30">
        <f t="shared" ref="M32" si="20">J32/F32</f>
        <v>0.99998276590215063</v>
      </c>
    </row>
    <row r="33" spans="2:13" ht="47.25" x14ac:dyDescent="0.25">
      <c r="B33" s="35" t="s">
        <v>29</v>
      </c>
      <c r="C33" s="38" t="s">
        <v>81</v>
      </c>
      <c r="D33" s="15" t="s">
        <v>50</v>
      </c>
      <c r="E33" s="15" t="s">
        <v>88</v>
      </c>
      <c r="F33" s="37">
        <f t="shared" si="15"/>
        <v>1797.5</v>
      </c>
      <c r="G33" s="37">
        <v>1797.5</v>
      </c>
      <c r="H33" s="37">
        <f t="shared" si="2"/>
        <v>1797.45144</v>
      </c>
      <c r="I33" s="37">
        <v>1797.45144</v>
      </c>
      <c r="J33" s="37">
        <f t="shared" si="3"/>
        <v>1797.45144</v>
      </c>
      <c r="K33" s="37">
        <f t="shared" si="16"/>
        <v>1797.45144</v>
      </c>
      <c r="L33" s="39">
        <f t="shared" si="5"/>
        <v>0.99997298470097362</v>
      </c>
      <c r="M33" s="30">
        <f t="shared" si="6"/>
        <v>0.99997298470097362</v>
      </c>
    </row>
    <row r="34" spans="2:13" ht="47.25" x14ac:dyDescent="0.25">
      <c r="B34" s="35" t="s">
        <v>30</v>
      </c>
      <c r="C34" s="38" t="s">
        <v>37</v>
      </c>
      <c r="D34" s="15" t="s">
        <v>50</v>
      </c>
      <c r="E34" s="15" t="s">
        <v>88</v>
      </c>
      <c r="F34" s="37">
        <f t="shared" si="15"/>
        <v>2756.9</v>
      </c>
      <c r="G34" s="37">
        <v>2756.9</v>
      </c>
      <c r="H34" s="37">
        <f t="shared" si="2"/>
        <v>2756.8319999999999</v>
      </c>
      <c r="I34" s="37">
        <v>2756.8319999999999</v>
      </c>
      <c r="J34" s="37">
        <f t="shared" si="3"/>
        <v>2756.8319999999999</v>
      </c>
      <c r="K34" s="37">
        <f t="shared" si="16"/>
        <v>2756.8319999999999</v>
      </c>
      <c r="L34" s="39">
        <f t="shared" si="5"/>
        <v>0.99997533461496602</v>
      </c>
      <c r="M34" s="30">
        <f t="shared" si="6"/>
        <v>0.99997533461496602</v>
      </c>
    </row>
    <row r="35" spans="2:13" ht="47.25" x14ac:dyDescent="0.25">
      <c r="B35" s="35" t="s">
        <v>31</v>
      </c>
      <c r="C35" s="38" t="s">
        <v>38</v>
      </c>
      <c r="D35" s="15" t="s">
        <v>50</v>
      </c>
      <c r="E35" s="15" t="s">
        <v>88</v>
      </c>
      <c r="F35" s="37">
        <f t="shared" si="15"/>
        <v>2361.6999999999998</v>
      </c>
      <c r="G35" s="37">
        <v>2361.6999999999998</v>
      </c>
      <c r="H35" s="37">
        <f t="shared" si="2"/>
        <v>2361.6046799999999</v>
      </c>
      <c r="I35" s="37">
        <v>2361.6046799999999</v>
      </c>
      <c r="J35" s="37">
        <f t="shared" si="3"/>
        <v>2361.6046799999999</v>
      </c>
      <c r="K35" s="37">
        <f t="shared" si="16"/>
        <v>2361.6046799999999</v>
      </c>
      <c r="L35" s="39">
        <f t="shared" si="5"/>
        <v>0.99995963924291831</v>
      </c>
      <c r="M35" s="30">
        <f t="shared" si="6"/>
        <v>0.99995963924291831</v>
      </c>
    </row>
    <row r="36" spans="2:13" ht="47.25" x14ac:dyDescent="0.25">
      <c r="B36" s="35" t="s">
        <v>32</v>
      </c>
      <c r="C36" s="38" t="s">
        <v>39</v>
      </c>
      <c r="D36" s="15" t="s">
        <v>50</v>
      </c>
      <c r="E36" s="15" t="s">
        <v>88</v>
      </c>
      <c r="F36" s="37">
        <f t="shared" si="15"/>
        <v>2955.1</v>
      </c>
      <c r="G36" s="37">
        <v>2955.1</v>
      </c>
      <c r="H36" s="37">
        <f t="shared" si="2"/>
        <v>2955.0464400000001</v>
      </c>
      <c r="I36" s="37">
        <v>2955.0464400000001</v>
      </c>
      <c r="J36" s="37">
        <f t="shared" si="3"/>
        <v>2955.0464400000001</v>
      </c>
      <c r="K36" s="37">
        <f t="shared" si="16"/>
        <v>2955.0464400000001</v>
      </c>
      <c r="L36" s="39">
        <f t="shared" si="5"/>
        <v>0.99998187540184769</v>
      </c>
      <c r="M36" s="30">
        <f t="shared" si="6"/>
        <v>0.99998187540184769</v>
      </c>
    </row>
    <row r="37" spans="2:13" ht="47.25" x14ac:dyDescent="0.25">
      <c r="B37" s="35" t="s">
        <v>33</v>
      </c>
      <c r="C37" s="38" t="s">
        <v>40</v>
      </c>
      <c r="D37" s="15" t="s">
        <v>50</v>
      </c>
      <c r="E37" s="15" t="s">
        <v>88</v>
      </c>
      <c r="F37" s="37">
        <f t="shared" si="15"/>
        <v>3904.8</v>
      </c>
      <c r="G37" s="37">
        <v>3904.8</v>
      </c>
      <c r="H37" s="37">
        <f t="shared" si="2"/>
        <v>3904.7838700000002</v>
      </c>
      <c r="I37" s="37">
        <v>3904.7838700000002</v>
      </c>
      <c r="J37" s="37">
        <f t="shared" si="3"/>
        <v>3904.7838700000002</v>
      </c>
      <c r="K37" s="37">
        <f t="shared" si="16"/>
        <v>3904.7838700000002</v>
      </c>
      <c r="L37" s="39">
        <f t="shared" si="5"/>
        <v>0.99999586918664207</v>
      </c>
      <c r="M37" s="30">
        <f t="shared" si="6"/>
        <v>0.99999586918664207</v>
      </c>
    </row>
    <row r="38" spans="2:13" ht="47.25" x14ac:dyDescent="0.25">
      <c r="B38" s="35" t="s">
        <v>34</v>
      </c>
      <c r="C38" s="38" t="s">
        <v>82</v>
      </c>
      <c r="D38" s="15" t="s">
        <v>50</v>
      </c>
      <c r="E38" s="15" t="s">
        <v>88</v>
      </c>
      <c r="F38" s="37">
        <f t="shared" si="15"/>
        <v>2459.1999999999998</v>
      </c>
      <c r="G38" s="37">
        <v>2459.1999999999998</v>
      </c>
      <c r="H38" s="37">
        <f t="shared" si="2"/>
        <v>2459.14932</v>
      </c>
      <c r="I38" s="37">
        <v>2459.14932</v>
      </c>
      <c r="J38" s="37">
        <f t="shared" si="3"/>
        <v>2459.14932</v>
      </c>
      <c r="K38" s="37">
        <f t="shared" si="16"/>
        <v>2459.14932</v>
      </c>
      <c r="L38" s="39">
        <f t="shared" si="5"/>
        <v>0.9999793916720886</v>
      </c>
      <c r="M38" s="30">
        <f t="shared" si="6"/>
        <v>0.9999793916720886</v>
      </c>
    </row>
    <row r="39" spans="2:13" ht="47.25" x14ac:dyDescent="0.25">
      <c r="B39" s="35" t="s">
        <v>94</v>
      </c>
      <c r="C39" s="38" t="s">
        <v>83</v>
      </c>
      <c r="D39" s="15" t="s">
        <v>50</v>
      </c>
      <c r="E39" s="15" t="s">
        <v>88</v>
      </c>
      <c r="F39" s="37">
        <f t="shared" si="15"/>
        <v>3705.4</v>
      </c>
      <c r="G39" s="37">
        <v>3705.4</v>
      </c>
      <c r="H39" s="37">
        <f t="shared" si="2"/>
        <v>3705.3163500000001</v>
      </c>
      <c r="I39" s="37">
        <v>3705.3163500000001</v>
      </c>
      <c r="J39" s="37">
        <f t="shared" si="3"/>
        <v>3705.3163500000001</v>
      </c>
      <c r="K39" s="37">
        <f t="shared" si="16"/>
        <v>3705.3163500000001</v>
      </c>
      <c r="L39" s="39">
        <f t="shared" si="5"/>
        <v>0.99997742483942353</v>
      </c>
      <c r="M39" s="30">
        <f t="shared" si="6"/>
        <v>0.99997742483942353</v>
      </c>
    </row>
    <row r="40" spans="2:13" ht="47.25" x14ac:dyDescent="0.25">
      <c r="B40" s="35" t="s">
        <v>95</v>
      </c>
      <c r="C40" s="38" t="s">
        <v>41</v>
      </c>
      <c r="D40" s="15" t="s">
        <v>50</v>
      </c>
      <c r="E40" s="15" t="s">
        <v>88</v>
      </c>
      <c r="F40" s="37">
        <f t="shared" si="15"/>
        <v>2058.4</v>
      </c>
      <c r="G40" s="37">
        <v>2058.4</v>
      </c>
      <c r="H40" s="37">
        <f t="shared" si="2"/>
        <v>2058.3427200000001</v>
      </c>
      <c r="I40" s="37">
        <v>2058.3427200000001</v>
      </c>
      <c r="J40" s="37">
        <f t="shared" si="3"/>
        <v>2058.3427200000001</v>
      </c>
      <c r="K40" s="37">
        <f t="shared" si="16"/>
        <v>2058.3427200000001</v>
      </c>
      <c r="L40" s="39">
        <f t="shared" si="5"/>
        <v>0.99997217256121262</v>
      </c>
      <c r="M40" s="30">
        <f t="shared" si="6"/>
        <v>0.99997217256121262</v>
      </c>
    </row>
    <row r="41" spans="2:13" ht="47.25" x14ac:dyDescent="0.25">
      <c r="B41" s="35" t="s">
        <v>96</v>
      </c>
      <c r="C41" s="38" t="s">
        <v>84</v>
      </c>
      <c r="D41" s="15" t="s">
        <v>50</v>
      </c>
      <c r="E41" s="15" t="s">
        <v>88</v>
      </c>
      <c r="F41" s="37">
        <f t="shared" si="15"/>
        <v>3640.4</v>
      </c>
      <c r="G41" s="37">
        <v>3640.4</v>
      </c>
      <c r="H41" s="37">
        <f t="shared" si="2"/>
        <v>3535.54268</v>
      </c>
      <c r="I41" s="37">
        <v>3535.54268</v>
      </c>
      <c r="J41" s="37">
        <f t="shared" si="3"/>
        <v>3535.54268</v>
      </c>
      <c r="K41" s="37">
        <f t="shared" si="16"/>
        <v>3535.54268</v>
      </c>
      <c r="L41" s="39">
        <f t="shared" si="5"/>
        <v>0.97119620920777938</v>
      </c>
      <c r="M41" s="30">
        <f t="shared" si="6"/>
        <v>0.97119620920777938</v>
      </c>
    </row>
    <row r="42" spans="2:13" ht="47.25" x14ac:dyDescent="0.25">
      <c r="B42" s="35" t="s">
        <v>97</v>
      </c>
      <c r="C42" s="38" t="s">
        <v>42</v>
      </c>
      <c r="D42" s="15" t="s">
        <v>50</v>
      </c>
      <c r="E42" s="15" t="s">
        <v>88</v>
      </c>
      <c r="F42" s="37">
        <f t="shared" si="15"/>
        <v>2565.9</v>
      </c>
      <c r="G42" s="37">
        <v>2565.9</v>
      </c>
      <c r="H42" s="37">
        <f t="shared" si="2"/>
        <v>2565.8408399999998</v>
      </c>
      <c r="I42" s="37">
        <v>2565.8408399999998</v>
      </c>
      <c r="J42" s="37">
        <f t="shared" si="3"/>
        <v>2565.8408399999998</v>
      </c>
      <c r="K42" s="37">
        <f t="shared" si="16"/>
        <v>2565.8408399999998</v>
      </c>
      <c r="L42" s="39">
        <f t="shared" si="5"/>
        <v>0.99997694376242241</v>
      </c>
      <c r="M42" s="30">
        <f t="shared" si="6"/>
        <v>0.99997694376242241</v>
      </c>
    </row>
    <row r="43" spans="2:13" ht="47.25" x14ac:dyDescent="0.25">
      <c r="B43" s="35" t="s">
        <v>98</v>
      </c>
      <c r="C43" s="38" t="s">
        <v>43</v>
      </c>
      <c r="D43" s="15" t="s">
        <v>50</v>
      </c>
      <c r="E43" s="15" t="s">
        <v>88</v>
      </c>
      <c r="F43" s="37">
        <f t="shared" si="15"/>
        <v>1449.3</v>
      </c>
      <c r="G43" s="37">
        <v>1449.3</v>
      </c>
      <c r="H43" s="37">
        <f t="shared" si="2"/>
        <v>1447.77422</v>
      </c>
      <c r="I43" s="37">
        <v>1447.77422</v>
      </c>
      <c r="J43" s="37">
        <f t="shared" si="3"/>
        <v>1447.77422</v>
      </c>
      <c r="K43" s="37">
        <f t="shared" si="16"/>
        <v>1447.77422</v>
      </c>
      <c r="L43" s="39">
        <f t="shared" si="5"/>
        <v>0.99894722969709515</v>
      </c>
      <c r="M43" s="30">
        <f t="shared" si="6"/>
        <v>0.99894722969709515</v>
      </c>
    </row>
    <row r="44" spans="2:13" ht="47.25" x14ac:dyDescent="0.25">
      <c r="B44" s="35" t="s">
        <v>99</v>
      </c>
      <c r="C44" s="38" t="s">
        <v>44</v>
      </c>
      <c r="D44" s="15" t="s">
        <v>50</v>
      </c>
      <c r="E44" s="15" t="s">
        <v>88</v>
      </c>
      <c r="F44" s="37">
        <f t="shared" si="15"/>
        <v>3392.6</v>
      </c>
      <c r="G44" s="37">
        <v>3392.6</v>
      </c>
      <c r="H44" s="37">
        <f t="shared" si="2"/>
        <v>3392.50416</v>
      </c>
      <c r="I44" s="37">
        <v>3392.50416</v>
      </c>
      <c r="J44" s="37">
        <f t="shared" si="3"/>
        <v>3392.50416</v>
      </c>
      <c r="K44" s="37">
        <f t="shared" si="16"/>
        <v>3392.50416</v>
      </c>
      <c r="L44" s="39">
        <f t="shared" si="5"/>
        <v>0.99997175028002128</v>
      </c>
      <c r="M44" s="30">
        <f t="shared" si="6"/>
        <v>0.99997175028002128</v>
      </c>
    </row>
    <row r="45" spans="2:13" ht="47.25" x14ac:dyDescent="0.25">
      <c r="B45" s="35" t="s">
        <v>118</v>
      </c>
      <c r="C45" s="38" t="s">
        <v>45</v>
      </c>
      <c r="D45" s="15" t="s">
        <v>50</v>
      </c>
      <c r="E45" s="15" t="s">
        <v>88</v>
      </c>
      <c r="F45" s="37">
        <f t="shared" si="15"/>
        <v>851.5</v>
      </c>
      <c r="G45" s="37">
        <v>851.5</v>
      </c>
      <c r="H45" s="37">
        <f t="shared" ref="H45" si="21">I45</f>
        <v>851.48400000000004</v>
      </c>
      <c r="I45" s="37">
        <v>851.48400000000004</v>
      </c>
      <c r="J45" s="37">
        <f t="shared" ref="J45" si="22">K45</f>
        <v>851.48400000000004</v>
      </c>
      <c r="K45" s="37">
        <f t="shared" si="16"/>
        <v>851.48400000000004</v>
      </c>
      <c r="L45" s="39">
        <f t="shared" ref="L45" si="23">H45/F45</f>
        <v>0.99998120963006465</v>
      </c>
      <c r="M45" s="30">
        <f t="shared" ref="M45" si="24">J45/F45</f>
        <v>0.99998120963006465</v>
      </c>
    </row>
    <row r="46" spans="2:13" ht="47.25" x14ac:dyDescent="0.25">
      <c r="B46" s="35" t="s">
        <v>119</v>
      </c>
      <c r="C46" s="38" t="s">
        <v>117</v>
      </c>
      <c r="D46" s="15" t="s">
        <v>50</v>
      </c>
      <c r="E46" s="15" t="s">
        <v>88</v>
      </c>
      <c r="F46" s="37">
        <f t="shared" si="15"/>
        <v>6114.9</v>
      </c>
      <c r="G46" s="37">
        <v>6114.9</v>
      </c>
      <c r="H46" s="37">
        <f t="shared" si="2"/>
        <v>6114.9</v>
      </c>
      <c r="I46" s="37">
        <v>6114.9</v>
      </c>
      <c r="J46" s="37">
        <f t="shared" si="3"/>
        <v>6114.9</v>
      </c>
      <c r="K46" s="37">
        <f t="shared" si="16"/>
        <v>6114.9</v>
      </c>
      <c r="L46" s="39">
        <f t="shared" si="5"/>
        <v>1</v>
      </c>
      <c r="M46" s="30">
        <f t="shared" si="6"/>
        <v>1</v>
      </c>
    </row>
    <row r="47" spans="2:13" ht="55.5" customHeight="1" x14ac:dyDescent="0.25">
      <c r="B47" s="35" t="s">
        <v>66</v>
      </c>
      <c r="C47" s="107" t="s">
        <v>86</v>
      </c>
      <c r="D47" s="108"/>
      <c r="E47" s="109"/>
      <c r="F47" s="40">
        <f t="shared" si="15"/>
        <v>2186</v>
      </c>
      <c r="G47" s="40">
        <f>SUM(G49:G57)</f>
        <v>2186</v>
      </c>
      <c r="H47" s="40">
        <f t="shared" si="2"/>
        <v>2186</v>
      </c>
      <c r="I47" s="40">
        <f>SUM(I49:I57)</f>
        <v>2186</v>
      </c>
      <c r="J47" s="40">
        <f t="shared" si="3"/>
        <v>2186</v>
      </c>
      <c r="K47" s="32">
        <f>SUM(K49:K57)</f>
        <v>2186</v>
      </c>
      <c r="L47" s="41">
        <f>H47/F47</f>
        <v>1</v>
      </c>
      <c r="M47" s="29">
        <f>J47/F47</f>
        <v>1</v>
      </c>
    </row>
    <row r="48" spans="2:13" ht="18" customHeight="1" x14ac:dyDescent="0.25">
      <c r="B48" s="35"/>
      <c r="C48" s="42" t="s">
        <v>79</v>
      </c>
      <c r="D48" s="15"/>
      <c r="E48" s="15"/>
      <c r="F48" s="37"/>
      <c r="G48" s="37"/>
      <c r="H48" s="37"/>
      <c r="I48" s="37"/>
      <c r="J48" s="37"/>
      <c r="K48" s="34"/>
      <c r="L48" s="39"/>
      <c r="M48" s="30"/>
    </row>
    <row r="49" spans="2:13" ht="47.25" customHeight="1" x14ac:dyDescent="0.25">
      <c r="B49" s="35" t="s">
        <v>93</v>
      </c>
      <c r="C49" s="38" t="s">
        <v>80</v>
      </c>
      <c r="D49" s="15" t="s">
        <v>50</v>
      </c>
      <c r="E49" s="15" t="s">
        <v>88</v>
      </c>
      <c r="F49" s="37">
        <f t="shared" ref="F49" si="25">G49</f>
        <v>80</v>
      </c>
      <c r="G49" s="37">
        <v>80</v>
      </c>
      <c r="H49" s="37">
        <f t="shared" ref="H49" si="26">I49</f>
        <v>80</v>
      </c>
      <c r="I49" s="37">
        <v>80</v>
      </c>
      <c r="J49" s="37">
        <f t="shared" ref="J49" si="27">K49</f>
        <v>80</v>
      </c>
      <c r="K49" s="34">
        <f t="shared" ref="K49" si="28">I49</f>
        <v>80</v>
      </c>
      <c r="L49" s="39">
        <f t="shared" ref="L49" si="29">H49/F49</f>
        <v>1</v>
      </c>
      <c r="M49" s="30">
        <f t="shared" ref="M49" si="30">J49/F49</f>
        <v>1</v>
      </c>
    </row>
    <row r="50" spans="2:13" ht="47.25" x14ac:dyDescent="0.25">
      <c r="B50" s="35" t="s">
        <v>100</v>
      </c>
      <c r="C50" s="38" t="s">
        <v>114</v>
      </c>
      <c r="D50" s="15" t="s">
        <v>50</v>
      </c>
      <c r="E50" s="15" t="s">
        <v>88</v>
      </c>
      <c r="F50" s="37">
        <f t="shared" ref="F50:F57" si="31">G50</f>
        <v>222</v>
      </c>
      <c r="G50" s="37">
        <v>222</v>
      </c>
      <c r="H50" s="37">
        <f t="shared" si="2"/>
        <v>222</v>
      </c>
      <c r="I50" s="37">
        <v>222</v>
      </c>
      <c r="J50" s="37">
        <f t="shared" si="3"/>
        <v>222</v>
      </c>
      <c r="K50" s="34">
        <f t="shared" ref="K50:K57" si="32">I50</f>
        <v>222</v>
      </c>
      <c r="L50" s="39">
        <f t="shared" ref="L50" si="33">H50/F50</f>
        <v>1</v>
      </c>
      <c r="M50" s="30">
        <f t="shared" ref="M50" si="34">J50/F50</f>
        <v>1</v>
      </c>
    </row>
    <row r="51" spans="2:13" ht="47.25" x14ac:dyDescent="0.25">
      <c r="B51" s="35" t="s">
        <v>89</v>
      </c>
      <c r="C51" s="38" t="s">
        <v>83</v>
      </c>
      <c r="D51" s="15" t="s">
        <v>50</v>
      </c>
      <c r="E51" s="15" t="s">
        <v>88</v>
      </c>
      <c r="F51" s="37">
        <f t="shared" si="31"/>
        <v>330</v>
      </c>
      <c r="G51" s="37">
        <v>330</v>
      </c>
      <c r="H51" s="37">
        <f t="shared" si="2"/>
        <v>330</v>
      </c>
      <c r="I51" s="37">
        <v>330</v>
      </c>
      <c r="J51" s="37">
        <f t="shared" si="3"/>
        <v>330</v>
      </c>
      <c r="K51" s="34">
        <f t="shared" si="32"/>
        <v>330</v>
      </c>
      <c r="L51" s="39">
        <f t="shared" ref="L51:L55" si="35">H51/F51</f>
        <v>1</v>
      </c>
      <c r="M51" s="30">
        <f t="shared" ref="M51:M55" si="36">J51/F51</f>
        <v>1</v>
      </c>
    </row>
    <row r="52" spans="2:13" ht="47.25" x14ac:dyDescent="0.25">
      <c r="B52" s="35" t="s">
        <v>121</v>
      </c>
      <c r="C52" s="38" t="s">
        <v>84</v>
      </c>
      <c r="D52" s="15" t="s">
        <v>50</v>
      </c>
      <c r="E52" s="15" t="s">
        <v>88</v>
      </c>
      <c r="F52" s="37">
        <f t="shared" si="31"/>
        <v>444</v>
      </c>
      <c r="G52" s="37">
        <v>444</v>
      </c>
      <c r="H52" s="37">
        <f t="shared" si="2"/>
        <v>444</v>
      </c>
      <c r="I52" s="37">
        <v>444</v>
      </c>
      <c r="J52" s="37">
        <f t="shared" si="3"/>
        <v>444</v>
      </c>
      <c r="K52" s="34">
        <f t="shared" si="32"/>
        <v>444</v>
      </c>
      <c r="L52" s="39">
        <f t="shared" si="35"/>
        <v>1</v>
      </c>
      <c r="M52" s="30">
        <f t="shared" si="36"/>
        <v>1</v>
      </c>
    </row>
    <row r="53" spans="2:13" ht="47.25" x14ac:dyDescent="0.25">
      <c r="B53" s="35" t="s">
        <v>122</v>
      </c>
      <c r="C53" s="38" t="s">
        <v>40</v>
      </c>
      <c r="D53" s="15" t="s">
        <v>50</v>
      </c>
      <c r="E53" s="15" t="s">
        <v>88</v>
      </c>
      <c r="F53" s="37">
        <f t="shared" si="31"/>
        <v>294</v>
      </c>
      <c r="G53" s="37">
        <v>294</v>
      </c>
      <c r="H53" s="37">
        <f t="shared" si="2"/>
        <v>294</v>
      </c>
      <c r="I53" s="37">
        <v>294</v>
      </c>
      <c r="J53" s="37">
        <f t="shared" si="3"/>
        <v>294</v>
      </c>
      <c r="K53" s="34">
        <f t="shared" si="32"/>
        <v>294</v>
      </c>
      <c r="L53" s="39">
        <f t="shared" si="35"/>
        <v>1</v>
      </c>
      <c r="M53" s="30">
        <f t="shared" si="36"/>
        <v>1</v>
      </c>
    </row>
    <row r="54" spans="2:13" ht="47.25" x14ac:dyDescent="0.25">
      <c r="B54" s="35" t="s">
        <v>101</v>
      </c>
      <c r="C54" s="38" t="s">
        <v>82</v>
      </c>
      <c r="D54" s="15" t="s">
        <v>50</v>
      </c>
      <c r="E54" s="15" t="s">
        <v>88</v>
      </c>
      <c r="F54" s="37">
        <f t="shared" si="31"/>
        <v>150</v>
      </c>
      <c r="G54" s="37">
        <v>150</v>
      </c>
      <c r="H54" s="37">
        <f t="shared" si="2"/>
        <v>150</v>
      </c>
      <c r="I54" s="37">
        <v>150</v>
      </c>
      <c r="J54" s="37">
        <f t="shared" si="3"/>
        <v>150</v>
      </c>
      <c r="K54" s="34">
        <f t="shared" si="32"/>
        <v>150</v>
      </c>
      <c r="L54" s="39">
        <f t="shared" si="35"/>
        <v>1</v>
      </c>
      <c r="M54" s="30">
        <f t="shared" si="36"/>
        <v>1</v>
      </c>
    </row>
    <row r="55" spans="2:13" ht="47.25" x14ac:dyDescent="0.25">
      <c r="B55" s="35" t="s">
        <v>102</v>
      </c>
      <c r="C55" s="38" t="s">
        <v>42</v>
      </c>
      <c r="D55" s="15" t="s">
        <v>50</v>
      </c>
      <c r="E55" s="15" t="s">
        <v>88</v>
      </c>
      <c r="F55" s="37">
        <f t="shared" si="31"/>
        <v>186</v>
      </c>
      <c r="G55" s="37">
        <v>186</v>
      </c>
      <c r="H55" s="37">
        <f t="shared" si="2"/>
        <v>186</v>
      </c>
      <c r="I55" s="37">
        <v>186</v>
      </c>
      <c r="J55" s="37">
        <f t="shared" si="3"/>
        <v>186</v>
      </c>
      <c r="K55" s="34">
        <f t="shared" si="32"/>
        <v>186</v>
      </c>
      <c r="L55" s="39">
        <f t="shared" si="35"/>
        <v>1</v>
      </c>
      <c r="M55" s="30">
        <f t="shared" si="36"/>
        <v>1</v>
      </c>
    </row>
    <row r="56" spans="2:13" ht="47.25" x14ac:dyDescent="0.25">
      <c r="B56" s="35" t="s">
        <v>123</v>
      </c>
      <c r="C56" s="38" t="s">
        <v>45</v>
      </c>
      <c r="D56" s="15" t="s">
        <v>50</v>
      </c>
      <c r="E56" s="15" t="s">
        <v>88</v>
      </c>
      <c r="F56" s="37">
        <f t="shared" si="31"/>
        <v>186</v>
      </c>
      <c r="G56" s="37">
        <v>186</v>
      </c>
      <c r="H56" s="37">
        <f t="shared" si="2"/>
        <v>186</v>
      </c>
      <c r="I56" s="37">
        <v>186</v>
      </c>
      <c r="J56" s="37">
        <f t="shared" si="3"/>
        <v>186</v>
      </c>
      <c r="K56" s="34">
        <f t="shared" si="32"/>
        <v>186</v>
      </c>
      <c r="L56" s="39">
        <f t="shared" ref="L56:L57" si="37">H56/F56</f>
        <v>1</v>
      </c>
      <c r="M56" s="30">
        <f t="shared" ref="M56:M57" si="38">J56/F56</f>
        <v>1</v>
      </c>
    </row>
    <row r="57" spans="2:13" ht="47.25" x14ac:dyDescent="0.25">
      <c r="B57" s="35" t="s">
        <v>142</v>
      </c>
      <c r="C57" s="43" t="s">
        <v>120</v>
      </c>
      <c r="D57" s="44" t="s">
        <v>50</v>
      </c>
      <c r="E57" s="44" t="s">
        <v>88</v>
      </c>
      <c r="F57" s="45">
        <f t="shared" si="31"/>
        <v>294</v>
      </c>
      <c r="G57" s="45">
        <v>294</v>
      </c>
      <c r="H57" s="45">
        <f t="shared" si="2"/>
        <v>294</v>
      </c>
      <c r="I57" s="45">
        <v>294</v>
      </c>
      <c r="J57" s="45">
        <f t="shared" si="3"/>
        <v>294</v>
      </c>
      <c r="K57" s="46">
        <f t="shared" si="32"/>
        <v>294</v>
      </c>
      <c r="L57" s="39">
        <f t="shared" si="37"/>
        <v>1</v>
      </c>
      <c r="M57" s="30">
        <f t="shared" si="38"/>
        <v>1</v>
      </c>
    </row>
    <row r="58" spans="2:13" x14ac:dyDescent="0.25">
      <c r="B58" s="47"/>
      <c r="C58" s="48" t="s">
        <v>87</v>
      </c>
      <c r="D58" s="48"/>
      <c r="E58" s="48"/>
      <c r="F58" s="40">
        <f>F8+F28+F47</f>
        <v>72607.100000000006</v>
      </c>
      <c r="G58" s="40">
        <f t="shared" ref="G58" si="39">G8+G28+G47</f>
        <v>72607.100000000006</v>
      </c>
      <c r="H58" s="40">
        <f t="shared" ref="H58:K58" si="40">H8+H28+H47</f>
        <v>69870.03508999999</v>
      </c>
      <c r="I58" s="40">
        <f t="shared" si="40"/>
        <v>69870.03508999999</v>
      </c>
      <c r="J58" s="40">
        <f t="shared" si="40"/>
        <v>69870.03508999999</v>
      </c>
      <c r="K58" s="32">
        <f t="shared" si="40"/>
        <v>69870.03508999999</v>
      </c>
      <c r="L58" s="29">
        <f>H58/F58</f>
        <v>0.96230306801951859</v>
      </c>
      <c r="M58" s="29">
        <f>J58/F58</f>
        <v>0.96230306801951859</v>
      </c>
    </row>
  </sheetData>
  <mergeCells count="20">
    <mergeCell ref="C47:E47"/>
    <mergeCell ref="C28:E28"/>
    <mergeCell ref="C8:E8"/>
    <mergeCell ref="C1:L1"/>
    <mergeCell ref="C2:L2"/>
    <mergeCell ref="D4:D6"/>
    <mergeCell ref="E4:E6"/>
    <mergeCell ref="G5:G6"/>
    <mergeCell ref="I5:I6"/>
    <mergeCell ref="K5:K6"/>
    <mergeCell ref="B4:B6"/>
    <mergeCell ref="M4:M6"/>
    <mergeCell ref="J4:K4"/>
    <mergeCell ref="L4:L6"/>
    <mergeCell ref="F5:F6"/>
    <mergeCell ref="H5:H6"/>
    <mergeCell ref="J5:J6"/>
    <mergeCell ref="C4:C6"/>
    <mergeCell ref="F4:G4"/>
    <mergeCell ref="H4:I4"/>
  </mergeCells>
  <pageMargins left="0.39370078740157483" right="0.39370078740157483" top="0.39370078740157483" bottom="0.39370078740157483" header="0.31496062992125984" footer="0.31496062992125984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Подпрограмма 1</vt:lpstr>
      <vt:lpstr>Подпрограмма 2</vt:lpstr>
      <vt:lpstr>Подпрограмма 2 (2)</vt:lpstr>
      <vt:lpstr>Подпрограмма 3</vt:lpstr>
      <vt:lpstr>Подпрограмма 4</vt:lpstr>
      <vt:lpstr>Подпрограмма 4 (2)</vt:lpstr>
      <vt:lpstr>Подпрограмма 5</vt:lpstr>
      <vt:lpstr>Подпрограмма 6</vt:lpstr>
      <vt:lpstr>'Подпрограмма 1'!Заголовки_для_печати</vt:lpstr>
      <vt:lpstr>'Подпрограмма 2'!Заголовки_для_печати</vt:lpstr>
      <vt:lpstr>'Подпрограмма 2 (2)'!Заголовки_для_печати</vt:lpstr>
      <vt:lpstr>'Подпрограмма 3'!Заголовки_для_печати</vt:lpstr>
      <vt:lpstr>'Подпрограмма 4 (2)'!Заголовки_для_печати</vt:lpstr>
      <vt:lpstr>'Подпрограмма 1'!Область_печати</vt:lpstr>
      <vt:lpstr>'Подпрограмма 2'!Область_печати</vt:lpstr>
      <vt:lpstr>'Подпрограмма 2 (2)'!Область_печати</vt:lpstr>
      <vt:lpstr>'Подпрограмма 3'!Область_печати</vt:lpstr>
      <vt:lpstr>'Подпрограмма 4'!Область_печати</vt:lpstr>
      <vt:lpstr>'Подпрограмма 4 (2)'!Область_печати</vt:lpstr>
      <vt:lpstr>'Подпрограмма 5'!Область_печати</vt:lpstr>
      <vt:lpstr>'Подпрограмма 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Бурминская Татьяна Александровна</cp:lastModifiedBy>
  <cp:lastPrinted>2019-03-22T08:40:01Z</cp:lastPrinted>
  <dcterms:created xsi:type="dcterms:W3CDTF">2015-07-01T06:08:23Z</dcterms:created>
  <dcterms:modified xsi:type="dcterms:W3CDTF">2019-03-22T08:40:32Z</dcterms:modified>
</cp:coreProperties>
</file>