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0" yWindow="960" windowWidth="13710" windowHeight="9210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1'!$A$1:$O$40</definedName>
    <definedName name="_xlnm.Print_Area" localSheetId="1">'приложение 2'!$A$1:$J$70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B23" i="1"/>
  <c r="B21" i="1"/>
  <c r="F17" i="2" l="1"/>
  <c r="F25" i="2"/>
  <c r="J26" i="2" l="1"/>
  <c r="H26" i="2" s="1"/>
  <c r="B11" i="1" l="1"/>
  <c r="C11" i="1"/>
  <c r="D11" i="1"/>
  <c r="B14" i="1"/>
  <c r="G70" i="2" l="1"/>
  <c r="I70" i="2"/>
  <c r="G8" i="2" l="1"/>
  <c r="H8" i="2"/>
  <c r="I8" i="2"/>
  <c r="J8" i="2"/>
  <c r="F8" i="2"/>
  <c r="G17" i="2"/>
  <c r="H17" i="2"/>
  <c r="I17" i="2"/>
  <c r="J17" i="2"/>
  <c r="G21" i="2"/>
  <c r="H21" i="2"/>
  <c r="I21" i="2"/>
  <c r="J21" i="2"/>
  <c r="F21" i="2"/>
  <c r="H25" i="2"/>
  <c r="H70" i="2" s="1"/>
  <c r="J25" i="2"/>
  <c r="J70" i="2" s="1"/>
  <c r="G32" i="2"/>
  <c r="H32" i="2"/>
  <c r="I32" i="2"/>
  <c r="J32" i="2"/>
  <c r="F32" i="2"/>
  <c r="F67" i="2"/>
  <c r="F70" i="2" l="1"/>
  <c r="D16" i="1"/>
  <c r="D20" i="1"/>
  <c r="D24" i="1"/>
  <c r="D35" i="1"/>
  <c r="E22" i="1"/>
  <c r="G35" i="1"/>
  <c r="H20" i="1"/>
  <c r="I20" i="1"/>
  <c r="J20" i="1"/>
  <c r="K20" i="1"/>
  <c r="G20" i="1"/>
  <c r="K23" i="1"/>
  <c r="H23" i="1"/>
  <c r="C23" i="1"/>
  <c r="E23" i="1"/>
  <c r="G11" i="1" l="1"/>
  <c r="G16" i="1"/>
  <c r="G24" i="1"/>
  <c r="K27" i="1"/>
  <c r="H27" i="1"/>
  <c r="E27" i="1"/>
  <c r="B27" i="1"/>
  <c r="K26" i="1"/>
  <c r="H26" i="1"/>
  <c r="E26" i="1"/>
  <c r="B26" i="1"/>
  <c r="K25" i="1"/>
  <c r="H25" i="1"/>
  <c r="E25" i="1"/>
  <c r="B25" i="1"/>
  <c r="K21" i="1"/>
  <c r="E21" i="1"/>
  <c r="G67" i="2" l="1"/>
  <c r="H67" i="2"/>
  <c r="I67" i="2"/>
  <c r="J67" i="2"/>
  <c r="G36" i="2"/>
  <c r="H36" i="2"/>
  <c r="I36" i="2"/>
  <c r="J36" i="2"/>
  <c r="F36" i="2"/>
  <c r="F39" i="2"/>
  <c r="J39" i="2"/>
  <c r="I39" i="2"/>
  <c r="H39" i="2"/>
  <c r="G39" i="2"/>
  <c r="B34" i="1" l="1"/>
  <c r="I11" i="1" l="1"/>
  <c r="J11" i="1"/>
  <c r="L11" i="1"/>
  <c r="M11" i="1"/>
  <c r="F11" i="1"/>
  <c r="B40" i="1"/>
  <c r="B39" i="1" s="1"/>
  <c r="D39" i="1"/>
  <c r="E40" i="1"/>
  <c r="E39" i="1" s="1"/>
  <c r="G39" i="1"/>
  <c r="J39" i="1"/>
  <c r="H40" i="1"/>
  <c r="H39" i="1" s="1"/>
  <c r="K40" i="1"/>
  <c r="M39" i="1"/>
  <c r="H13" i="1"/>
  <c r="H11" i="1" s="1"/>
  <c r="K13" i="1"/>
  <c r="K11" i="1" s="1"/>
  <c r="E13" i="1"/>
  <c r="B13" i="1"/>
  <c r="N13" i="1" l="1"/>
  <c r="O13" i="1"/>
  <c r="M35" i="1" l="1"/>
  <c r="L24" i="1"/>
  <c r="M24" i="1"/>
  <c r="I24" i="1"/>
  <c r="J24" i="1"/>
  <c r="G32" i="1"/>
  <c r="G15" i="1" s="1"/>
  <c r="E34" i="1"/>
  <c r="E32" i="1" s="1"/>
  <c r="J32" i="1"/>
  <c r="M32" i="1"/>
  <c r="K34" i="1"/>
  <c r="K32" i="1" s="1"/>
  <c r="H19" i="1"/>
  <c r="E20" i="1"/>
  <c r="O32" i="1" l="1"/>
  <c r="O34" i="1"/>
  <c r="B12" i="1"/>
  <c r="A1" i="2" l="1"/>
  <c r="O33" i="1" l="1"/>
  <c r="E17" i="1"/>
  <c r="K19" i="1"/>
  <c r="K18" i="1"/>
  <c r="E28" i="1"/>
  <c r="K28" i="1"/>
  <c r="K30" i="1"/>
  <c r="H30" i="1"/>
  <c r="H28" i="1"/>
  <c r="E30" i="1"/>
  <c r="E31" i="1"/>
  <c r="E12" i="1"/>
  <c r="E19" i="1"/>
  <c r="E18" i="1"/>
  <c r="F16" i="1"/>
  <c r="E36" i="1"/>
  <c r="E16" i="1" l="1"/>
  <c r="E11" i="1"/>
  <c r="N30" i="1"/>
  <c r="O30" i="1"/>
  <c r="J35" i="1"/>
  <c r="J16" i="1"/>
  <c r="J15" i="1" s="1"/>
  <c r="J7" i="1" s="1"/>
  <c r="N11" i="1" l="1"/>
  <c r="O11" i="1"/>
  <c r="E37" i="1"/>
  <c r="E29" i="1"/>
  <c r="E24" i="1" s="1"/>
  <c r="E15" i="1" s="1"/>
  <c r="H18" i="1" l="1"/>
  <c r="F35" i="1"/>
  <c r="G7" i="1"/>
  <c r="E38" i="1" l="1"/>
  <c r="E35" i="1" s="1"/>
  <c r="H34" i="1" l="1"/>
  <c r="H32" i="1" l="1"/>
  <c r="N32" i="1" s="1"/>
  <c r="N34" i="1"/>
  <c r="K38" i="1"/>
  <c r="K37" i="1"/>
  <c r="H37" i="1"/>
  <c r="H38" i="1"/>
  <c r="H36" i="1"/>
  <c r="I16" i="1"/>
  <c r="L16" i="1"/>
  <c r="M16" i="1"/>
  <c r="I35" i="1"/>
  <c r="L35" i="1"/>
  <c r="K36" i="1"/>
  <c r="K31" i="1"/>
  <c r="O31" i="1" s="1"/>
  <c r="H31" i="1"/>
  <c r="N31" i="1" s="1"/>
  <c r="K29" i="1"/>
  <c r="H29" i="1"/>
  <c r="K17" i="1"/>
  <c r="H17" i="1"/>
  <c r="K24" i="1" l="1"/>
  <c r="O29" i="1"/>
  <c r="H24" i="1"/>
  <c r="N29" i="1"/>
  <c r="K16" i="1"/>
  <c r="M15" i="1"/>
  <c r="M7" i="1" s="1"/>
  <c r="H35" i="1"/>
  <c r="K35" i="1"/>
  <c r="H16" i="1"/>
  <c r="D32" i="1"/>
  <c r="D15" i="1" s="1"/>
  <c r="D7" i="1" s="1"/>
  <c r="B28" i="1"/>
  <c r="B29" i="1"/>
  <c r="B30" i="1"/>
  <c r="B31" i="1"/>
  <c r="C40" i="1"/>
  <c r="C39" i="1" s="1"/>
  <c r="C38" i="1" s="1"/>
  <c r="C37" i="1" s="1"/>
  <c r="C36" i="1" s="1"/>
  <c r="C35" i="1" s="1"/>
  <c r="C34" i="1" s="1"/>
  <c r="C33" i="1" s="1"/>
  <c r="C32" i="1" s="1"/>
  <c r="C24" i="1" s="1"/>
  <c r="B10" i="1"/>
  <c r="D9" i="1"/>
  <c r="B9" i="1" s="1"/>
  <c r="C20" i="1" l="1"/>
  <c r="C19" i="1" s="1"/>
  <c r="B24" i="1"/>
  <c r="K15" i="1"/>
  <c r="H15" i="1"/>
  <c r="B35" i="1"/>
  <c r="B33" i="1"/>
  <c r="B36" i="1"/>
  <c r="B38" i="1"/>
  <c r="B37" i="1"/>
  <c r="B32" i="1"/>
  <c r="B20" i="1"/>
  <c r="B19" i="1"/>
  <c r="C18" i="1"/>
  <c r="H7" i="1" l="1"/>
  <c r="B18" i="1"/>
  <c r="C17" i="1"/>
  <c r="C16" i="1" l="1"/>
  <c r="C15" i="1" s="1"/>
  <c r="B17" i="1"/>
  <c r="K39" i="1"/>
  <c r="K7" i="1" s="1"/>
  <c r="L39" i="1"/>
  <c r="I39" i="1"/>
  <c r="F39" i="1"/>
  <c r="C12" i="1" l="1"/>
  <c r="B16" i="1"/>
  <c r="B15" i="1" s="1"/>
  <c r="B7" i="1" s="1"/>
  <c r="L32" i="1"/>
  <c r="L15" i="1" s="1"/>
  <c r="L7" i="1" s="1"/>
  <c r="I32" i="1"/>
  <c r="I15" i="1" s="1"/>
  <c r="F32" i="1"/>
  <c r="E9" i="1"/>
  <c r="E7" i="1" s="1"/>
  <c r="G9" i="1"/>
  <c r="C10" i="1" l="1"/>
  <c r="C9" i="1" s="1"/>
  <c r="C7" i="1" s="1"/>
  <c r="Q9" i="1"/>
  <c r="N7" i="1"/>
  <c r="O7" i="1"/>
  <c r="F9" i="1"/>
  <c r="I9" i="1"/>
  <c r="I7" i="1" s="1"/>
  <c r="F24" i="1"/>
  <c r="F15" i="1" l="1"/>
  <c r="F7" i="1" s="1"/>
</calcChain>
</file>

<file path=xl/sharedStrings.xml><?xml version="1.0" encoding="utf-8"?>
<sst xmlns="http://schemas.openxmlformats.org/spreadsheetml/2006/main" count="176" uniqueCount="80">
  <si>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</si>
  <si>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</si>
  <si>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</si>
  <si>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</si>
  <si>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</si>
  <si>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</si>
  <si>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</si>
  <si>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</si>
  <si>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Наименование мероприятия (объекты)</t>
  </si>
  <si>
    <t>Подрядчик</t>
  </si>
  <si>
    <t>Заказчик</t>
  </si>
  <si>
    <t>Срок исполнения</t>
  </si>
  <si>
    <t>Цена по контракту, руб.</t>
  </si>
  <si>
    <t>С начала работ</t>
  </si>
  <si>
    <t>в том числе аванс с начала работ</t>
  </si>
  <si>
    <t>С начала года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</si>
  <si>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</si>
  <si>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</si>
  <si>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</si>
  <si>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% кассового исполнения средств районного бюджета в отчетном периоде по отношению к графе 5</t>
  </si>
  <si>
    <t>Фактическое выполнение, руб.</t>
  </si>
  <si>
    <t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t>
  </si>
  <si>
    <t>Разработка проекта на строительство фермы на 50 голов в с. Нижняя Пеша МО «Пешский сельсовет» НАО</t>
  </si>
  <si>
    <t>Создание условий для развития сельскохозяйственного производства, в том числе:</t>
  </si>
  <si>
    <t>Поставка кормов для предприятий сельскохозяйственного производства, в том числе:</t>
  </si>
  <si>
    <t>Иные мероприятия, в том числе:</t>
  </si>
  <si>
    <t>Возмещение затрат на реализацию сенозаготовительной кампании 2020 года МКП «Великовисочный животноводческий комплекс»</t>
  </si>
  <si>
    <t>Приобретение для предприятий сельскохозяйственного производства сельскохозяйственной техники, специализированного оборудования и запасных частей, в том числе:</t>
  </si>
  <si>
    <t>Строительство (приобретение) объектов сельского хозяйства, в том числе:</t>
  </si>
  <si>
    <t>Разработка проектов на строительство объектов сельского хозяйства, в том числе:</t>
  </si>
  <si>
    <t>Реализация сенозаготовительной кампании предприятий сельскохозяйственного производства:</t>
  </si>
  <si>
    <t>Восстановление платежеспособности предприятий сельскохозяйственного производства</t>
  </si>
  <si>
    <t>МКП ЗР «Пешский животноводческий комплекс»</t>
  </si>
  <si>
    <t>Проведение мероприятий по ремонту животноводческих зданий и сооружений, в том числе:</t>
  </si>
  <si>
    <t>ИТОГО:</t>
  </si>
  <si>
    <t>Нераспределенный резерв на приобретение объектов сельского хозяйства животноводческого назначения</t>
  </si>
  <si>
    <t>Поставка сепаратора-сливкоотделителя для МКП ЗР "Пешский животноводческий комплекс"</t>
  </si>
  <si>
    <t>Приобретение косилки ротационной навесной для МКП "Омский животноводческий комплекс" "Сельского поселения "Омский сельсовет" ЗР НАО</t>
  </si>
  <si>
    <t>О.П. Гамкив</t>
  </si>
  <si>
    <t>Поставка двух тракторов колесных, косилки ротационной, граблей колесно-пальцевых, захвата для рулонов и фронтального погрузчика для МКП "Великовисочный животноводческий комплекс" Сельского поселения "Великовисочный сельсовет" ЗР НАО</t>
  </si>
  <si>
    <t>МКП ЗР "Пешский животноводческий комплекс"</t>
  </si>
  <si>
    <t>Сельское поселение "Великовисочный сельсовет" ЗР НАО</t>
  </si>
  <si>
    <t>Сельское поселение  "Великовисочный сельсовет" ЗР НАО</t>
  </si>
  <si>
    <t>Сельское поселение "Омский сельсовет" ЗР НАО</t>
  </si>
  <si>
    <t>в том числе аванс по контракту,  руб.</t>
  </si>
  <si>
    <t>Ведущий специалист сектора по развитию сельскохозяйственного производства</t>
  </si>
  <si>
    <t>Иные мероприятия</t>
  </si>
  <si>
    <t>Поставка каменного угля для котла-парообразователя МКП "Омский животноводческий комплекс" для МКП "Омский животноводческий комплекс"Сельского поселения "Омский сельсовет" ЗР НАО</t>
  </si>
  <si>
    <t>Нераспределенный резерв иных межбюджетных трансфертов на реализацию мероприятий по развитию сельского хозяйства</t>
  </si>
  <si>
    <t>Приобретение цеха переработки молока по адресу Ненецкий автономный округ с. Ома для МКП "Омский животноводческий комплекс"</t>
  </si>
  <si>
    <t>Капитальный ремонт электропроводки фермы в с.Великовисочное МКП "Великовисочный животноводческий комплекс" Сельского поселения "Великовисочный сельсовет" ЗР НАО</t>
  </si>
  <si>
    <t>Поставка трактора колесного и упаковщика рулонов для МКП "Великовисочный животноводческий комплекс" Сельского поселения "Великовисочный сельсовет" ЗР НАО</t>
  </si>
  <si>
    <t>Поставка граблей колесно-пальцевых, четырех прицепов тракторных и ковша фронтального для МКП "Омский животноводческий комплекс" Сельского поселения "Омский сельсовет" ЗР НАО</t>
  </si>
  <si>
    <t>Поставка маслоизготовителя и установки для охлаждения молока МКП «Великовисочный животноводческий комплекс» Сельского поселения «Великовисочный сельсовет» ЗР НАО»</t>
  </si>
  <si>
    <t>по состоянию на 01 апреля 2024  года (с начала года нарастающим итогом)</t>
  </si>
  <si>
    <t>Кассовое исполнение на 01.04.2024</t>
  </si>
  <si>
    <t>Фактически освоено на 01.04.2024</t>
  </si>
  <si>
    <t>№ 1 от 21.02.2024</t>
  </si>
  <si>
    <t>ИП Коткин Николай Владимирович</t>
  </si>
  <si>
    <t>по состоянию на 01 апреля 2024 года (с начала года нарастающим итогом)</t>
  </si>
  <si>
    <t>Ремонт подсобных помещений коровника 
в с. Великовисочное МКП «Великовисочный животноводческий комплекс» Сельского поселения «Великовисочный сельсовет» ЗР НАО</t>
  </si>
  <si>
    <t>Финансовое обеспечения затрат, в целях восстановления платежеспособности МКП «Великовисочный животноводческий комплекс» Сельского поселения «Великовисочный сельсовет» ЗР НАО</t>
  </si>
  <si>
    <t>Ремонт помещения для накопления навоза коровника в с. Великовисочное МКП "Великовисочный животноводческий комплекс" Сельского поселения "Великовисочный сельсовет" ЗР НАО</t>
  </si>
  <si>
    <t>Поставка трактора колесного для МКП "Омский животноводческий комплекс" Сельского поселения "Омский сельсовет" ЗР НАО</t>
  </si>
  <si>
    <t>Поставка маслоизготовителя и установки для охлаждения молока МКП "Великовисочный животноводческий комплекс» Сельского поселения "Великовисочный сельсовет" ЗР НАО"</t>
  </si>
  <si>
    <t>Ремонт подсобных помещений коровника 
в с. Великовисочное МКП "Великовисочный животноводческий комплекс" Сельского поселения "Великовисочный сельсовет" ЗР НАО</t>
  </si>
  <si>
    <t>Реконструкция объекта незавершенного строительства 
в с. Ома под ангар для сельскохозяйственной техники</t>
  </si>
  <si>
    <t>ООО "РЭС"</t>
  </si>
  <si>
    <t>№ 3-ПТК/2024 от 09.04.2024 (трактор)</t>
  </si>
  <si>
    <t>Администрация поселения</t>
  </si>
  <si>
    <t>№ и дата контракта</t>
  </si>
  <si>
    <t>№ 0184300000424000029 от 11.03.2024</t>
  </si>
  <si>
    <t>ООО "ВИТАРИС"</t>
  </si>
  <si>
    <t>№ 5–ПКП/2024</t>
  </si>
  <si>
    <t>ООО "ГАРАНТ ХХI"</t>
  </si>
  <si>
    <t>срок действия контракта по 01.05.2024, поставка товара до 30.09.2024</t>
  </si>
  <si>
    <t>-</t>
  </si>
  <si>
    <t>ИП Шуклина Е.И.</t>
  </si>
  <si>
    <t>№ 83р от 05.02.2024 (установка)</t>
  </si>
  <si>
    <t>№ 84р от 05.02.2024 (маслоизготовитель)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</si>
</sst>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8" fillId="3" borderId="6">
      <alignment horizontal="right" vertical="top" shrinkToFit="1"/>
    </xf>
  </cellStyleXfs>
  <cellXfs count="151">
    <xf numFmtId="0" fontId="0" fillId="0" borderId="0" xfId="0"/>
    <xf numFmtId="0" fontId="2" fillId="0" borderId="0" xfId="0" applyFont="1"/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4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5" fillId="0" borderId="0" xfId="0" applyNumberFormat="1" applyFont="1"/>
    <xf numFmtId="164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" fontId="3" fillId="5" borderId="1" xfId="0" applyNumberFormat="1" applyFont="1" applyFill="1" applyBorder="1" applyAlignment="1">
      <alignment horizontal="center" vertical="center" wrapText="1"/>
    </xf>
    <xf numFmtId="164" fontId="6" fillId="5" borderId="1" xfId="0" applyNumberFormat="1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Border="1" applyAlignment="1">
      <alignment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166" fontId="7" fillId="0" borderId="14" xfId="0" applyNumberFormat="1" applyFont="1" applyFill="1" applyBorder="1" applyAlignment="1">
      <alignment horizontal="center" vertical="center" wrapText="1"/>
    </xf>
    <xf numFmtId="166" fontId="6" fillId="0" borderId="14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left" vertical="center" wrapText="1"/>
    </xf>
    <xf numFmtId="164" fontId="7" fillId="4" borderId="1" xfId="2" applyNumberFormat="1" applyFont="1" applyFill="1" applyBorder="1" applyAlignment="1">
      <alignment horizontal="center" vertical="center" wrapText="1"/>
    </xf>
    <xf numFmtId="164" fontId="7" fillId="5" borderId="1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6" fillId="4" borderId="1" xfId="2" applyNumberFormat="1" applyFont="1" applyFill="1" applyBorder="1" applyAlignment="1">
      <alignment horizontal="center" vertical="center" wrapText="1"/>
    </xf>
    <xf numFmtId="164" fontId="6" fillId="5" borderId="1" xfId="2" applyNumberFormat="1" applyFont="1" applyFill="1" applyBorder="1" applyAlignment="1">
      <alignment horizontal="center" vertical="center" wrapText="1"/>
    </xf>
    <xf numFmtId="164" fontId="7" fillId="2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" fontId="6" fillId="0" borderId="1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0" xfId="0" applyNumberFormat="1" applyFont="1" applyAlignment="1"/>
    <xf numFmtId="164" fontId="2" fillId="0" borderId="0" xfId="0" applyNumberFormat="1" applyFont="1" applyAlignment="1">
      <alignment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  <xf numFmtId="4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right"/>
    </xf>
    <xf numFmtId="4" fontId="7" fillId="0" borderId="0" xfId="0" applyNumberFormat="1" applyFont="1" applyFill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 vertical="center"/>
    </xf>
    <xf numFmtId="4" fontId="6" fillId="0" borderId="0" xfId="0" applyNumberFormat="1" applyFont="1" applyFill="1" applyAlignment="1">
      <alignment horizontal="right"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7" fillId="0" borderId="1" xfId="0" applyNumberFormat="1" applyFont="1" applyBorder="1" applyAlignment="1">
      <alignment horizontal="right"/>
    </xf>
    <xf numFmtId="164" fontId="7" fillId="0" borderId="1" xfId="0" applyNumberFormat="1" applyFont="1" applyFill="1" applyBorder="1" applyAlignment="1">
      <alignment horizontal="center" vertical="center"/>
    </xf>
    <xf numFmtId="0" fontId="7" fillId="6" borderId="13" xfId="0" applyFont="1" applyFill="1" applyBorder="1" applyAlignment="1">
      <alignment horizontal="center" vertical="center" wrapText="1"/>
    </xf>
    <xf numFmtId="164" fontId="7" fillId="6" borderId="1" xfId="2" applyNumberFormat="1" applyFont="1" applyFill="1" applyBorder="1" applyAlignment="1">
      <alignment horizontal="center" vertical="center" wrapText="1"/>
    </xf>
    <xf numFmtId="166" fontId="7" fillId="6" borderId="1" xfId="0" applyNumberFormat="1" applyFont="1" applyFill="1" applyBorder="1" applyAlignment="1">
      <alignment horizontal="center" vertical="center" wrapText="1"/>
    </xf>
    <xf numFmtId="166" fontId="7" fillId="6" borderId="14" xfId="0" applyNumberFormat="1" applyFont="1" applyFill="1" applyBorder="1" applyAlignment="1">
      <alignment horizontal="center" vertical="center" wrapText="1"/>
    </xf>
    <xf numFmtId="0" fontId="2" fillId="6" borderId="0" xfId="0" applyFont="1" applyFill="1"/>
    <xf numFmtId="164" fontId="6" fillId="2" borderId="1" xfId="2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4" fontId="6" fillId="0" borderId="1" xfId="2" applyNumberFormat="1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vertical="center" wrapText="1"/>
    </xf>
    <xf numFmtId="0" fontId="7" fillId="0" borderId="13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165" fontId="7" fillId="0" borderId="13" xfId="0" applyNumberFormat="1" applyFont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165" fontId="6" fillId="0" borderId="13" xfId="0" applyNumberFormat="1" applyFont="1" applyBorder="1" applyAlignment="1">
      <alignment vertical="center" wrapText="1"/>
    </xf>
    <xf numFmtId="0" fontId="7" fillId="0" borderId="13" xfId="0" applyFont="1" applyFill="1" applyBorder="1" applyAlignment="1">
      <alignment vertical="center" wrapText="1"/>
    </xf>
    <xf numFmtId="165" fontId="6" fillId="2" borderId="13" xfId="2" applyNumberFormat="1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/>
    </xf>
    <xf numFmtId="165" fontId="6" fillId="2" borderId="13" xfId="2" applyNumberFormat="1" applyFont="1" applyFill="1" applyBorder="1" applyAlignment="1">
      <alignment horizontal="left" vertical="center" wrapText="1"/>
    </xf>
    <xf numFmtId="164" fontId="2" fillId="0" borderId="0" xfId="0" applyNumberFormat="1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right" vertical="center" wrapText="1"/>
    </xf>
    <xf numFmtId="49" fontId="7" fillId="0" borderId="0" xfId="0" applyNumberFormat="1" applyFont="1" applyBorder="1" applyAlignment="1">
      <alignment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left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6" fillId="0" borderId="1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0" borderId="1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wrapText="1"/>
    </xf>
    <xf numFmtId="0" fontId="2" fillId="0" borderId="1" xfId="2" applyFont="1" applyFill="1" applyBorder="1" applyAlignment="1">
      <alignment vertical="center" wrapText="1"/>
    </xf>
    <xf numFmtId="14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1" xfId="2" applyFont="1" applyFill="1" applyBorder="1" applyAlignment="1">
      <alignment vertical="center" wrapText="1"/>
    </xf>
    <xf numFmtId="14" fontId="10" fillId="0" borderId="1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 wrapText="1"/>
    </xf>
    <xf numFmtId="164" fontId="4" fillId="0" borderId="0" xfId="0" applyNumberFormat="1" applyFont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5" borderId="8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164" fontId="3" fillId="4" borderId="9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164" fontId="3" fillId="4" borderId="11" xfId="0" applyNumberFormat="1" applyFont="1" applyFill="1" applyBorder="1" applyAlignment="1">
      <alignment horizontal="center" vertical="center" wrapText="1"/>
    </xf>
    <xf numFmtId="164" fontId="3" fillId="4" borderId="4" xfId="0" applyNumberFormat="1" applyFont="1" applyFill="1" applyBorder="1" applyAlignment="1">
      <alignment horizontal="center" vertical="center" wrapText="1"/>
    </xf>
    <xf numFmtId="164" fontId="3" fillId="4" borderId="5" xfId="0" applyNumberFormat="1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165" fontId="6" fillId="2" borderId="1" xfId="2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left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abSelected="1" view="pageBreakPreview" topLeftCell="A17" zoomScale="90" zoomScaleNormal="100" zoomScaleSheetLayoutView="90" workbookViewId="0">
      <selection activeCell="B21" sqref="B21:B23"/>
    </sheetView>
  </sheetViews>
  <sheetFormatPr defaultRowHeight="15.75" x14ac:dyDescent="0.25"/>
  <cols>
    <col min="1" max="1" width="52" style="1" customWidth="1"/>
    <col min="2" max="2" width="11.7109375" style="2" customWidth="1"/>
    <col min="3" max="3" width="9.140625" style="2"/>
    <col min="4" max="4" width="11" style="2" customWidth="1"/>
    <col min="5" max="5" width="11.28515625" style="2" customWidth="1"/>
    <col min="6" max="6" width="9.140625" style="2"/>
    <col min="7" max="7" width="12.85546875" style="2" customWidth="1"/>
    <col min="8" max="8" width="12.140625" style="2" bestFit="1" customWidth="1"/>
    <col min="9" max="9" width="9.140625" style="2"/>
    <col min="10" max="10" width="10.28515625" style="2" bestFit="1" customWidth="1"/>
    <col min="11" max="11" width="13.42578125" style="2" customWidth="1"/>
    <col min="12" max="12" width="10.85546875" style="1" customWidth="1"/>
    <col min="13" max="13" width="12.28515625" style="1" customWidth="1"/>
    <col min="14" max="14" width="28.28515625" style="1" customWidth="1"/>
    <col min="15" max="15" width="34.7109375" style="1" customWidth="1"/>
    <col min="16" max="16384" width="9.140625" style="1"/>
  </cols>
  <sheetData>
    <row r="1" spans="1:17" ht="37.5" customHeight="1" x14ac:dyDescent="0.25">
      <c r="A1" s="126" t="s">
        <v>21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6"/>
      <c r="O1" s="126"/>
    </row>
    <row r="2" spans="1:17" ht="16.5" thickBot="1" x14ac:dyDescent="0.3">
      <c r="A2" s="10"/>
      <c r="B2" s="11"/>
      <c r="C2" s="11"/>
      <c r="D2" s="127" t="s">
        <v>54</v>
      </c>
      <c r="E2" s="127"/>
      <c r="F2" s="127"/>
      <c r="G2" s="127"/>
      <c r="H2" s="127"/>
      <c r="I2" s="127"/>
      <c r="J2" s="127"/>
      <c r="K2" s="127"/>
      <c r="L2" s="127"/>
      <c r="M2" s="11"/>
      <c r="N2" s="10"/>
      <c r="O2" s="10"/>
    </row>
    <row r="3" spans="1:17" ht="31.5" customHeight="1" x14ac:dyDescent="0.25">
      <c r="A3" s="130" t="s">
        <v>0</v>
      </c>
      <c r="B3" s="132" t="s">
        <v>1</v>
      </c>
      <c r="C3" s="132"/>
      <c r="D3" s="132"/>
      <c r="E3" s="136" t="s">
        <v>16</v>
      </c>
      <c r="F3" s="137"/>
      <c r="G3" s="138"/>
      <c r="H3" s="133" t="s">
        <v>55</v>
      </c>
      <c r="I3" s="133"/>
      <c r="J3" s="133"/>
      <c r="K3" s="132" t="s">
        <v>56</v>
      </c>
      <c r="L3" s="132"/>
      <c r="M3" s="132"/>
      <c r="N3" s="132" t="s">
        <v>19</v>
      </c>
      <c r="O3" s="128" t="s">
        <v>18</v>
      </c>
    </row>
    <row r="4" spans="1:17" ht="15.75" customHeight="1" x14ac:dyDescent="0.25">
      <c r="A4" s="131"/>
      <c r="B4" s="134" t="s">
        <v>2</v>
      </c>
      <c r="C4" s="134" t="s">
        <v>3</v>
      </c>
      <c r="D4" s="134"/>
      <c r="E4" s="141" t="s">
        <v>2</v>
      </c>
      <c r="F4" s="139" t="s">
        <v>17</v>
      </c>
      <c r="G4" s="140"/>
      <c r="H4" s="135" t="s">
        <v>2</v>
      </c>
      <c r="I4" s="135" t="s">
        <v>3</v>
      </c>
      <c r="J4" s="135"/>
      <c r="K4" s="134" t="s">
        <v>2</v>
      </c>
      <c r="L4" s="134" t="s">
        <v>3</v>
      </c>
      <c r="M4" s="134"/>
      <c r="N4" s="134"/>
      <c r="O4" s="129"/>
    </row>
    <row r="5" spans="1:17" ht="33.75" customHeight="1" x14ac:dyDescent="0.25">
      <c r="A5" s="131"/>
      <c r="B5" s="134"/>
      <c r="C5" s="55" t="s">
        <v>4</v>
      </c>
      <c r="D5" s="55" t="s">
        <v>5</v>
      </c>
      <c r="E5" s="142"/>
      <c r="F5" s="19" t="s">
        <v>4</v>
      </c>
      <c r="G5" s="19" t="s">
        <v>5</v>
      </c>
      <c r="H5" s="135"/>
      <c r="I5" s="56" t="s">
        <v>4</v>
      </c>
      <c r="J5" s="56" t="s">
        <v>5</v>
      </c>
      <c r="K5" s="134"/>
      <c r="L5" s="55" t="s">
        <v>4</v>
      </c>
      <c r="M5" s="55" t="s">
        <v>5</v>
      </c>
      <c r="N5" s="134"/>
      <c r="O5" s="129"/>
    </row>
    <row r="6" spans="1:17" x14ac:dyDescent="0.25">
      <c r="A6" s="27">
        <v>1</v>
      </c>
      <c r="B6" s="3">
        <v>2</v>
      </c>
      <c r="C6" s="3">
        <v>3</v>
      </c>
      <c r="D6" s="3">
        <v>4</v>
      </c>
      <c r="E6" s="20">
        <v>5</v>
      </c>
      <c r="F6" s="20">
        <v>6</v>
      </c>
      <c r="G6" s="20">
        <v>7</v>
      </c>
      <c r="H6" s="23">
        <v>8</v>
      </c>
      <c r="I6" s="23">
        <v>9</v>
      </c>
      <c r="J6" s="23">
        <v>10</v>
      </c>
      <c r="K6" s="3">
        <v>11</v>
      </c>
      <c r="L6" s="3">
        <v>12</v>
      </c>
      <c r="M6" s="3">
        <v>13</v>
      </c>
      <c r="N6" s="3">
        <v>14</v>
      </c>
      <c r="O6" s="28">
        <v>15</v>
      </c>
    </row>
    <row r="7" spans="1:17" s="74" customFormat="1" x14ac:dyDescent="0.25">
      <c r="A7" s="70" t="s">
        <v>6</v>
      </c>
      <c r="B7" s="71">
        <f t="shared" ref="B7:G7" si="0">B9+B11+B15+B35+B39</f>
        <v>98160</v>
      </c>
      <c r="C7" s="71">
        <f t="shared" si="0"/>
        <v>0</v>
      </c>
      <c r="D7" s="71">
        <f t="shared" si="0"/>
        <v>98160</v>
      </c>
      <c r="E7" s="71">
        <f t="shared" si="0"/>
        <v>14494</v>
      </c>
      <c r="F7" s="71">
        <f t="shared" si="0"/>
        <v>0</v>
      </c>
      <c r="G7" s="71">
        <f t="shared" si="0"/>
        <v>14494</v>
      </c>
      <c r="H7" s="71">
        <f t="shared" ref="H7:M7" si="1">H9+H11+H15+H35+H39+H16</f>
        <v>14494</v>
      </c>
      <c r="I7" s="71">
        <f t="shared" si="1"/>
        <v>0</v>
      </c>
      <c r="J7" s="71">
        <f t="shared" si="1"/>
        <v>14494</v>
      </c>
      <c r="K7" s="71">
        <f t="shared" si="1"/>
        <v>14494</v>
      </c>
      <c r="L7" s="71">
        <f t="shared" si="1"/>
        <v>0</v>
      </c>
      <c r="M7" s="71">
        <f t="shared" si="1"/>
        <v>14494</v>
      </c>
      <c r="N7" s="72">
        <f>H7/E7</f>
        <v>1</v>
      </c>
      <c r="O7" s="73">
        <f>K7/E7</f>
        <v>1</v>
      </c>
    </row>
    <row r="8" spans="1:17" s="12" customFormat="1" x14ac:dyDescent="0.25">
      <c r="A8" s="29" t="s">
        <v>7</v>
      </c>
      <c r="B8" s="9"/>
      <c r="C8" s="9"/>
      <c r="D8" s="9"/>
      <c r="E8" s="21"/>
      <c r="F8" s="21"/>
      <c r="G8" s="21"/>
      <c r="H8" s="24"/>
      <c r="I8" s="24"/>
      <c r="J8" s="24"/>
      <c r="K8" s="9"/>
      <c r="L8" s="9"/>
      <c r="M8" s="9"/>
      <c r="N8" s="40"/>
      <c r="O8" s="41"/>
    </row>
    <row r="9" spans="1:17" s="6" customFormat="1" ht="36.75" hidden="1" customHeight="1" x14ac:dyDescent="0.25">
      <c r="A9" s="87" t="s">
        <v>29</v>
      </c>
      <c r="B9" s="35">
        <f>D9</f>
        <v>0</v>
      </c>
      <c r="C9" s="15">
        <f>SUM(C10:C10)</f>
        <v>0</v>
      </c>
      <c r="D9" s="15">
        <f>D10</f>
        <v>0</v>
      </c>
      <c r="E9" s="22">
        <f>E10</f>
        <v>0</v>
      </c>
      <c r="F9" s="22">
        <f>SUM(F10:F10)</f>
        <v>0</v>
      </c>
      <c r="G9" s="22">
        <f>G10</f>
        <v>0</v>
      </c>
      <c r="H9" s="25">
        <v>0</v>
      </c>
      <c r="I9" s="25">
        <f>SUM(I10:I10)</f>
        <v>0</v>
      </c>
      <c r="J9" s="25">
        <v>0</v>
      </c>
      <c r="K9" s="69">
        <v>0</v>
      </c>
      <c r="L9" s="69">
        <v>0</v>
      </c>
      <c r="M9" s="69">
        <v>0</v>
      </c>
      <c r="N9" s="16">
        <v>0</v>
      </c>
      <c r="O9" s="31">
        <v>0</v>
      </c>
      <c r="Q9" s="14">
        <f>75208.5-E7</f>
        <v>60714.5</v>
      </c>
    </row>
    <row r="10" spans="1:17" s="6" customFormat="1" ht="47.25" hidden="1" x14ac:dyDescent="0.25">
      <c r="A10" s="88" t="s">
        <v>22</v>
      </c>
      <c r="B10" s="36">
        <f>D10</f>
        <v>0</v>
      </c>
      <c r="C10" s="9">
        <f t="shared" ref="C10:C40" si="2">SUM(C11:C11)</f>
        <v>0</v>
      </c>
      <c r="D10" s="9">
        <v>0</v>
      </c>
      <c r="E10" s="21">
        <v>0</v>
      </c>
      <c r="F10" s="21">
        <v>0</v>
      </c>
      <c r="G10" s="21">
        <v>0</v>
      </c>
      <c r="H10" s="24">
        <v>0</v>
      </c>
      <c r="I10" s="24">
        <v>0</v>
      </c>
      <c r="J10" s="24">
        <v>0</v>
      </c>
      <c r="K10" s="18">
        <v>0</v>
      </c>
      <c r="L10" s="18">
        <v>0</v>
      </c>
      <c r="M10" s="18">
        <v>0</v>
      </c>
      <c r="N10" s="17">
        <v>0</v>
      </c>
      <c r="O10" s="31">
        <v>0</v>
      </c>
    </row>
    <row r="11" spans="1:17" s="6" customFormat="1" ht="41.25" customHeight="1" x14ac:dyDescent="0.25">
      <c r="A11" s="89" t="s">
        <v>28</v>
      </c>
      <c r="B11" s="69">
        <f t="shared" ref="B11:C11" si="3">B12+B13+B14</f>
        <v>43181.5</v>
      </c>
      <c r="C11" s="69">
        <f t="shared" si="3"/>
        <v>0</v>
      </c>
      <c r="D11" s="69">
        <f>D12+D13+D14</f>
        <v>43181.5</v>
      </c>
      <c r="E11" s="22">
        <f t="shared" ref="E11:F11" si="4">E12+E13</f>
        <v>14494</v>
      </c>
      <c r="F11" s="22">
        <f t="shared" si="4"/>
        <v>0</v>
      </c>
      <c r="G11" s="22">
        <f>G12+G13</f>
        <v>14494</v>
      </c>
      <c r="H11" s="25">
        <f t="shared" ref="H11" si="5">H12+H13</f>
        <v>14494</v>
      </c>
      <c r="I11" s="25">
        <f t="shared" ref="I11" si="6">I12+I13</f>
        <v>0</v>
      </c>
      <c r="J11" s="25">
        <f t="shared" ref="J11" si="7">J12+J13</f>
        <v>14494</v>
      </c>
      <c r="K11" s="69">
        <f t="shared" ref="K11" si="8">K12+K13</f>
        <v>14494</v>
      </c>
      <c r="L11" s="69">
        <f t="shared" ref="L11" si="9">L12+L13</f>
        <v>0</v>
      </c>
      <c r="M11" s="69">
        <f>M12+M13</f>
        <v>14494</v>
      </c>
      <c r="N11" s="16">
        <f t="shared" ref="N11" si="10">H11/E11</f>
        <v>1</v>
      </c>
      <c r="O11" s="30">
        <f t="shared" ref="O11" si="11">K11/E11</f>
        <v>1</v>
      </c>
    </row>
    <row r="12" spans="1:17" s="12" customFormat="1" ht="47.25" x14ac:dyDescent="0.25">
      <c r="A12" s="88" t="s">
        <v>48</v>
      </c>
      <c r="B12" s="36">
        <f>D12</f>
        <v>25506</v>
      </c>
      <c r="C12" s="9">
        <f>SUM(C15:C15)</f>
        <v>0</v>
      </c>
      <c r="D12" s="9">
        <v>25506</v>
      </c>
      <c r="E12" s="21">
        <f>G12</f>
        <v>0</v>
      </c>
      <c r="F12" s="21">
        <v>0</v>
      </c>
      <c r="G12" s="21">
        <v>0</v>
      </c>
      <c r="H12" s="24">
        <v>0</v>
      </c>
      <c r="I12" s="24">
        <v>0</v>
      </c>
      <c r="J12" s="24">
        <v>0</v>
      </c>
      <c r="K12" s="18">
        <v>0</v>
      </c>
      <c r="L12" s="18">
        <v>0</v>
      </c>
      <c r="M12" s="18">
        <v>0</v>
      </c>
      <c r="N12" s="17" t="s">
        <v>76</v>
      </c>
      <c r="O12" s="31" t="s">
        <v>76</v>
      </c>
    </row>
    <row r="13" spans="1:17" s="12" customFormat="1" ht="47.25" x14ac:dyDescent="0.25">
      <c r="A13" s="88" t="s">
        <v>49</v>
      </c>
      <c r="B13" s="36">
        <f>D13</f>
        <v>14494</v>
      </c>
      <c r="C13" s="9">
        <v>0</v>
      </c>
      <c r="D13" s="9">
        <v>14494</v>
      </c>
      <c r="E13" s="21">
        <f>G13</f>
        <v>14494</v>
      </c>
      <c r="F13" s="21">
        <v>0</v>
      </c>
      <c r="G13" s="21">
        <v>14494</v>
      </c>
      <c r="H13" s="24">
        <f>J13</f>
        <v>14494</v>
      </c>
      <c r="I13" s="24">
        <v>0</v>
      </c>
      <c r="J13" s="24">
        <v>14494</v>
      </c>
      <c r="K13" s="18">
        <f>M13</f>
        <v>14494</v>
      </c>
      <c r="L13" s="18">
        <v>0</v>
      </c>
      <c r="M13" s="18">
        <v>14494</v>
      </c>
      <c r="N13" s="17">
        <f>H13/E13</f>
        <v>1</v>
      </c>
      <c r="O13" s="31">
        <f>K13/E13</f>
        <v>1</v>
      </c>
    </row>
    <row r="14" spans="1:17" s="12" customFormat="1" ht="44.25" customHeight="1" x14ac:dyDescent="0.25">
      <c r="A14" s="115" t="s">
        <v>66</v>
      </c>
      <c r="B14" s="36">
        <f>D14</f>
        <v>3181.5</v>
      </c>
      <c r="C14" s="9">
        <v>0</v>
      </c>
      <c r="D14" s="9">
        <v>3181.5</v>
      </c>
      <c r="E14" s="21">
        <v>0</v>
      </c>
      <c r="F14" s="21">
        <v>0</v>
      </c>
      <c r="G14" s="21">
        <v>0</v>
      </c>
      <c r="H14" s="24">
        <v>0</v>
      </c>
      <c r="I14" s="24">
        <v>0</v>
      </c>
      <c r="J14" s="24">
        <v>0</v>
      </c>
      <c r="K14" s="18">
        <v>0</v>
      </c>
      <c r="L14" s="18">
        <v>0</v>
      </c>
      <c r="M14" s="18">
        <v>0</v>
      </c>
      <c r="N14" s="17" t="s">
        <v>76</v>
      </c>
      <c r="O14" s="31" t="s">
        <v>76</v>
      </c>
    </row>
    <row r="15" spans="1:17" s="6" customFormat="1" ht="57.75" customHeight="1" x14ac:dyDescent="0.25">
      <c r="A15" s="87" t="s">
        <v>23</v>
      </c>
      <c r="B15" s="15">
        <f>B16+B20+B24+B32</f>
        <v>34116.1</v>
      </c>
      <c r="C15" s="15">
        <f>C16+C20+C24+C32</f>
        <v>0</v>
      </c>
      <c r="D15" s="15">
        <f>D16+D20+D24+D32</f>
        <v>34116.1</v>
      </c>
      <c r="E15" s="22">
        <f>E16+E20+E24+E32</f>
        <v>0</v>
      </c>
      <c r="F15" s="22">
        <f t="shared" ref="F15" si="12">F16+F20+F24+F32</f>
        <v>0</v>
      </c>
      <c r="G15" s="22">
        <f t="shared" ref="G15:M15" si="13">G16+G20+G24+G32</f>
        <v>0</v>
      </c>
      <c r="H15" s="25">
        <f t="shared" si="13"/>
        <v>0</v>
      </c>
      <c r="I15" s="25">
        <f t="shared" si="13"/>
        <v>0</v>
      </c>
      <c r="J15" s="25">
        <f t="shared" si="13"/>
        <v>0</v>
      </c>
      <c r="K15" s="15">
        <f t="shared" si="13"/>
        <v>0</v>
      </c>
      <c r="L15" s="15">
        <f t="shared" si="13"/>
        <v>0</v>
      </c>
      <c r="M15" s="15">
        <f t="shared" si="13"/>
        <v>0</v>
      </c>
      <c r="N15" s="17" t="s">
        <v>76</v>
      </c>
      <c r="O15" s="31" t="s">
        <v>76</v>
      </c>
      <c r="P15" s="14"/>
    </row>
    <row r="16" spans="1:17" s="12" customFormat="1" ht="69.75" customHeight="1" x14ac:dyDescent="0.25">
      <c r="A16" s="87" t="s">
        <v>24</v>
      </c>
      <c r="B16" s="35">
        <f t="shared" ref="B16:B20" si="14">C16+D16</f>
        <v>10540</v>
      </c>
      <c r="C16" s="15">
        <f t="shared" si="2"/>
        <v>0</v>
      </c>
      <c r="D16" s="15">
        <f>D17+D18+D19</f>
        <v>10540</v>
      </c>
      <c r="E16" s="22">
        <f>E17+E18+E19</f>
        <v>0</v>
      </c>
      <c r="F16" s="22">
        <f t="shared" ref="F16" si="15">F17+F18+F19</f>
        <v>0</v>
      </c>
      <c r="G16" s="22">
        <f>G17+G18+G19</f>
        <v>0</v>
      </c>
      <c r="H16" s="34">
        <f>J16</f>
        <v>0</v>
      </c>
      <c r="I16" s="34">
        <f t="shared" ref="I16:M16" si="16">I17+I18+I19</f>
        <v>0</v>
      </c>
      <c r="J16" s="34">
        <f t="shared" ref="J16" si="17">J17+J18+J19</f>
        <v>0</v>
      </c>
      <c r="K16" s="35">
        <f t="shared" si="16"/>
        <v>0</v>
      </c>
      <c r="L16" s="35">
        <f t="shared" si="16"/>
        <v>0</v>
      </c>
      <c r="M16" s="35">
        <f t="shared" si="16"/>
        <v>0</v>
      </c>
      <c r="N16" s="17" t="s">
        <v>76</v>
      </c>
      <c r="O16" s="31" t="s">
        <v>76</v>
      </c>
      <c r="P16" s="13"/>
    </row>
    <row r="17" spans="1:16" s="6" customFormat="1" ht="34.5" customHeight="1" x14ac:dyDescent="0.25">
      <c r="A17" s="90" t="s">
        <v>41</v>
      </c>
      <c r="B17" s="36">
        <f t="shared" si="14"/>
        <v>6395.6</v>
      </c>
      <c r="C17" s="9">
        <f t="shared" si="2"/>
        <v>0</v>
      </c>
      <c r="D17" s="9">
        <v>6395.6</v>
      </c>
      <c r="E17" s="37">
        <f t="shared" ref="E17:E23" si="18">G17</f>
        <v>0</v>
      </c>
      <c r="F17" s="21">
        <v>0</v>
      </c>
      <c r="G17" s="21">
        <v>0</v>
      </c>
      <c r="H17" s="38">
        <f>J17</f>
        <v>0</v>
      </c>
      <c r="I17" s="24">
        <v>0</v>
      </c>
      <c r="J17" s="24">
        <v>0</v>
      </c>
      <c r="K17" s="36">
        <f>M17</f>
        <v>0</v>
      </c>
      <c r="L17" s="18">
        <v>0</v>
      </c>
      <c r="M17" s="18">
        <v>0</v>
      </c>
      <c r="N17" s="17" t="s">
        <v>76</v>
      </c>
      <c r="O17" s="31" t="s">
        <v>76</v>
      </c>
      <c r="P17" s="14"/>
    </row>
    <row r="18" spans="1:16" s="6" customFormat="1" ht="24.75" customHeight="1" x14ac:dyDescent="0.25">
      <c r="A18" s="90" t="s">
        <v>43</v>
      </c>
      <c r="B18" s="36">
        <f t="shared" si="14"/>
        <v>1830.6</v>
      </c>
      <c r="C18" s="9">
        <f t="shared" si="2"/>
        <v>0</v>
      </c>
      <c r="D18" s="9">
        <v>1830.6</v>
      </c>
      <c r="E18" s="37">
        <f t="shared" si="18"/>
        <v>0</v>
      </c>
      <c r="F18" s="21">
        <v>0</v>
      </c>
      <c r="G18" s="21">
        <v>0</v>
      </c>
      <c r="H18" s="38">
        <f>J18</f>
        <v>0</v>
      </c>
      <c r="I18" s="24">
        <v>0</v>
      </c>
      <c r="J18" s="24">
        <v>0</v>
      </c>
      <c r="K18" s="36">
        <f>M18</f>
        <v>0</v>
      </c>
      <c r="L18" s="18">
        <v>0</v>
      </c>
      <c r="M18" s="18">
        <v>0</v>
      </c>
      <c r="N18" s="17" t="s">
        <v>76</v>
      </c>
      <c r="O18" s="31" t="s">
        <v>76</v>
      </c>
      <c r="P18" s="14"/>
    </row>
    <row r="19" spans="1:16" s="6" customFormat="1" ht="39.75" customHeight="1" x14ac:dyDescent="0.25">
      <c r="A19" s="91" t="s">
        <v>32</v>
      </c>
      <c r="B19" s="36">
        <f t="shared" si="14"/>
        <v>2313.8000000000002</v>
      </c>
      <c r="C19" s="9">
        <f t="shared" si="2"/>
        <v>0</v>
      </c>
      <c r="D19" s="9">
        <v>2313.8000000000002</v>
      </c>
      <c r="E19" s="37">
        <f t="shared" si="18"/>
        <v>0</v>
      </c>
      <c r="F19" s="21">
        <v>0</v>
      </c>
      <c r="G19" s="21">
        <v>0</v>
      </c>
      <c r="H19" s="38">
        <f>J19</f>
        <v>0</v>
      </c>
      <c r="I19" s="24">
        <v>0</v>
      </c>
      <c r="J19" s="24">
        <v>0</v>
      </c>
      <c r="K19" s="36">
        <f>M19</f>
        <v>0</v>
      </c>
      <c r="L19" s="18">
        <v>0</v>
      </c>
      <c r="M19" s="18">
        <v>0</v>
      </c>
      <c r="N19" s="17" t="s">
        <v>76</v>
      </c>
      <c r="O19" s="31" t="s">
        <v>76</v>
      </c>
      <c r="P19" s="14"/>
    </row>
    <row r="20" spans="1:16" s="12" customFormat="1" ht="65.25" customHeight="1" x14ac:dyDescent="0.25">
      <c r="A20" s="87" t="s">
        <v>33</v>
      </c>
      <c r="B20" s="15">
        <f t="shared" si="14"/>
        <v>7130.1</v>
      </c>
      <c r="C20" s="15">
        <f t="shared" si="2"/>
        <v>0</v>
      </c>
      <c r="D20" s="15">
        <f>SUM(D21:D23)</f>
        <v>7130.1</v>
      </c>
      <c r="E20" s="33">
        <f t="shared" si="18"/>
        <v>0</v>
      </c>
      <c r="F20" s="22">
        <v>0</v>
      </c>
      <c r="G20" s="22">
        <f>SUM(G21:G23)</f>
        <v>0</v>
      </c>
      <c r="H20" s="34">
        <f t="shared" ref="H20:I20" si="19">SUM(H21:H23)</f>
        <v>0</v>
      </c>
      <c r="I20" s="34">
        <f t="shared" si="19"/>
        <v>0</v>
      </c>
      <c r="J20" s="34">
        <f>SUM(J21:J23)</f>
        <v>0</v>
      </c>
      <c r="K20" s="35">
        <f>M20</f>
        <v>0</v>
      </c>
      <c r="L20" s="35">
        <v>0</v>
      </c>
      <c r="M20" s="35">
        <v>0</v>
      </c>
      <c r="N20" s="17" t="s">
        <v>76</v>
      </c>
      <c r="O20" s="31" t="s">
        <v>76</v>
      </c>
    </row>
    <row r="21" spans="1:16" s="6" customFormat="1" ht="69.75" customHeight="1" x14ac:dyDescent="0.25">
      <c r="A21" s="88" t="s">
        <v>50</v>
      </c>
      <c r="B21" s="9">
        <f>D21</f>
        <v>1230.9000000000001</v>
      </c>
      <c r="C21" s="9">
        <v>0</v>
      </c>
      <c r="D21" s="9">
        <v>1230.9000000000001</v>
      </c>
      <c r="E21" s="21">
        <f t="shared" si="18"/>
        <v>0</v>
      </c>
      <c r="F21" s="21">
        <v>0</v>
      </c>
      <c r="G21" s="21">
        <v>0</v>
      </c>
      <c r="H21" s="24">
        <v>0</v>
      </c>
      <c r="I21" s="24">
        <v>0</v>
      </c>
      <c r="J21" s="24">
        <v>0</v>
      </c>
      <c r="K21" s="9">
        <f>M21</f>
        <v>0</v>
      </c>
      <c r="L21" s="9">
        <v>0</v>
      </c>
      <c r="M21" s="9">
        <v>0</v>
      </c>
      <c r="N21" s="17" t="s">
        <v>76</v>
      </c>
      <c r="O21" s="31" t="s">
        <v>76</v>
      </c>
      <c r="P21" s="14"/>
    </row>
    <row r="22" spans="1:16" s="6" customFormat="1" ht="69.75" customHeight="1" x14ac:dyDescent="0.25">
      <c r="A22" s="88" t="s">
        <v>62</v>
      </c>
      <c r="B22" s="9">
        <f t="shared" ref="B22:B23" si="20">D22</f>
        <v>1830.4</v>
      </c>
      <c r="C22" s="9">
        <v>0</v>
      </c>
      <c r="D22" s="9">
        <v>1830.4</v>
      </c>
      <c r="E22" s="21">
        <f t="shared" si="18"/>
        <v>0</v>
      </c>
      <c r="F22" s="21">
        <v>0</v>
      </c>
      <c r="G22" s="21">
        <v>0</v>
      </c>
      <c r="H22" s="24">
        <v>0</v>
      </c>
      <c r="I22" s="24">
        <v>0</v>
      </c>
      <c r="J22" s="24">
        <v>0</v>
      </c>
      <c r="K22" s="9">
        <v>0</v>
      </c>
      <c r="L22" s="9">
        <v>0</v>
      </c>
      <c r="M22" s="9">
        <v>0</v>
      </c>
      <c r="N22" s="17" t="s">
        <v>76</v>
      </c>
      <c r="O22" s="31" t="s">
        <v>76</v>
      </c>
      <c r="P22" s="14"/>
    </row>
    <row r="23" spans="1:16" s="6" customFormat="1" ht="77.25" customHeight="1" x14ac:dyDescent="0.25">
      <c r="A23" s="88" t="s">
        <v>60</v>
      </c>
      <c r="B23" s="9">
        <f t="shared" si="20"/>
        <v>4068.8</v>
      </c>
      <c r="C23" s="9">
        <f>F23</f>
        <v>0</v>
      </c>
      <c r="D23" s="9">
        <v>4068.8</v>
      </c>
      <c r="E23" s="21">
        <f t="shared" si="18"/>
        <v>0</v>
      </c>
      <c r="F23" s="21">
        <v>0</v>
      </c>
      <c r="G23" s="21">
        <v>0</v>
      </c>
      <c r="H23" s="24">
        <f>J23</f>
        <v>0</v>
      </c>
      <c r="I23" s="24">
        <v>0</v>
      </c>
      <c r="J23" s="24">
        <v>0</v>
      </c>
      <c r="K23" s="9">
        <f>M23</f>
        <v>0</v>
      </c>
      <c r="L23" s="9">
        <v>0</v>
      </c>
      <c r="M23" s="9">
        <v>0</v>
      </c>
      <c r="N23" s="17" t="s">
        <v>76</v>
      </c>
      <c r="O23" s="31" t="s">
        <v>76</v>
      </c>
      <c r="P23" s="14"/>
    </row>
    <row r="24" spans="1:16" s="12" customFormat="1" ht="96.75" customHeight="1" x14ac:dyDescent="0.25">
      <c r="A24" s="87" t="s">
        <v>27</v>
      </c>
      <c r="B24" s="39">
        <f>C24+D24</f>
        <v>16446</v>
      </c>
      <c r="C24" s="15">
        <f t="shared" si="2"/>
        <v>0</v>
      </c>
      <c r="D24" s="15">
        <f>D25+D26+D27+D28+D29+D30+D31</f>
        <v>16446</v>
      </c>
      <c r="E24" s="33">
        <f>SUM(E25:E31)</f>
        <v>0</v>
      </c>
      <c r="F24" s="33">
        <f>SUM(F25:F31)</f>
        <v>0</v>
      </c>
      <c r="G24" s="33">
        <f>SUM(G25:G31)</f>
        <v>0</v>
      </c>
      <c r="H24" s="25">
        <f>SUM(H25:H31)</f>
        <v>0</v>
      </c>
      <c r="I24" s="25">
        <f t="shared" ref="I24:K24" si="21">SUM(I25:I31)</f>
        <v>0</v>
      </c>
      <c r="J24" s="25">
        <f t="shared" si="21"/>
        <v>0</v>
      </c>
      <c r="K24" s="69">
        <f t="shared" si="21"/>
        <v>0</v>
      </c>
      <c r="L24" s="69">
        <f t="shared" ref="L24" si="22">SUM(L25:L31)</f>
        <v>0</v>
      </c>
      <c r="M24" s="69">
        <f t="shared" ref="M24" si="23">SUM(M25:M31)</f>
        <v>0</v>
      </c>
      <c r="N24" s="17" t="s">
        <v>76</v>
      </c>
      <c r="O24" s="31" t="s">
        <v>76</v>
      </c>
    </row>
    <row r="25" spans="1:16" s="6" customFormat="1" ht="63" customHeight="1" x14ac:dyDescent="0.25">
      <c r="A25" s="110" t="s">
        <v>51</v>
      </c>
      <c r="B25" s="9">
        <f>D25</f>
        <v>4230</v>
      </c>
      <c r="C25" s="9">
        <v>0</v>
      </c>
      <c r="D25" s="9">
        <v>4230</v>
      </c>
      <c r="E25" s="21">
        <f t="shared" ref="E25:E31" si="24">G25</f>
        <v>0</v>
      </c>
      <c r="F25" s="21">
        <v>0</v>
      </c>
      <c r="G25" s="21">
        <v>0</v>
      </c>
      <c r="H25" s="24">
        <f t="shared" ref="H25:H31" si="25">J25</f>
        <v>0</v>
      </c>
      <c r="I25" s="24">
        <v>0</v>
      </c>
      <c r="J25" s="24">
        <v>0</v>
      </c>
      <c r="K25" s="9">
        <f t="shared" ref="K25:K31" si="26">M25</f>
        <v>0</v>
      </c>
      <c r="L25" s="9">
        <v>0</v>
      </c>
      <c r="M25" s="9">
        <v>0</v>
      </c>
      <c r="N25" s="17" t="s">
        <v>76</v>
      </c>
      <c r="O25" s="31" t="s">
        <v>76</v>
      </c>
      <c r="P25" s="14"/>
    </row>
    <row r="26" spans="1:16" s="6" customFormat="1" ht="63" customHeight="1" x14ac:dyDescent="0.25">
      <c r="A26" s="110" t="s">
        <v>52</v>
      </c>
      <c r="B26" s="9">
        <f>D26</f>
        <v>8270</v>
      </c>
      <c r="C26" s="9">
        <v>0</v>
      </c>
      <c r="D26" s="9">
        <v>8270</v>
      </c>
      <c r="E26" s="21">
        <f t="shared" si="24"/>
        <v>0</v>
      </c>
      <c r="F26" s="21">
        <v>0</v>
      </c>
      <c r="G26" s="21">
        <v>0</v>
      </c>
      <c r="H26" s="24">
        <f t="shared" si="25"/>
        <v>0</v>
      </c>
      <c r="I26" s="24">
        <v>0</v>
      </c>
      <c r="J26" s="24">
        <v>0</v>
      </c>
      <c r="K26" s="9">
        <f t="shared" si="26"/>
        <v>0</v>
      </c>
      <c r="L26" s="9">
        <v>0</v>
      </c>
      <c r="M26" s="9">
        <v>0</v>
      </c>
      <c r="N26" s="17" t="s">
        <v>76</v>
      </c>
      <c r="O26" s="31" t="s">
        <v>76</v>
      </c>
      <c r="P26" s="14"/>
    </row>
    <row r="27" spans="1:16" s="6" customFormat="1" ht="62.25" customHeight="1" x14ac:dyDescent="0.25">
      <c r="A27" s="110" t="s">
        <v>53</v>
      </c>
      <c r="B27" s="9">
        <f>D27</f>
        <v>1076</v>
      </c>
      <c r="C27" s="9">
        <v>0</v>
      </c>
      <c r="D27" s="9">
        <v>1076</v>
      </c>
      <c r="E27" s="21">
        <f t="shared" si="24"/>
        <v>0</v>
      </c>
      <c r="F27" s="21">
        <v>0</v>
      </c>
      <c r="G27" s="21">
        <v>0</v>
      </c>
      <c r="H27" s="24">
        <f t="shared" si="25"/>
        <v>0</v>
      </c>
      <c r="I27" s="24">
        <v>0</v>
      </c>
      <c r="J27" s="24">
        <v>0</v>
      </c>
      <c r="K27" s="9">
        <f t="shared" si="26"/>
        <v>0</v>
      </c>
      <c r="L27" s="9">
        <v>0</v>
      </c>
      <c r="M27" s="9">
        <v>0</v>
      </c>
      <c r="N27" s="17" t="s">
        <v>76</v>
      </c>
      <c r="O27" s="31" t="s">
        <v>76</v>
      </c>
      <c r="P27" s="14"/>
    </row>
    <row r="28" spans="1:16" s="12" customFormat="1" ht="84" customHeight="1" x14ac:dyDescent="0.25">
      <c r="A28" s="110" t="s">
        <v>63</v>
      </c>
      <c r="B28" s="75">
        <f t="shared" ref="B28:B31" si="27">C28+D28</f>
        <v>2870</v>
      </c>
      <c r="C28" s="9">
        <v>0</v>
      </c>
      <c r="D28" s="9">
        <v>2870</v>
      </c>
      <c r="E28" s="37">
        <f t="shared" si="24"/>
        <v>0</v>
      </c>
      <c r="F28" s="37">
        <v>0</v>
      </c>
      <c r="G28" s="37">
        <v>0</v>
      </c>
      <c r="H28" s="38">
        <f t="shared" si="25"/>
        <v>0</v>
      </c>
      <c r="I28" s="38">
        <v>0</v>
      </c>
      <c r="J28" s="38">
        <v>0</v>
      </c>
      <c r="K28" s="36">
        <f t="shared" si="26"/>
        <v>0</v>
      </c>
      <c r="L28" s="36">
        <v>0</v>
      </c>
      <c r="M28" s="36">
        <v>0</v>
      </c>
      <c r="N28" s="17" t="s">
        <v>76</v>
      </c>
      <c r="O28" s="31" t="s">
        <v>76</v>
      </c>
    </row>
    <row r="29" spans="1:16" s="12" customFormat="1" ht="84" hidden="1" customHeight="1" x14ac:dyDescent="0.25">
      <c r="A29" s="91" t="s">
        <v>36</v>
      </c>
      <c r="B29" s="75">
        <f t="shared" si="27"/>
        <v>0</v>
      </c>
      <c r="C29" s="9">
        <v>0</v>
      </c>
      <c r="D29" s="9">
        <v>0</v>
      </c>
      <c r="E29" s="37">
        <f t="shared" si="24"/>
        <v>0</v>
      </c>
      <c r="F29" s="37">
        <v>0</v>
      </c>
      <c r="G29" s="37">
        <v>0</v>
      </c>
      <c r="H29" s="38">
        <f t="shared" si="25"/>
        <v>0</v>
      </c>
      <c r="I29" s="38">
        <v>0</v>
      </c>
      <c r="J29" s="38">
        <v>0</v>
      </c>
      <c r="K29" s="36">
        <f t="shared" si="26"/>
        <v>0</v>
      </c>
      <c r="L29" s="36">
        <v>0</v>
      </c>
      <c r="M29" s="36">
        <v>0</v>
      </c>
      <c r="N29" s="17" t="e">
        <f t="shared" ref="N29:N34" si="28">H29/E29</f>
        <v>#DIV/0!</v>
      </c>
      <c r="O29" s="31" t="e">
        <f t="shared" ref="O29:O34" si="29">K29/E29</f>
        <v>#DIV/0!</v>
      </c>
    </row>
    <row r="30" spans="1:16" s="12" customFormat="1" ht="93.75" hidden="1" customHeight="1" x14ac:dyDescent="0.25">
      <c r="A30" s="91" t="s">
        <v>37</v>
      </c>
      <c r="B30" s="75">
        <f t="shared" si="27"/>
        <v>0</v>
      </c>
      <c r="C30" s="9">
        <v>0</v>
      </c>
      <c r="D30" s="9">
        <v>0</v>
      </c>
      <c r="E30" s="37">
        <f t="shared" si="24"/>
        <v>0</v>
      </c>
      <c r="F30" s="37">
        <v>0</v>
      </c>
      <c r="G30" s="37">
        <v>0</v>
      </c>
      <c r="H30" s="38">
        <f t="shared" si="25"/>
        <v>0</v>
      </c>
      <c r="I30" s="38">
        <v>0</v>
      </c>
      <c r="J30" s="38">
        <v>0</v>
      </c>
      <c r="K30" s="36">
        <f t="shared" si="26"/>
        <v>0</v>
      </c>
      <c r="L30" s="36">
        <v>0</v>
      </c>
      <c r="M30" s="36">
        <v>0</v>
      </c>
      <c r="N30" s="17" t="e">
        <f t="shared" si="28"/>
        <v>#DIV/0!</v>
      </c>
      <c r="O30" s="31" t="e">
        <f t="shared" si="29"/>
        <v>#DIV/0!</v>
      </c>
    </row>
    <row r="31" spans="1:16" s="12" customFormat="1" ht="108" hidden="1" customHeight="1" x14ac:dyDescent="0.25">
      <c r="A31" s="91" t="s">
        <v>39</v>
      </c>
      <c r="B31" s="75">
        <f t="shared" si="27"/>
        <v>0</v>
      </c>
      <c r="C31" s="9">
        <v>0</v>
      </c>
      <c r="D31" s="9">
        <v>0</v>
      </c>
      <c r="E31" s="37">
        <f t="shared" si="24"/>
        <v>0</v>
      </c>
      <c r="F31" s="37">
        <v>0</v>
      </c>
      <c r="G31" s="37">
        <v>0</v>
      </c>
      <c r="H31" s="38">
        <f t="shared" si="25"/>
        <v>0</v>
      </c>
      <c r="I31" s="38">
        <v>0</v>
      </c>
      <c r="J31" s="38">
        <v>0</v>
      </c>
      <c r="K31" s="36">
        <f t="shared" si="26"/>
        <v>0</v>
      </c>
      <c r="L31" s="36">
        <v>0</v>
      </c>
      <c r="M31" s="36">
        <v>0</v>
      </c>
      <c r="N31" s="17" t="e">
        <f t="shared" si="28"/>
        <v>#DIV/0!</v>
      </c>
      <c r="O31" s="31" t="e">
        <f t="shared" si="29"/>
        <v>#DIV/0!</v>
      </c>
    </row>
    <row r="32" spans="1:16" s="6" customFormat="1" ht="30" hidden="1" customHeight="1" x14ac:dyDescent="0.25">
      <c r="A32" s="92" t="s">
        <v>25</v>
      </c>
      <c r="B32" s="15">
        <f t="shared" ref="B32:B38" si="30">C32+D32</f>
        <v>0</v>
      </c>
      <c r="C32" s="15">
        <f t="shared" si="2"/>
        <v>0</v>
      </c>
      <c r="D32" s="15">
        <f>D33+D34</f>
        <v>0</v>
      </c>
      <c r="E32" s="33">
        <f>E34</f>
        <v>0</v>
      </c>
      <c r="F32" s="22">
        <f>SUM(F33:F33)</f>
        <v>0</v>
      </c>
      <c r="G32" s="22">
        <f>G34</f>
        <v>0</v>
      </c>
      <c r="H32" s="25">
        <f>H34</f>
        <v>0</v>
      </c>
      <c r="I32" s="25">
        <f>SUM(I33:I33)</f>
        <v>0</v>
      </c>
      <c r="J32" s="25">
        <f>J34</f>
        <v>0</v>
      </c>
      <c r="K32" s="69">
        <f>K34</f>
        <v>0</v>
      </c>
      <c r="L32" s="69">
        <f>SUM(L33:L33)</f>
        <v>0</v>
      </c>
      <c r="M32" s="69">
        <f>M34</f>
        <v>0</v>
      </c>
      <c r="N32" s="16" t="e">
        <f t="shared" si="28"/>
        <v>#DIV/0!</v>
      </c>
      <c r="O32" s="30" t="e">
        <f t="shared" si="29"/>
        <v>#DIV/0!</v>
      </c>
    </row>
    <row r="33" spans="1:16" s="6" customFormat="1" ht="69" hidden="1" customHeight="1" x14ac:dyDescent="0.25">
      <c r="A33" s="93" t="s">
        <v>26</v>
      </c>
      <c r="B33" s="9">
        <f t="shared" si="30"/>
        <v>0</v>
      </c>
      <c r="C33" s="15">
        <f t="shared" si="2"/>
        <v>0</v>
      </c>
      <c r="D33" s="9">
        <v>0</v>
      </c>
      <c r="E33" s="37">
        <v>0</v>
      </c>
      <c r="F33" s="21">
        <v>0</v>
      </c>
      <c r="G33" s="21">
        <v>0</v>
      </c>
      <c r="H33" s="24">
        <v>0</v>
      </c>
      <c r="I33" s="24">
        <v>0</v>
      </c>
      <c r="J33" s="24">
        <v>0</v>
      </c>
      <c r="K33" s="18">
        <v>0</v>
      </c>
      <c r="L33" s="18">
        <v>0</v>
      </c>
      <c r="M33" s="18">
        <v>0</v>
      </c>
      <c r="N33" s="17">
        <v>0</v>
      </c>
      <c r="O33" s="31" t="e">
        <f t="shared" si="29"/>
        <v>#DIV/0!</v>
      </c>
    </row>
    <row r="34" spans="1:16" s="6" customFormat="1" ht="78" hidden="1" customHeight="1" x14ac:dyDescent="0.25">
      <c r="A34" s="93" t="s">
        <v>47</v>
      </c>
      <c r="B34" s="9">
        <f>D34</f>
        <v>0</v>
      </c>
      <c r="C34" s="9">
        <f t="shared" si="2"/>
        <v>0</v>
      </c>
      <c r="D34" s="9">
        <v>0</v>
      </c>
      <c r="E34" s="37">
        <f>G34</f>
        <v>0</v>
      </c>
      <c r="F34" s="21">
        <v>0</v>
      </c>
      <c r="G34" s="21">
        <v>0</v>
      </c>
      <c r="H34" s="24">
        <f>J34</f>
        <v>0</v>
      </c>
      <c r="I34" s="24">
        <v>0</v>
      </c>
      <c r="J34" s="24">
        <v>0</v>
      </c>
      <c r="K34" s="18">
        <f>M34</f>
        <v>0</v>
      </c>
      <c r="L34" s="18">
        <v>0</v>
      </c>
      <c r="M34" s="18">
        <v>0</v>
      </c>
      <c r="N34" s="17" t="e">
        <f t="shared" si="28"/>
        <v>#DIV/0!</v>
      </c>
      <c r="O34" s="31" t="e">
        <f t="shared" si="29"/>
        <v>#DIV/0!</v>
      </c>
    </row>
    <row r="35" spans="1:16" s="12" customFormat="1" ht="69.75" customHeight="1" x14ac:dyDescent="0.25">
      <c r="A35" s="87" t="s">
        <v>30</v>
      </c>
      <c r="B35" s="35">
        <f t="shared" si="30"/>
        <v>8652.2000000000007</v>
      </c>
      <c r="C35" s="15">
        <f t="shared" si="2"/>
        <v>0</v>
      </c>
      <c r="D35" s="15">
        <f>D36+D37+D38</f>
        <v>8652.2000000000007</v>
      </c>
      <c r="E35" s="22">
        <f>E36+E37+E38</f>
        <v>0</v>
      </c>
      <c r="F35" s="22">
        <f t="shared" ref="F35" si="31">F36+F37+F38</f>
        <v>0</v>
      </c>
      <c r="G35" s="22">
        <f>G36+G37+G38</f>
        <v>0</v>
      </c>
      <c r="H35" s="34">
        <f>H36+H37+H38</f>
        <v>0</v>
      </c>
      <c r="I35" s="34">
        <f t="shared" ref="I35:L35" si="32">I36+I37+I38</f>
        <v>0</v>
      </c>
      <c r="J35" s="34">
        <f t="shared" ref="J35" si="33">J36+J37+J38</f>
        <v>0</v>
      </c>
      <c r="K35" s="35">
        <f>K36+K37+K38</f>
        <v>0</v>
      </c>
      <c r="L35" s="35">
        <f t="shared" si="32"/>
        <v>0</v>
      </c>
      <c r="M35" s="35">
        <f>M36+M37+M38</f>
        <v>0</v>
      </c>
      <c r="N35" s="17" t="s">
        <v>76</v>
      </c>
      <c r="O35" s="31" t="s">
        <v>76</v>
      </c>
      <c r="P35" s="13"/>
    </row>
    <row r="36" spans="1:16" s="6" customFormat="1" ht="23.25" customHeight="1" x14ac:dyDescent="0.25">
      <c r="A36" s="90" t="s">
        <v>43</v>
      </c>
      <c r="B36" s="36">
        <f t="shared" si="30"/>
        <v>3052.6</v>
      </c>
      <c r="C36" s="9">
        <f t="shared" si="2"/>
        <v>0</v>
      </c>
      <c r="D36" s="18">
        <v>3052.6</v>
      </c>
      <c r="E36" s="37">
        <f>G36</f>
        <v>0</v>
      </c>
      <c r="F36" s="21">
        <v>0</v>
      </c>
      <c r="G36" s="21">
        <v>0</v>
      </c>
      <c r="H36" s="38">
        <f>J36</f>
        <v>0</v>
      </c>
      <c r="I36" s="24">
        <v>0</v>
      </c>
      <c r="J36" s="24">
        <v>0</v>
      </c>
      <c r="K36" s="36">
        <f>M36</f>
        <v>0</v>
      </c>
      <c r="L36" s="18">
        <v>0</v>
      </c>
      <c r="M36" s="18">
        <v>0</v>
      </c>
      <c r="N36" s="17" t="s">
        <v>76</v>
      </c>
      <c r="O36" s="31" t="s">
        <v>76</v>
      </c>
      <c r="P36" s="14"/>
    </row>
    <row r="37" spans="1:16" s="6" customFormat="1" ht="36.75" customHeight="1" x14ac:dyDescent="0.25">
      <c r="A37" s="91" t="s">
        <v>32</v>
      </c>
      <c r="B37" s="36">
        <f t="shared" si="30"/>
        <v>1584</v>
      </c>
      <c r="C37" s="9">
        <f t="shared" si="2"/>
        <v>0</v>
      </c>
      <c r="D37" s="18">
        <v>1584</v>
      </c>
      <c r="E37" s="37">
        <f>G37</f>
        <v>0</v>
      </c>
      <c r="F37" s="21">
        <v>0</v>
      </c>
      <c r="G37" s="21">
        <v>0</v>
      </c>
      <c r="H37" s="38">
        <f t="shared" ref="H37:H38" si="34">J37</f>
        <v>0</v>
      </c>
      <c r="I37" s="24">
        <v>0</v>
      </c>
      <c r="J37" s="24">
        <v>0</v>
      </c>
      <c r="K37" s="36">
        <f>M37</f>
        <v>0</v>
      </c>
      <c r="L37" s="18">
        <v>0</v>
      </c>
      <c r="M37" s="18">
        <v>0</v>
      </c>
      <c r="N37" s="17" t="s">
        <v>76</v>
      </c>
      <c r="O37" s="31" t="s">
        <v>76</v>
      </c>
      <c r="P37" s="14"/>
    </row>
    <row r="38" spans="1:16" s="6" customFormat="1" ht="38.25" customHeight="1" x14ac:dyDescent="0.25">
      <c r="A38" s="90" t="s">
        <v>42</v>
      </c>
      <c r="B38" s="36">
        <f t="shared" si="30"/>
        <v>4015.6</v>
      </c>
      <c r="C38" s="9">
        <f t="shared" si="2"/>
        <v>0</v>
      </c>
      <c r="D38" s="18">
        <v>4015.6</v>
      </c>
      <c r="E38" s="37">
        <f>G38</f>
        <v>0</v>
      </c>
      <c r="F38" s="21">
        <v>0</v>
      </c>
      <c r="G38" s="21">
        <v>0</v>
      </c>
      <c r="H38" s="38">
        <f t="shared" si="34"/>
        <v>0</v>
      </c>
      <c r="I38" s="24">
        <v>0</v>
      </c>
      <c r="J38" s="24">
        <v>0</v>
      </c>
      <c r="K38" s="36">
        <f>M38</f>
        <v>0</v>
      </c>
      <c r="L38" s="18">
        <v>0</v>
      </c>
      <c r="M38" s="18">
        <v>0</v>
      </c>
      <c r="N38" s="17" t="s">
        <v>76</v>
      </c>
      <c r="O38" s="31" t="s">
        <v>76</v>
      </c>
      <c r="P38" s="14"/>
    </row>
    <row r="39" spans="1:16" s="6" customFormat="1" ht="30" customHeight="1" x14ac:dyDescent="0.25">
      <c r="A39" s="32" t="s">
        <v>31</v>
      </c>
      <c r="B39" s="15">
        <f>B40</f>
        <v>12210.2</v>
      </c>
      <c r="C39" s="15">
        <f t="shared" si="2"/>
        <v>0</v>
      </c>
      <c r="D39" s="15">
        <f>D40</f>
        <v>12210.2</v>
      </c>
      <c r="E39" s="33">
        <f>E40</f>
        <v>0</v>
      </c>
      <c r="F39" s="22">
        <f>SUM(F40:F40)</f>
        <v>0</v>
      </c>
      <c r="G39" s="22">
        <f>G40</f>
        <v>0</v>
      </c>
      <c r="H39" s="25">
        <f>H40</f>
        <v>0</v>
      </c>
      <c r="I39" s="25">
        <f>SUM(I40:I40)</f>
        <v>0</v>
      </c>
      <c r="J39" s="25">
        <f>J40</f>
        <v>0</v>
      </c>
      <c r="K39" s="69">
        <f>K40</f>
        <v>0</v>
      </c>
      <c r="L39" s="69">
        <f>SUM(L40:L40)</f>
        <v>0</v>
      </c>
      <c r="M39" s="69">
        <f>M40</f>
        <v>0</v>
      </c>
      <c r="N39" s="17" t="s">
        <v>76</v>
      </c>
      <c r="O39" s="31" t="s">
        <v>76</v>
      </c>
    </row>
    <row r="40" spans="1:16" s="6" customFormat="1" ht="85.5" customHeight="1" x14ac:dyDescent="0.25">
      <c r="A40" s="95" t="s">
        <v>61</v>
      </c>
      <c r="B40" s="9">
        <f>D40</f>
        <v>12210.2</v>
      </c>
      <c r="C40" s="9">
        <f t="shared" si="2"/>
        <v>0</v>
      </c>
      <c r="D40" s="9">
        <v>12210.2</v>
      </c>
      <c r="E40" s="37">
        <f>G40</f>
        <v>0</v>
      </c>
      <c r="F40" s="21">
        <v>0</v>
      </c>
      <c r="G40" s="21">
        <v>0</v>
      </c>
      <c r="H40" s="24">
        <f>J40</f>
        <v>0</v>
      </c>
      <c r="I40" s="24">
        <v>0</v>
      </c>
      <c r="J40" s="24">
        <v>0</v>
      </c>
      <c r="K40" s="18">
        <f>M40</f>
        <v>0</v>
      </c>
      <c r="L40" s="18">
        <v>0</v>
      </c>
      <c r="M40" s="18">
        <v>0</v>
      </c>
      <c r="N40" s="17" t="s">
        <v>76</v>
      </c>
      <c r="O40" s="31" t="s">
        <v>76</v>
      </c>
    </row>
    <row r="41" spans="1:16" s="12" customFormat="1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</row>
    <row r="42" spans="1:16" ht="31.5" x14ac:dyDescent="0.25">
      <c r="A42" s="52" t="s">
        <v>45</v>
      </c>
      <c r="C42" s="125" t="s">
        <v>38</v>
      </c>
      <c r="D42" s="125"/>
      <c r="H42" s="13"/>
    </row>
  </sheetData>
  <mergeCells count="18">
    <mergeCell ref="F4:G4"/>
    <mergeCell ref="E4:E5"/>
    <mergeCell ref="C42:D42"/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  <mergeCell ref="L4:M4"/>
    <mergeCell ref="E3:G3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1"/>
  <sheetViews>
    <sheetView view="pageBreakPreview" topLeftCell="A23" zoomScale="80" zoomScaleNormal="100" zoomScaleSheetLayoutView="80" workbookViewId="0">
      <selection activeCell="F8" sqref="F8"/>
    </sheetView>
  </sheetViews>
  <sheetFormatPr defaultRowHeight="15.75" x14ac:dyDescent="0.25"/>
  <cols>
    <col min="1" max="1" width="57.85546875" style="1" customWidth="1"/>
    <col min="2" max="2" width="35.28515625" style="1" customWidth="1"/>
    <col min="3" max="3" width="33.7109375" style="1" customWidth="1"/>
    <col min="4" max="4" width="29.42578125" style="8" customWidth="1"/>
    <col min="5" max="5" width="26.140625" style="78" customWidth="1"/>
    <col min="6" max="6" width="19.140625" style="63" customWidth="1"/>
    <col min="7" max="7" width="16.140625" style="63" customWidth="1"/>
    <col min="8" max="8" width="16.28515625" style="64" customWidth="1"/>
    <col min="9" max="9" width="16" style="63" customWidth="1"/>
    <col min="10" max="10" width="15.42578125" style="65" customWidth="1"/>
    <col min="11" max="16384" width="9.140625" style="1"/>
  </cols>
  <sheetData>
    <row r="1" spans="1:11" ht="42.75" customHeight="1" x14ac:dyDescent="0.25">
      <c r="A1" s="147" t="str">
        <f>'приложение 1'!A1:O1</f>
        <v>Отчет об использовании денежных средств в рамках исполнения мероприятий муниципальной программы "Развитие сельского хозяйства на территории муниципального района «Заполярный район» 
на 2021-2030 годы"</v>
      </c>
      <c r="B1" s="147"/>
      <c r="C1" s="147"/>
      <c r="D1" s="147"/>
      <c r="E1" s="147"/>
      <c r="F1" s="147"/>
      <c r="G1" s="147"/>
      <c r="H1" s="147"/>
      <c r="I1" s="147"/>
      <c r="J1" s="147"/>
    </row>
    <row r="2" spans="1:11" x14ac:dyDescent="0.25">
      <c r="A2" s="10"/>
      <c r="B2" s="148" t="s">
        <v>59</v>
      </c>
      <c r="C2" s="148"/>
      <c r="D2" s="148"/>
      <c r="E2" s="148"/>
      <c r="F2" s="148"/>
      <c r="G2" s="148"/>
      <c r="H2" s="59"/>
      <c r="I2" s="60"/>
      <c r="J2" s="61"/>
    </row>
    <row r="3" spans="1:11" ht="40.5" customHeight="1" x14ac:dyDescent="0.25">
      <c r="A3" s="150" t="s">
        <v>8</v>
      </c>
      <c r="B3" s="150" t="s">
        <v>70</v>
      </c>
      <c r="C3" s="150" t="s">
        <v>9</v>
      </c>
      <c r="D3" s="150" t="s">
        <v>10</v>
      </c>
      <c r="E3" s="150" t="s">
        <v>11</v>
      </c>
      <c r="F3" s="149" t="s">
        <v>12</v>
      </c>
      <c r="G3" s="149" t="s">
        <v>44</v>
      </c>
      <c r="H3" s="144" t="s">
        <v>20</v>
      </c>
      <c r="I3" s="144"/>
      <c r="J3" s="144"/>
      <c r="K3" s="4"/>
    </row>
    <row r="4" spans="1:11" ht="59.25" customHeight="1" x14ac:dyDescent="0.25">
      <c r="A4" s="150"/>
      <c r="B4" s="150"/>
      <c r="C4" s="150"/>
      <c r="D4" s="150"/>
      <c r="E4" s="150"/>
      <c r="F4" s="149"/>
      <c r="G4" s="149"/>
      <c r="H4" s="45" t="s">
        <v>13</v>
      </c>
      <c r="I4" s="98" t="s">
        <v>14</v>
      </c>
      <c r="J4" s="45" t="s">
        <v>15</v>
      </c>
      <c r="K4" s="4"/>
    </row>
    <row r="5" spans="1:11" s="43" customFormat="1" x14ac:dyDescent="0.25">
      <c r="A5" s="80">
        <v>2</v>
      </c>
      <c r="B5" s="80"/>
      <c r="C5" s="80"/>
      <c r="D5" s="80"/>
      <c r="E5" s="80"/>
      <c r="F5" s="62"/>
      <c r="G5" s="62"/>
      <c r="H5" s="62"/>
      <c r="I5" s="62"/>
      <c r="J5" s="62"/>
      <c r="K5" s="42"/>
    </row>
    <row r="6" spans="1:11" s="6" customFormat="1" ht="15.75" hidden="1" customHeight="1" x14ac:dyDescent="0.25">
      <c r="A6" s="81" t="s">
        <v>29</v>
      </c>
      <c r="B6" s="82"/>
      <c r="C6" s="82"/>
      <c r="D6" s="97"/>
      <c r="E6" s="46"/>
      <c r="F6" s="45"/>
      <c r="G6" s="45"/>
      <c r="H6" s="45"/>
      <c r="I6" s="45"/>
      <c r="J6" s="45"/>
      <c r="K6" s="7"/>
    </row>
    <row r="7" spans="1:11" s="6" customFormat="1" ht="31.5" hidden="1" customHeight="1" x14ac:dyDescent="0.25">
      <c r="A7" s="97" t="s">
        <v>22</v>
      </c>
      <c r="B7" s="82"/>
      <c r="C7" s="82"/>
      <c r="D7" s="97"/>
      <c r="E7" s="46"/>
      <c r="F7" s="45"/>
      <c r="G7" s="45"/>
      <c r="H7" s="45"/>
      <c r="I7" s="45"/>
      <c r="J7" s="45"/>
      <c r="K7" s="7"/>
    </row>
    <row r="8" spans="1:11" s="6" customFormat="1" ht="31.5" x14ac:dyDescent="0.25">
      <c r="A8" s="83" t="s">
        <v>28</v>
      </c>
      <c r="B8" s="82"/>
      <c r="C8" s="82"/>
      <c r="D8" s="97"/>
      <c r="E8" s="46"/>
      <c r="F8" s="84">
        <f>F9+F10+F11</f>
        <v>14494000</v>
      </c>
      <c r="G8" s="84">
        <f t="shared" ref="G8:J8" si="0">G9+G10+G11</f>
        <v>0</v>
      </c>
      <c r="H8" s="84">
        <f t="shared" si="0"/>
        <v>14494</v>
      </c>
      <c r="I8" s="84">
        <f t="shared" si="0"/>
        <v>0</v>
      </c>
      <c r="J8" s="84">
        <f t="shared" si="0"/>
        <v>14494</v>
      </c>
      <c r="K8" s="7"/>
    </row>
    <row r="9" spans="1:11" s="6" customFormat="1" ht="51.75" customHeight="1" x14ac:dyDescent="0.25">
      <c r="A9" s="88" t="s">
        <v>48</v>
      </c>
      <c r="B9" s="82"/>
      <c r="C9" s="82"/>
      <c r="D9" s="97"/>
      <c r="E9" s="46"/>
      <c r="F9" s="45"/>
      <c r="G9" s="45"/>
      <c r="H9" s="45"/>
      <c r="I9" s="45"/>
      <c r="J9" s="45"/>
      <c r="K9" s="7"/>
    </row>
    <row r="10" spans="1:11" s="6" customFormat="1" ht="67.5" customHeight="1" x14ac:dyDescent="0.25">
      <c r="A10" s="88" t="s">
        <v>49</v>
      </c>
      <c r="B10" s="94" t="s">
        <v>57</v>
      </c>
      <c r="C10" s="76" t="s">
        <v>58</v>
      </c>
      <c r="D10" s="117" t="s">
        <v>69</v>
      </c>
      <c r="E10" s="46">
        <v>45380</v>
      </c>
      <c r="F10" s="45">
        <v>14494000</v>
      </c>
      <c r="G10" s="45"/>
      <c r="H10" s="45">
        <v>14494</v>
      </c>
      <c r="I10" s="45"/>
      <c r="J10" s="45">
        <v>14494</v>
      </c>
      <c r="K10" s="7"/>
    </row>
    <row r="11" spans="1:11" ht="39.75" customHeight="1" x14ac:dyDescent="0.25">
      <c r="A11" s="81" t="s">
        <v>23</v>
      </c>
      <c r="B11" s="82"/>
      <c r="C11" s="82"/>
      <c r="D11" s="113"/>
      <c r="E11" s="46"/>
      <c r="F11" s="45"/>
      <c r="G11" s="45"/>
      <c r="H11" s="45"/>
      <c r="I11" s="45"/>
      <c r="J11" s="45"/>
      <c r="K11" s="4"/>
    </row>
    <row r="12" spans="1:11" ht="36.75" hidden="1" customHeight="1" x14ac:dyDescent="0.25">
      <c r="A12" s="81" t="s">
        <v>29</v>
      </c>
      <c r="B12" s="82"/>
      <c r="C12" s="82"/>
      <c r="D12" s="113"/>
      <c r="E12" s="46"/>
      <c r="F12" s="84"/>
      <c r="G12" s="84"/>
      <c r="H12" s="84"/>
      <c r="I12" s="84"/>
      <c r="J12" s="84"/>
      <c r="K12" s="4"/>
    </row>
    <row r="13" spans="1:11" ht="48" hidden="1" customHeight="1" x14ac:dyDescent="0.25">
      <c r="A13" s="97" t="s">
        <v>22</v>
      </c>
      <c r="B13" s="82"/>
      <c r="C13" s="82"/>
      <c r="D13" s="113"/>
      <c r="E13" s="46"/>
      <c r="F13" s="45"/>
      <c r="G13" s="45"/>
      <c r="H13" s="45"/>
      <c r="I13" s="45"/>
      <c r="J13" s="45"/>
      <c r="K13" s="4"/>
    </row>
    <row r="14" spans="1:11" ht="34.5" hidden="1" customHeight="1" x14ac:dyDescent="0.25">
      <c r="A14" s="83" t="s">
        <v>28</v>
      </c>
      <c r="B14" s="82"/>
      <c r="C14" s="82"/>
      <c r="D14" s="113"/>
      <c r="E14" s="46"/>
      <c r="F14" s="45"/>
      <c r="G14" s="45"/>
      <c r="H14" s="45"/>
      <c r="I14" s="45"/>
      <c r="J14" s="45"/>
      <c r="K14" s="4"/>
    </row>
    <row r="15" spans="1:11" ht="47.25" hidden="1" customHeight="1" x14ac:dyDescent="0.25">
      <c r="A15" s="97" t="s">
        <v>35</v>
      </c>
      <c r="B15" s="82"/>
      <c r="C15" s="82"/>
      <c r="D15" s="113"/>
      <c r="E15" s="46"/>
      <c r="F15" s="45"/>
      <c r="G15" s="45"/>
      <c r="H15" s="45"/>
      <c r="I15" s="45"/>
      <c r="J15" s="45"/>
      <c r="K15" s="4"/>
    </row>
    <row r="16" spans="1:11" ht="40.5" hidden="1" customHeight="1" x14ac:dyDescent="0.25">
      <c r="A16" s="81" t="s">
        <v>23</v>
      </c>
      <c r="B16" s="82"/>
      <c r="C16" s="82"/>
      <c r="D16" s="113"/>
      <c r="E16" s="46"/>
      <c r="F16" s="84"/>
      <c r="G16" s="84"/>
      <c r="H16" s="84"/>
      <c r="I16" s="84"/>
      <c r="J16" s="84"/>
      <c r="K16" s="4"/>
    </row>
    <row r="17" spans="1:11" ht="43.5" customHeight="1" x14ac:dyDescent="0.25">
      <c r="A17" s="81" t="s">
        <v>24</v>
      </c>
      <c r="B17" s="82"/>
      <c r="C17" s="82"/>
      <c r="D17" s="113"/>
      <c r="E17" s="46"/>
      <c r="F17" s="84">
        <f>F18+F19+F20</f>
        <v>5044221.47</v>
      </c>
      <c r="G17" s="84">
        <f t="shared" ref="G17:J17" si="1">G18+G19+G20</f>
        <v>0</v>
      </c>
      <c r="H17" s="84">
        <f t="shared" si="1"/>
        <v>0</v>
      </c>
      <c r="I17" s="84">
        <f t="shared" si="1"/>
        <v>0</v>
      </c>
      <c r="J17" s="84">
        <f t="shared" si="1"/>
        <v>0</v>
      </c>
      <c r="K17" s="4"/>
    </row>
    <row r="18" spans="1:11" s="58" customFormat="1" ht="49.5" customHeight="1" x14ac:dyDescent="0.25">
      <c r="A18" s="105" t="s">
        <v>41</v>
      </c>
      <c r="B18" s="76" t="s">
        <v>73</v>
      </c>
      <c r="C18" s="76" t="s">
        <v>74</v>
      </c>
      <c r="D18" s="117" t="s">
        <v>69</v>
      </c>
      <c r="E18" s="118">
        <v>45488</v>
      </c>
      <c r="F18" s="119">
        <v>2973375</v>
      </c>
      <c r="G18" s="45"/>
      <c r="H18" s="50"/>
      <c r="I18" s="45"/>
      <c r="J18" s="50"/>
      <c r="K18" s="57"/>
    </row>
    <row r="19" spans="1:11" s="58" customFormat="1" ht="20.25" customHeight="1" x14ac:dyDescent="0.25">
      <c r="A19" s="105" t="s">
        <v>43</v>
      </c>
      <c r="B19" s="48"/>
      <c r="C19" s="76"/>
      <c r="D19" s="113"/>
      <c r="E19" s="85"/>
      <c r="F19" s="50"/>
      <c r="G19" s="45"/>
      <c r="H19" s="50"/>
      <c r="I19" s="45"/>
      <c r="J19" s="50"/>
      <c r="K19" s="57"/>
    </row>
    <row r="20" spans="1:11" ht="51" customHeight="1" x14ac:dyDescent="0.25">
      <c r="A20" s="105" t="s">
        <v>40</v>
      </c>
      <c r="B20" s="48" t="s">
        <v>71</v>
      </c>
      <c r="C20" s="82" t="s">
        <v>72</v>
      </c>
      <c r="D20" s="114" t="s">
        <v>40</v>
      </c>
      <c r="E20" s="118" t="s">
        <v>75</v>
      </c>
      <c r="F20" s="120">
        <v>2070846.47</v>
      </c>
      <c r="G20" s="45"/>
      <c r="H20" s="45"/>
      <c r="I20" s="45"/>
      <c r="J20" s="45"/>
      <c r="K20" s="4"/>
    </row>
    <row r="21" spans="1:11" ht="38.25" customHeight="1" x14ac:dyDescent="0.25">
      <c r="A21" s="83" t="s">
        <v>33</v>
      </c>
      <c r="B21" s="48"/>
      <c r="C21" s="82"/>
      <c r="D21" s="108"/>
      <c r="E21" s="85"/>
      <c r="F21" s="84">
        <f>F22+F23+F24</f>
        <v>0</v>
      </c>
      <c r="G21" s="84">
        <f t="shared" ref="G21:J21" si="2">G22+G23+G24</f>
        <v>0</v>
      </c>
      <c r="H21" s="84">
        <f t="shared" si="2"/>
        <v>0</v>
      </c>
      <c r="I21" s="84">
        <f t="shared" si="2"/>
        <v>0</v>
      </c>
      <c r="J21" s="84">
        <f t="shared" si="2"/>
        <v>0</v>
      </c>
      <c r="K21" s="4"/>
    </row>
    <row r="22" spans="1:11" ht="68.25" customHeight="1" x14ac:dyDescent="0.25">
      <c r="A22" s="109" t="s">
        <v>50</v>
      </c>
      <c r="B22" s="48"/>
      <c r="C22" s="82"/>
      <c r="D22" s="108"/>
      <c r="E22" s="85"/>
      <c r="F22" s="84"/>
      <c r="G22" s="45"/>
      <c r="H22" s="45"/>
      <c r="I22" s="45"/>
      <c r="J22" s="45"/>
      <c r="K22" s="4"/>
    </row>
    <row r="23" spans="1:11" ht="68.25" customHeight="1" x14ac:dyDescent="0.25">
      <c r="A23" s="88" t="s">
        <v>62</v>
      </c>
      <c r="B23" s="48"/>
      <c r="C23" s="82"/>
      <c r="D23" s="111"/>
      <c r="E23" s="85"/>
      <c r="F23" s="84"/>
      <c r="G23" s="45"/>
      <c r="H23" s="45"/>
      <c r="I23" s="45"/>
      <c r="J23" s="45"/>
      <c r="K23" s="4"/>
    </row>
    <row r="24" spans="1:11" ht="68.25" customHeight="1" x14ac:dyDescent="0.25">
      <c r="A24" s="88" t="s">
        <v>65</v>
      </c>
      <c r="B24" s="48"/>
      <c r="C24" s="82"/>
      <c r="D24" s="111"/>
      <c r="E24" s="85"/>
      <c r="F24" s="84"/>
      <c r="G24" s="45"/>
      <c r="H24" s="45"/>
      <c r="I24" s="45"/>
      <c r="J24" s="45"/>
      <c r="K24" s="4"/>
    </row>
    <row r="25" spans="1:11" ht="69.75" customHeight="1" x14ac:dyDescent="0.25">
      <c r="A25" s="81" t="s">
        <v>27</v>
      </c>
      <c r="B25" s="82"/>
      <c r="C25" s="82"/>
      <c r="D25" s="97"/>
      <c r="E25" s="46"/>
      <c r="F25" s="84">
        <f>F26+F27+F28+F29+F31+F30</f>
        <v>3164250</v>
      </c>
      <c r="G25" s="84"/>
      <c r="H25" s="84">
        <f t="shared" ref="H25:J25" si="3">H26+H27+H28+H29+H31</f>
        <v>0</v>
      </c>
      <c r="I25" s="84"/>
      <c r="J25" s="84">
        <f t="shared" si="3"/>
        <v>0</v>
      </c>
      <c r="K25" s="5"/>
    </row>
    <row r="26" spans="1:11" ht="46.5" customHeight="1" x14ac:dyDescent="0.25">
      <c r="A26" s="146" t="s">
        <v>51</v>
      </c>
      <c r="B26" s="48" t="s">
        <v>68</v>
      </c>
      <c r="C26" s="116" t="s">
        <v>67</v>
      </c>
      <c r="D26" s="117" t="s">
        <v>69</v>
      </c>
      <c r="E26" s="85">
        <v>45535</v>
      </c>
      <c r="F26" s="107">
        <v>2331250</v>
      </c>
      <c r="G26" s="45"/>
      <c r="H26" s="107">
        <f>J26</f>
        <v>0</v>
      </c>
      <c r="I26" s="45"/>
      <c r="J26" s="107">
        <f>'приложение 1'!H25</f>
        <v>0</v>
      </c>
      <c r="K26" s="5"/>
    </row>
    <row r="27" spans="1:11" ht="30.75" customHeight="1" x14ac:dyDescent="0.25">
      <c r="A27" s="146"/>
      <c r="B27" s="82"/>
      <c r="C27" s="48"/>
      <c r="D27" s="97"/>
      <c r="E27" s="46"/>
      <c r="F27" s="107"/>
      <c r="G27" s="45"/>
      <c r="H27" s="107"/>
      <c r="I27" s="45"/>
      <c r="J27" s="107"/>
      <c r="K27" s="4"/>
    </row>
    <row r="28" spans="1:11" ht="65.25" customHeight="1" x14ac:dyDescent="0.25">
      <c r="A28" s="110" t="s">
        <v>52</v>
      </c>
      <c r="B28" s="82"/>
      <c r="C28" s="48"/>
      <c r="D28" s="111"/>
      <c r="E28" s="46"/>
      <c r="F28" s="107"/>
      <c r="G28" s="45"/>
      <c r="H28" s="107"/>
      <c r="I28" s="45"/>
      <c r="J28" s="107"/>
      <c r="K28" s="4"/>
    </row>
    <row r="29" spans="1:11" ht="51" customHeight="1" x14ac:dyDescent="0.25">
      <c r="A29" s="110" t="s">
        <v>64</v>
      </c>
      <c r="B29" s="121" t="s">
        <v>78</v>
      </c>
      <c r="C29" s="121" t="s">
        <v>77</v>
      </c>
      <c r="D29" s="122" t="s">
        <v>69</v>
      </c>
      <c r="E29" s="123">
        <v>45657</v>
      </c>
      <c r="F29" s="124">
        <v>445000</v>
      </c>
      <c r="G29" s="45"/>
      <c r="H29" s="107"/>
      <c r="I29" s="45"/>
      <c r="J29" s="107"/>
      <c r="K29" s="4"/>
    </row>
    <row r="30" spans="1:11" ht="51" customHeight="1" x14ac:dyDescent="0.25">
      <c r="A30" s="110"/>
      <c r="B30" s="121" t="s">
        <v>79</v>
      </c>
      <c r="C30" s="121" t="s">
        <v>77</v>
      </c>
      <c r="D30" s="122" t="s">
        <v>69</v>
      </c>
      <c r="E30" s="123">
        <v>45657</v>
      </c>
      <c r="F30" s="124">
        <v>388000</v>
      </c>
      <c r="G30" s="45"/>
      <c r="H30" s="107"/>
      <c r="I30" s="45"/>
      <c r="J30" s="107"/>
      <c r="K30" s="4"/>
    </row>
    <row r="31" spans="1:11" ht="53.25" customHeight="1" x14ac:dyDescent="0.25">
      <c r="A31" s="110" t="s">
        <v>63</v>
      </c>
      <c r="B31" s="82"/>
      <c r="C31" s="48"/>
      <c r="D31" s="111"/>
      <c r="E31" s="46"/>
      <c r="F31" s="107"/>
      <c r="G31" s="45"/>
      <c r="H31" s="107"/>
      <c r="I31" s="45"/>
      <c r="J31" s="107"/>
      <c r="K31" s="4"/>
    </row>
    <row r="32" spans="1:11" ht="53.25" customHeight="1" x14ac:dyDescent="0.25">
      <c r="A32" s="87" t="s">
        <v>30</v>
      </c>
      <c r="B32" s="82"/>
      <c r="C32" s="48"/>
      <c r="D32" s="111"/>
      <c r="E32" s="46"/>
      <c r="F32" s="112">
        <f>F33+F34+F35</f>
        <v>0</v>
      </c>
      <c r="G32" s="112">
        <f t="shared" ref="G32:J32" si="4">G33+G34+G35</f>
        <v>0</v>
      </c>
      <c r="H32" s="112">
        <f t="shared" si="4"/>
        <v>0</v>
      </c>
      <c r="I32" s="112">
        <f t="shared" si="4"/>
        <v>0</v>
      </c>
      <c r="J32" s="112">
        <f t="shared" si="4"/>
        <v>0</v>
      </c>
      <c r="K32" s="4"/>
    </row>
    <row r="33" spans="1:11" ht="19.5" customHeight="1" x14ac:dyDescent="0.25">
      <c r="A33" s="90" t="s">
        <v>43</v>
      </c>
      <c r="B33" s="82"/>
      <c r="C33" s="48"/>
      <c r="D33" s="111"/>
      <c r="E33" s="46"/>
      <c r="F33" s="107"/>
      <c r="G33" s="45"/>
      <c r="H33" s="107"/>
      <c r="I33" s="45"/>
      <c r="J33" s="107"/>
      <c r="K33" s="4"/>
    </row>
    <row r="34" spans="1:11" ht="20.25" customHeight="1" x14ac:dyDescent="0.25">
      <c r="A34" s="91" t="s">
        <v>32</v>
      </c>
      <c r="B34" s="82"/>
      <c r="C34" s="48"/>
      <c r="D34" s="111"/>
      <c r="E34" s="46"/>
      <c r="F34" s="107"/>
      <c r="G34" s="45"/>
      <c r="H34" s="107"/>
      <c r="I34" s="45"/>
      <c r="J34" s="107"/>
      <c r="K34" s="4"/>
    </row>
    <row r="35" spans="1:11" ht="36" customHeight="1" x14ac:dyDescent="0.25">
      <c r="A35" s="90" t="s">
        <v>42</v>
      </c>
      <c r="B35" s="82"/>
      <c r="C35" s="48"/>
      <c r="D35" s="111"/>
      <c r="E35" s="46"/>
      <c r="F35" s="107"/>
      <c r="G35" s="45"/>
      <c r="H35" s="107"/>
      <c r="I35" s="45"/>
      <c r="J35" s="107"/>
      <c r="K35" s="4"/>
    </row>
    <row r="36" spans="1:11" ht="19.5" hidden="1" customHeight="1" x14ac:dyDescent="0.25">
      <c r="A36" s="81" t="s">
        <v>46</v>
      </c>
      <c r="B36" s="82"/>
      <c r="C36" s="82"/>
      <c r="D36" s="97"/>
      <c r="E36" s="46"/>
      <c r="F36" s="84">
        <f>F38</f>
        <v>0</v>
      </c>
      <c r="G36" s="84">
        <f t="shared" ref="G36:J36" si="5">G38</f>
        <v>0</v>
      </c>
      <c r="H36" s="84">
        <f t="shared" si="5"/>
        <v>0</v>
      </c>
      <c r="I36" s="84">
        <f t="shared" si="5"/>
        <v>0</v>
      </c>
      <c r="J36" s="84">
        <f t="shared" si="5"/>
        <v>0</v>
      </c>
      <c r="K36" s="4"/>
    </row>
    <row r="37" spans="1:11" ht="63.75" hidden="1" customHeight="1" x14ac:dyDescent="0.25">
      <c r="A37" s="103" t="s">
        <v>26</v>
      </c>
      <c r="B37" s="82"/>
      <c r="C37" s="82"/>
      <c r="D37" s="97"/>
      <c r="E37" s="46"/>
      <c r="F37" s="45"/>
      <c r="G37" s="45"/>
      <c r="H37" s="45"/>
      <c r="I37" s="45"/>
      <c r="J37" s="45"/>
      <c r="K37" s="4"/>
    </row>
    <row r="38" spans="1:11" ht="67.5" hidden="1" customHeight="1" x14ac:dyDescent="0.25">
      <c r="A38" s="104" t="s">
        <v>47</v>
      </c>
      <c r="B38" s="76"/>
      <c r="C38" s="94"/>
      <c r="D38" s="82"/>
      <c r="E38" s="46"/>
      <c r="F38" s="50"/>
      <c r="G38" s="45"/>
      <c r="H38" s="50"/>
      <c r="I38" s="45"/>
      <c r="J38" s="50"/>
      <c r="K38" s="4"/>
    </row>
    <row r="39" spans="1:11" ht="34.5" hidden="1" customHeight="1" x14ac:dyDescent="0.25">
      <c r="A39" s="81" t="s">
        <v>30</v>
      </c>
      <c r="B39" s="82"/>
      <c r="C39" s="82"/>
      <c r="D39" s="97"/>
      <c r="E39" s="46"/>
      <c r="F39" s="84">
        <f>F40+F41+F42+F43+F47+F48+F49+F50+F51+F52+F53+F54+F55+F56+F57+F58+F59+F60+F61+F62+F63+F66</f>
        <v>0</v>
      </c>
      <c r="G39" s="84">
        <f>G40+G41+G42+G43+G47+G48+G49+G50+G51+G52+G53+G54+G55+G56+G57+G58+G59+G60+G61+G62+G63+G66</f>
        <v>0</v>
      </c>
      <c r="H39" s="84">
        <f>H40+H41+H42+H43+H47+H48+H49+H50+H51+H52+H53+H54+H55+H56+H57+H58+H59+H60+H61+H62+H63+H66</f>
        <v>0</v>
      </c>
      <c r="I39" s="84">
        <f>I40+I41+I42+I43+I47+I48+I49+I50+I51+I52+I53+I54+I55+I56+I57+I58+I59+I60+I61+I62+I63+I66</f>
        <v>0</v>
      </c>
      <c r="J39" s="84">
        <f>J40+J41+J42+J43+J47+J48+J49+J50+J51+J52+J53+J54+J55+J56+J57+J58+J59+J60+J61+J62+J63+J66</f>
        <v>0</v>
      </c>
      <c r="K39" s="4"/>
    </row>
    <row r="40" spans="1:11" ht="38.25" hidden="1" customHeight="1" x14ac:dyDescent="0.25">
      <c r="A40" s="145" t="s">
        <v>43</v>
      </c>
      <c r="B40" s="76"/>
      <c r="C40" s="76"/>
      <c r="D40" s="144"/>
      <c r="E40" s="85"/>
      <c r="F40" s="50"/>
      <c r="G40" s="45"/>
      <c r="H40" s="50"/>
      <c r="I40" s="45"/>
      <c r="J40" s="50"/>
      <c r="K40" s="4"/>
    </row>
    <row r="41" spans="1:11" ht="37.5" hidden="1" customHeight="1" x14ac:dyDescent="0.25">
      <c r="A41" s="145"/>
      <c r="B41" s="76"/>
      <c r="C41" s="76"/>
      <c r="D41" s="144"/>
      <c r="E41" s="51"/>
      <c r="F41" s="50"/>
      <c r="G41" s="45"/>
      <c r="H41" s="50"/>
      <c r="I41" s="45"/>
      <c r="J41" s="50"/>
      <c r="K41" s="4"/>
    </row>
    <row r="42" spans="1:11" ht="18" hidden="1" customHeight="1" x14ac:dyDescent="0.25">
      <c r="A42" s="145"/>
      <c r="B42" s="76"/>
      <c r="C42" s="76"/>
      <c r="D42" s="144"/>
      <c r="E42" s="51"/>
      <c r="F42" s="86"/>
      <c r="G42" s="45"/>
      <c r="H42" s="86"/>
      <c r="I42" s="45"/>
      <c r="J42" s="86"/>
      <c r="K42" s="4"/>
    </row>
    <row r="43" spans="1:11" ht="54" hidden="1" customHeight="1" x14ac:dyDescent="0.25">
      <c r="A43" s="145"/>
      <c r="B43" s="76"/>
      <c r="C43" s="76"/>
      <c r="D43" s="144"/>
      <c r="E43" s="51"/>
      <c r="F43" s="86"/>
      <c r="G43" s="45"/>
      <c r="H43" s="86"/>
      <c r="I43" s="45"/>
      <c r="J43" s="86"/>
      <c r="K43" s="4"/>
    </row>
    <row r="44" spans="1:11" ht="39.75" hidden="1" customHeight="1" x14ac:dyDescent="0.25">
      <c r="A44" s="145" t="s">
        <v>40</v>
      </c>
      <c r="B44" s="82"/>
      <c r="C44" s="82"/>
      <c r="D44" s="144"/>
      <c r="E44" s="51"/>
      <c r="F44" s="45"/>
      <c r="G44" s="45"/>
      <c r="H44" s="45"/>
      <c r="I44" s="45"/>
      <c r="J44" s="45"/>
      <c r="K44" s="4"/>
    </row>
    <row r="45" spans="1:11" ht="39.75" hidden="1" customHeight="1" x14ac:dyDescent="0.25">
      <c r="A45" s="145"/>
      <c r="B45" s="82"/>
      <c r="C45" s="82"/>
      <c r="D45" s="144"/>
      <c r="E45" s="51"/>
      <c r="F45" s="45"/>
      <c r="G45" s="45"/>
      <c r="H45" s="45"/>
      <c r="I45" s="45"/>
      <c r="J45" s="45"/>
      <c r="K45" s="4"/>
    </row>
    <row r="46" spans="1:11" ht="39.75" hidden="1" customHeight="1" x14ac:dyDescent="0.25">
      <c r="A46" s="145"/>
      <c r="B46" s="82"/>
      <c r="C46" s="82"/>
      <c r="D46" s="144"/>
      <c r="E46" s="51"/>
      <c r="F46" s="45"/>
      <c r="G46" s="45"/>
      <c r="H46" s="45"/>
      <c r="I46" s="45"/>
      <c r="J46" s="45"/>
      <c r="K46" s="4"/>
    </row>
    <row r="47" spans="1:11" ht="21.75" hidden="1" customHeight="1" x14ac:dyDescent="0.25">
      <c r="A47" s="145"/>
      <c r="B47" s="48"/>
      <c r="C47" s="48"/>
      <c r="D47" s="144"/>
      <c r="E47" s="51"/>
      <c r="F47" s="50"/>
      <c r="G47" s="45"/>
      <c r="H47" s="50"/>
      <c r="I47" s="45"/>
      <c r="J47" s="50"/>
      <c r="K47" s="4"/>
    </row>
    <row r="48" spans="1:11" ht="21.75" hidden="1" customHeight="1" x14ac:dyDescent="0.25">
      <c r="A48" s="145"/>
      <c r="B48" s="48"/>
      <c r="C48" s="48"/>
      <c r="D48" s="144"/>
      <c r="E48" s="51"/>
      <c r="F48" s="50"/>
      <c r="G48" s="45"/>
      <c r="H48" s="50"/>
      <c r="I48" s="45"/>
      <c r="J48" s="50"/>
      <c r="K48" s="4"/>
    </row>
    <row r="49" spans="1:11" ht="21.75" hidden="1" customHeight="1" x14ac:dyDescent="0.25">
      <c r="A49" s="145"/>
      <c r="B49" s="48"/>
      <c r="C49" s="48"/>
      <c r="D49" s="144"/>
      <c r="E49" s="51"/>
      <c r="F49" s="50"/>
      <c r="G49" s="45"/>
      <c r="H49" s="50"/>
      <c r="I49" s="45"/>
      <c r="J49" s="50"/>
      <c r="K49" s="4"/>
    </row>
    <row r="50" spans="1:11" ht="21.75" hidden="1" customHeight="1" x14ac:dyDescent="0.25">
      <c r="A50" s="145"/>
      <c r="B50" s="48"/>
      <c r="C50" s="48"/>
      <c r="D50" s="144"/>
      <c r="E50" s="51"/>
      <c r="F50" s="50"/>
      <c r="G50" s="45"/>
      <c r="H50" s="50"/>
      <c r="I50" s="45"/>
      <c r="J50" s="50"/>
      <c r="K50" s="4"/>
    </row>
    <row r="51" spans="1:11" ht="21.75" hidden="1" customHeight="1" x14ac:dyDescent="0.25">
      <c r="A51" s="145"/>
      <c r="B51" s="48"/>
      <c r="C51" s="82"/>
      <c r="D51" s="97"/>
      <c r="E51" s="51"/>
      <c r="F51" s="50"/>
      <c r="G51" s="45"/>
      <c r="H51" s="50"/>
      <c r="I51" s="45"/>
      <c r="J51" s="50"/>
      <c r="K51" s="4"/>
    </row>
    <row r="52" spans="1:11" ht="36" hidden="1" customHeight="1" x14ac:dyDescent="0.25">
      <c r="A52" s="145" t="s">
        <v>41</v>
      </c>
      <c r="B52" s="48"/>
      <c r="C52" s="48"/>
      <c r="D52" s="144"/>
      <c r="E52" s="51"/>
      <c r="F52" s="50"/>
      <c r="G52" s="45"/>
      <c r="H52" s="50"/>
      <c r="I52" s="45"/>
      <c r="J52" s="50"/>
      <c r="K52" s="4"/>
    </row>
    <row r="53" spans="1:11" ht="24" hidden="1" customHeight="1" x14ac:dyDescent="0.25">
      <c r="A53" s="145"/>
      <c r="B53" s="48"/>
      <c r="C53" s="48"/>
      <c r="D53" s="144"/>
      <c r="E53" s="51"/>
      <c r="F53" s="50"/>
      <c r="G53" s="45"/>
      <c r="H53" s="50"/>
      <c r="I53" s="45"/>
      <c r="J53" s="50"/>
      <c r="K53" s="4"/>
    </row>
    <row r="54" spans="1:11" ht="24" hidden="1" customHeight="1" x14ac:dyDescent="0.25">
      <c r="A54" s="145"/>
      <c r="B54" s="48"/>
      <c r="C54" s="48"/>
      <c r="D54" s="144"/>
      <c r="E54" s="51"/>
      <c r="F54" s="50"/>
      <c r="G54" s="45"/>
      <c r="H54" s="50"/>
      <c r="I54" s="45"/>
      <c r="J54" s="50"/>
      <c r="K54" s="4"/>
    </row>
    <row r="55" spans="1:11" ht="24" hidden="1" customHeight="1" x14ac:dyDescent="0.25">
      <c r="A55" s="145"/>
      <c r="B55" s="48"/>
      <c r="C55" s="48"/>
      <c r="D55" s="144"/>
      <c r="E55" s="51"/>
      <c r="F55" s="50"/>
      <c r="G55" s="45"/>
      <c r="H55" s="50"/>
      <c r="I55" s="45"/>
      <c r="J55" s="50"/>
      <c r="K55" s="4"/>
    </row>
    <row r="56" spans="1:11" ht="24" hidden="1" customHeight="1" x14ac:dyDescent="0.25">
      <c r="A56" s="145"/>
      <c r="B56" s="48"/>
      <c r="C56" s="48"/>
      <c r="D56" s="144"/>
      <c r="E56" s="51"/>
      <c r="F56" s="50"/>
      <c r="G56" s="45"/>
      <c r="H56" s="50"/>
      <c r="I56" s="45"/>
      <c r="J56" s="50"/>
      <c r="K56" s="4"/>
    </row>
    <row r="57" spans="1:11" ht="24" hidden="1" customHeight="1" x14ac:dyDescent="0.25">
      <c r="A57" s="145"/>
      <c r="B57" s="48"/>
      <c r="C57" s="48"/>
      <c r="D57" s="144"/>
      <c r="E57" s="51"/>
      <c r="F57" s="50"/>
      <c r="G57" s="45"/>
      <c r="H57" s="50"/>
      <c r="I57" s="45"/>
      <c r="J57" s="50"/>
      <c r="K57" s="4"/>
    </row>
    <row r="58" spans="1:11" ht="24" hidden="1" customHeight="1" x14ac:dyDescent="0.25">
      <c r="A58" s="145"/>
      <c r="B58" s="48"/>
      <c r="C58" s="48"/>
      <c r="D58" s="144"/>
      <c r="E58" s="51"/>
      <c r="F58" s="50"/>
      <c r="G58" s="45"/>
      <c r="H58" s="50"/>
      <c r="I58" s="45"/>
      <c r="J58" s="50"/>
      <c r="K58" s="4"/>
    </row>
    <row r="59" spans="1:11" ht="31.5" hidden="1" customHeight="1" x14ac:dyDescent="0.25">
      <c r="A59" s="145"/>
      <c r="B59" s="48"/>
      <c r="C59" s="48"/>
      <c r="D59" s="144"/>
      <c r="E59" s="51"/>
      <c r="F59" s="50"/>
      <c r="G59" s="45"/>
      <c r="H59" s="50"/>
      <c r="I59" s="45"/>
      <c r="J59" s="50"/>
      <c r="K59" s="4"/>
    </row>
    <row r="60" spans="1:11" ht="41.25" hidden="1" customHeight="1" x14ac:dyDescent="0.25">
      <c r="A60" s="145"/>
      <c r="B60" s="48"/>
      <c r="C60" s="48"/>
      <c r="D60" s="144"/>
      <c r="E60" s="51"/>
      <c r="F60" s="50"/>
      <c r="G60" s="45"/>
      <c r="H60" s="50"/>
      <c r="I60" s="45"/>
      <c r="J60" s="50"/>
      <c r="K60" s="4"/>
    </row>
    <row r="61" spans="1:11" ht="41.25" hidden="1" customHeight="1" x14ac:dyDescent="0.25">
      <c r="A61" s="145"/>
      <c r="B61" s="48"/>
      <c r="C61" s="48"/>
      <c r="D61" s="144"/>
      <c r="E61" s="51"/>
      <c r="F61" s="50"/>
      <c r="G61" s="45"/>
      <c r="H61" s="50"/>
      <c r="I61" s="45"/>
      <c r="J61" s="50"/>
      <c r="K61" s="4"/>
    </row>
    <row r="62" spans="1:11" ht="41.25" hidden="1" customHeight="1" x14ac:dyDescent="0.25">
      <c r="A62" s="145"/>
      <c r="B62" s="48"/>
      <c r="C62" s="48"/>
      <c r="D62" s="144"/>
      <c r="E62" s="51"/>
      <c r="F62" s="50"/>
      <c r="G62" s="45"/>
      <c r="H62" s="50"/>
      <c r="I62" s="45"/>
      <c r="J62" s="50"/>
      <c r="K62" s="4"/>
    </row>
    <row r="63" spans="1:11" ht="41.25" hidden="1" customHeight="1" x14ac:dyDescent="0.25">
      <c r="A63" s="145"/>
      <c r="B63" s="48"/>
      <c r="C63" s="48"/>
      <c r="D63" s="144"/>
      <c r="E63" s="51"/>
      <c r="F63" s="50"/>
      <c r="G63" s="45"/>
      <c r="H63" s="50"/>
      <c r="I63" s="45"/>
      <c r="J63" s="50"/>
      <c r="K63" s="4"/>
    </row>
    <row r="64" spans="1:11" ht="37.5" hidden="1" customHeight="1" x14ac:dyDescent="0.25">
      <c r="A64" s="145"/>
      <c r="B64" s="48"/>
      <c r="C64" s="49"/>
      <c r="D64" s="97"/>
      <c r="E64" s="46"/>
      <c r="F64" s="50"/>
      <c r="G64" s="45"/>
      <c r="H64" s="44"/>
      <c r="I64" s="44"/>
      <c r="J64" s="44"/>
      <c r="K64" s="4"/>
    </row>
    <row r="65" spans="1:10" s="26" customFormat="1" ht="67.5" hidden="1" customHeight="1" x14ac:dyDescent="0.25">
      <c r="A65" s="145"/>
      <c r="B65" s="48"/>
      <c r="C65" s="51"/>
      <c r="D65" s="97"/>
      <c r="E65" s="47"/>
      <c r="F65" s="50"/>
      <c r="G65" s="45"/>
      <c r="H65" s="44"/>
      <c r="I65" s="44"/>
      <c r="J65" s="44"/>
    </row>
    <row r="66" spans="1:10" s="26" customFormat="1" hidden="1" x14ac:dyDescent="0.25">
      <c r="A66" s="145"/>
      <c r="B66" s="48"/>
      <c r="C66" s="51"/>
      <c r="D66" s="97"/>
      <c r="E66" s="47"/>
      <c r="F66" s="50"/>
      <c r="G66" s="45"/>
      <c r="H66" s="44"/>
      <c r="I66" s="44"/>
      <c r="J66" s="44"/>
    </row>
    <row r="67" spans="1:10" s="102" customFormat="1" ht="31.5" x14ac:dyDescent="0.25">
      <c r="A67" s="32" t="s">
        <v>31</v>
      </c>
      <c r="B67" s="99"/>
      <c r="C67" s="100"/>
      <c r="D67" s="106"/>
      <c r="E67" s="62"/>
      <c r="F67" s="101">
        <f>F68+F69</f>
        <v>0</v>
      </c>
      <c r="G67" s="101">
        <f t="shared" ref="G67:J67" si="6">G68+G69</f>
        <v>0</v>
      </c>
      <c r="H67" s="101">
        <f t="shared" si="6"/>
        <v>0</v>
      </c>
      <c r="I67" s="101">
        <f t="shared" si="6"/>
        <v>0</v>
      </c>
      <c r="J67" s="101">
        <f t="shared" si="6"/>
        <v>0</v>
      </c>
    </row>
    <row r="68" spans="1:10" s="102" customFormat="1" ht="27.75" customHeight="1" x14ac:dyDescent="0.25">
      <c r="A68" s="143" t="s">
        <v>61</v>
      </c>
      <c r="B68" s="48"/>
      <c r="C68" s="94"/>
      <c r="D68" s="82"/>
      <c r="E68" s="62"/>
      <c r="F68" s="50"/>
      <c r="G68" s="45"/>
      <c r="H68" s="50"/>
      <c r="I68" s="45"/>
      <c r="J68" s="50"/>
    </row>
    <row r="69" spans="1:10" s="26" customFormat="1" ht="37.5" customHeight="1" x14ac:dyDescent="0.25">
      <c r="A69" s="143"/>
      <c r="B69" s="48"/>
      <c r="C69" s="94"/>
      <c r="D69" s="82"/>
      <c r="E69" s="47"/>
      <c r="F69" s="50"/>
      <c r="G69" s="45"/>
      <c r="H69" s="50"/>
      <c r="I69" s="45"/>
      <c r="J69" s="50"/>
    </row>
    <row r="70" spans="1:10" x14ac:dyDescent="0.25">
      <c r="A70" s="67" t="s">
        <v>34</v>
      </c>
      <c r="B70" s="67"/>
      <c r="C70" s="67"/>
      <c r="D70" s="66"/>
      <c r="E70" s="77"/>
      <c r="F70" s="68">
        <f>F8+F17+F21+F25+F36+F39+F32+F67</f>
        <v>22702471.469999999</v>
      </c>
      <c r="G70" s="68">
        <f t="shared" ref="G70:J70" si="7">G8+G17+G21+G25+G36+G39+G32+G67</f>
        <v>0</v>
      </c>
      <c r="H70" s="68">
        <f t="shared" si="7"/>
        <v>14494</v>
      </c>
      <c r="I70" s="68">
        <f t="shared" si="7"/>
        <v>0</v>
      </c>
      <c r="J70" s="68">
        <f t="shared" si="7"/>
        <v>14494</v>
      </c>
    </row>
    <row r="71" spans="1:10" ht="51.75" customHeight="1" x14ac:dyDescent="0.25">
      <c r="A71" s="52"/>
      <c r="B71" s="54" t="s">
        <v>45</v>
      </c>
      <c r="C71" s="53"/>
      <c r="D71" s="96" t="s">
        <v>38</v>
      </c>
      <c r="E71" s="79"/>
      <c r="F71" s="13"/>
      <c r="G71" s="13"/>
      <c r="H71" s="13"/>
      <c r="I71" s="13"/>
      <c r="J71" s="13"/>
    </row>
  </sheetData>
  <mergeCells count="18">
    <mergeCell ref="A26:A27"/>
    <mergeCell ref="A1:J1"/>
    <mergeCell ref="H3:J3"/>
    <mergeCell ref="B2:G2"/>
    <mergeCell ref="F3:F4"/>
    <mergeCell ref="G3:G4"/>
    <mergeCell ref="A3:A4"/>
    <mergeCell ref="B3:B4"/>
    <mergeCell ref="C3:C4"/>
    <mergeCell ref="D3:D4"/>
    <mergeCell ref="E3:E4"/>
    <mergeCell ref="A68:A69"/>
    <mergeCell ref="D52:D63"/>
    <mergeCell ref="A40:A43"/>
    <mergeCell ref="D44:D50"/>
    <mergeCell ref="A44:A51"/>
    <mergeCell ref="A52:A66"/>
    <mergeCell ref="D40:D43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2024-04-02T05:33:08Z</cp:lastPrinted>
  <dcterms:created xsi:type="dcterms:W3CDTF">2018-07-30T08:01:14Z</dcterms:created>
  <dcterms:modified xsi:type="dcterms:W3CDTF">2024-05-20T12:02:27Z</dcterms:modified>
</cp:coreProperties>
</file>